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autoCompressPictures="0"/>
  <mc:AlternateContent xmlns:mc="http://schemas.openxmlformats.org/markup-compatibility/2006">
    <mc:Choice Requires="x15">
      <x15ac:absPath xmlns:x15ac="http://schemas.microsoft.com/office/spreadsheetml/2010/11/ac" url="K:\_USDA Foods\_2. Diversion-Processing\_State Participation &amp; In-State Processing Agreements\_SPA Renewal\_Ready to Post to Web\Commodity Calculators 25-26\"/>
    </mc:Choice>
  </mc:AlternateContent>
  <xr:revisionPtr revIDLastSave="0" documentId="8_{0B4CD311-BE4A-4C04-91AB-65785256393D}" xr6:coauthVersionLast="47" xr6:coauthVersionMax="47" xr10:uidLastSave="{00000000-0000-0000-0000-000000000000}"/>
  <bookViews>
    <workbookView xWindow="19090" yWindow="1470" windowWidth="22780" windowHeight="14660" xr2:uid="{00000000-000D-0000-FFFF-FFFF00000000}"/>
  </bookViews>
  <sheets>
    <sheet name="Commodity Processing Calculator" sheetId="4" r:id="rId1"/>
    <sheet name="Forecasting" sheetId="5" r:id="rId2"/>
  </sheets>
  <externalReferences>
    <externalReference r:id="rId3"/>
  </externalReferences>
  <definedNames>
    <definedName name="_xlnm.Print_Area" localSheetId="0">'Commodity Processing Calculator'!$A$1:$N$47</definedName>
    <definedName name="usdalist" localSheetId="0">[1]Sheet1!$A$6:$O$518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34" i="5" l="1"/>
  <c r="U32" i="5"/>
  <c r="L23" i="4"/>
  <c r="I23" i="4"/>
  <c r="L21" i="4"/>
  <c r="M21" i="4" s="1"/>
  <c r="I21" i="4"/>
  <c r="M23" i="4" l="1"/>
  <c r="L18" i="4"/>
  <c r="O18" i="4" s="1"/>
  <c r="L15" i="4"/>
  <c r="O15" i="4" s="1"/>
  <c r="L22" i="4"/>
  <c r="M22" i="4" l="1"/>
  <c r="J6" i="4"/>
  <c r="J7" i="4" s="1"/>
  <c r="N23" i="4"/>
  <c r="N21" i="4"/>
  <c r="L29" i="4"/>
  <c r="L30" i="4"/>
  <c r="L31" i="4"/>
  <c r="L28" i="4"/>
  <c r="L19" i="4"/>
  <c r="L20" i="4"/>
  <c r="O20" i="4" s="1"/>
  <c r="L24" i="4"/>
  <c r="L25" i="4"/>
  <c r="N17" i="4"/>
  <c r="N27" i="4"/>
  <c r="J48" i="5"/>
  <c r="K48" i="5"/>
  <c r="L48" i="5"/>
  <c r="M48" i="5"/>
  <c r="N48" i="5"/>
  <c r="O48" i="5"/>
  <c r="P48" i="5"/>
  <c r="Q48" i="5"/>
  <c r="R48" i="5"/>
  <c r="S48" i="5"/>
  <c r="T48" i="5"/>
  <c r="U40" i="5"/>
  <c r="U41" i="5"/>
  <c r="U42" i="5"/>
  <c r="U43" i="5"/>
  <c r="U44" i="5"/>
  <c r="U45" i="5"/>
  <c r="U46" i="5"/>
  <c r="U30" i="5"/>
  <c r="U31" i="5"/>
  <c r="U33" i="5"/>
  <c r="T6" i="5" s="1"/>
  <c r="U35" i="5"/>
  <c r="P6" i="5" s="1"/>
  <c r="U36" i="5"/>
  <c r="U16" i="5"/>
  <c r="U17" i="5"/>
  <c r="U18" i="5"/>
  <c r="U19" i="5"/>
  <c r="U20" i="5"/>
  <c r="U21" i="5"/>
  <c r="U22" i="5"/>
  <c r="U23" i="5"/>
  <c r="U24" i="5"/>
  <c r="U25" i="5"/>
  <c r="U26" i="5"/>
  <c r="M24" i="4" l="1"/>
  <c r="I6" i="4"/>
  <c r="O19" i="4"/>
  <c r="M28" i="4"/>
  <c r="M31" i="4"/>
  <c r="M30" i="4"/>
  <c r="M29" i="4"/>
  <c r="K6" i="4"/>
  <c r="K7" i="4" s="1"/>
  <c r="M25" i="4"/>
  <c r="I48" i="5"/>
  <c r="U29" i="5" l="1"/>
  <c r="U39" i="5"/>
  <c r="P9" i="5" s="1"/>
  <c r="U48" i="5"/>
  <c r="U15" i="5"/>
  <c r="L6" i="5" s="1"/>
  <c r="N19" i="4" l="1"/>
  <c r="I19" i="4"/>
  <c r="I18" i="4"/>
  <c r="N18" i="4" l="1"/>
  <c r="I15" i="4"/>
  <c r="N15" i="4" l="1"/>
  <c r="N22" i="4" l="1"/>
  <c r="I22" i="4"/>
  <c r="I24" i="4"/>
  <c r="I25" i="4"/>
  <c r="I20" i="4"/>
  <c r="I28" i="4"/>
  <c r="I29" i="4"/>
  <c r="I30" i="4"/>
  <c r="I31" i="4"/>
  <c r="N24" i="4"/>
  <c r="N20" i="4"/>
  <c r="N29" i="4" l="1"/>
  <c r="N31" i="4"/>
  <c r="N30" i="4"/>
  <c r="N28" i="4"/>
  <c r="H6" i="4"/>
  <c r="N25" i="4"/>
  <c r="M6" i="4"/>
  <c r="M7" i="4" s="1"/>
  <c r="L6" i="4"/>
  <c r="L7" i="4" s="1"/>
  <c r="I7" i="4"/>
  <c r="T9" i="5" l="1"/>
  <c r="L9" i="5"/>
</calcChain>
</file>

<file path=xl/sharedStrings.xml><?xml version="1.0" encoding="utf-8"?>
<sst xmlns="http://schemas.openxmlformats.org/spreadsheetml/2006/main" count="298" uniqueCount="155">
  <si>
    <t xml:space="preserve">Product Description </t>
  </si>
  <si>
    <t>1/2 Cup Fruit</t>
  </si>
  <si>
    <t>100220 Peaches</t>
  </si>
  <si>
    <t>100225 Pears</t>
  </si>
  <si>
    <t>100212 Mixed Fruit</t>
  </si>
  <si>
    <t>Drawdown
 Per Case</t>
  </si>
  <si>
    <t>School District:</t>
  </si>
  <si>
    <t>Address:</t>
  </si>
  <si>
    <t>Phone #:</t>
  </si>
  <si>
    <t>Fax #:</t>
  </si>
  <si>
    <t>4.5 oz</t>
  </si>
  <si>
    <t>110149 Bulk Apples</t>
  </si>
  <si>
    <t>3 oz</t>
  </si>
  <si>
    <t>100360 Garbanzo Beans</t>
  </si>
  <si>
    <t>100365 Pinto Beans</t>
  </si>
  <si>
    <t>3/4 Cup Fruit</t>
  </si>
  <si>
    <t>N/A</t>
  </si>
  <si>
    <t xml:space="preserve">Times Menued 
Per Year </t>
  </si>
  <si>
    <t>Total Pounds</t>
  </si>
  <si>
    <t>Applesauce Cups</t>
  </si>
  <si>
    <t xml:space="preserve">Diced Fruit Cups </t>
  </si>
  <si>
    <t>Dipz &amp; Spreads Cups</t>
  </si>
  <si>
    <t xml:space="preserve">Bean Dipz Cups - 4.5 oz </t>
  </si>
  <si>
    <t xml:space="preserve">Bean Dipz Cups - 3 oz </t>
  </si>
  <si>
    <t>Hummus Cups - 4.5 oz</t>
  </si>
  <si>
    <t>Hummus Cups - 3 oz</t>
  </si>
  <si>
    <t>Diced Peach Fruit Cups</t>
  </si>
  <si>
    <t>Diced Pear Fruit Cups</t>
  </si>
  <si>
    <t>Pallet Count</t>
  </si>
  <si>
    <t>Item #</t>
  </si>
  <si>
    <t>USDA Food Used</t>
  </si>
  <si>
    <t>Drawdown 
Per Case</t>
  </si>
  <si>
    <t>Jul</t>
  </si>
  <si>
    <t>Aug</t>
  </si>
  <si>
    <t>Sep</t>
  </si>
  <si>
    <t>Oct</t>
  </si>
  <si>
    <t>Nov</t>
  </si>
  <si>
    <t>Dec</t>
  </si>
  <si>
    <t>Jan</t>
  </si>
  <si>
    <t>Feb</t>
  </si>
  <si>
    <t>Mar</t>
  </si>
  <si>
    <t>Apr</t>
  </si>
  <si>
    <t>A1410</t>
  </si>
  <si>
    <t>A1490</t>
  </si>
  <si>
    <t>A1555</t>
  </si>
  <si>
    <t>A3500</t>
  </si>
  <si>
    <t>A3700</t>
  </si>
  <si>
    <t>A3810</t>
  </si>
  <si>
    <t>Original</t>
  </si>
  <si>
    <t>Cinnamon</t>
  </si>
  <si>
    <t>Strawberry</t>
  </si>
  <si>
    <t>Strawberry Banana</t>
  </si>
  <si>
    <t>Birthday Cake</t>
  </si>
  <si>
    <t>A1760</t>
  </si>
  <si>
    <t>A5000</t>
  </si>
  <si>
    <t>A5050</t>
  </si>
  <si>
    <t>A5100</t>
  </si>
  <si>
    <t>A5150</t>
  </si>
  <si>
    <t>A5200</t>
  </si>
  <si>
    <t>A5250</t>
  </si>
  <si>
    <t>A5700</t>
  </si>
  <si>
    <t>A5750</t>
  </si>
  <si>
    <t>TOTAL CASES</t>
  </si>
  <si>
    <t>Servings 
Per Case</t>
  </si>
  <si>
    <t>Drawdown
 Per Pallet</t>
  </si>
  <si>
    <t>Commodity</t>
  </si>
  <si>
    <t>Total 
Pounds</t>
  </si>
  <si>
    <t>WBSCM Direct Delivery</t>
  </si>
  <si>
    <t>Pack Size</t>
  </si>
  <si>
    <t>Average Daily Participation
(ADP)</t>
  </si>
  <si>
    <t>Serving
 Size</t>
  </si>
  <si>
    <t xml:space="preserve">Product 
Description </t>
  </si>
  <si>
    <t>Meal 
Contribution</t>
  </si>
  <si>
    <r>
      <t>Commodity Calculator</t>
    </r>
    <r>
      <rPr>
        <b/>
        <sz val="26"/>
        <color theme="9" tint="-0.249977111117893"/>
        <rFont val="Arial Black"/>
        <family val="2"/>
      </rPr>
      <t xml:space="preserve"> </t>
    </r>
    <r>
      <rPr>
        <sz val="26"/>
        <color theme="9" tint="-0.249977111117893"/>
        <rFont val="Arial Black"/>
        <family val="2"/>
      </rPr>
      <t xml:space="preserve"> </t>
    </r>
  </si>
  <si>
    <t>Harvest Mixed Fruit Cups
(pears, peaches &amp; grapes)</t>
  </si>
  <si>
    <t>Four Fruit Mixed Fruit Cups  
(apples, pears, pineapple &amp; peaches)</t>
  </si>
  <si>
    <t>1.5 M/MA or 3/8c VEG 
(Legume)</t>
  </si>
  <si>
    <t>1.25 M/MA or 3/8c VEG
 (Legume)</t>
  </si>
  <si>
    <t>2 M/MA or 1/2c VEG 
(Legume)</t>
  </si>
  <si>
    <r>
      <t xml:space="preserve">Total USDA Cases </t>
    </r>
    <r>
      <rPr>
        <b/>
        <i/>
        <sz val="7"/>
        <color theme="8"/>
        <rFont val="Arial Black"/>
        <family val="2"/>
      </rPr>
      <t>(Raw)</t>
    </r>
  </si>
  <si>
    <t>Accepted Commodities - Ship To Party: 5002629</t>
  </si>
  <si>
    <t>1.5 M/MA or 3/8c VEG
(Legume)</t>
  </si>
  <si>
    <t>1.25 M/MA or 3/8c VEG
(Legume)</t>
  </si>
  <si>
    <t>2 M/MA or 1/2c VEG
(Legume)</t>
  </si>
  <si>
    <t>110149 
Bulk Apples</t>
  </si>
  <si>
    <t>100220 
Peaches</t>
  </si>
  <si>
    <t>100225
Pears</t>
  </si>
  <si>
    <t>100212 
Mixed Fruit</t>
  </si>
  <si>
    <t>100360
Garbanzo Beans</t>
  </si>
  <si>
    <t>100365
Pinto Beans</t>
  </si>
  <si>
    <t>First &amp; Last Name:</t>
  </si>
  <si>
    <t>Special Delivery Instructions:</t>
  </si>
  <si>
    <t>National Food Group  I  46820 Magellan Drive, Suite A, Novi, MI 48377</t>
  </si>
  <si>
    <t>PLEASE COMPLETE INFORMATION BELOW:</t>
  </si>
  <si>
    <t>Drawdown</t>
  </si>
  <si>
    <t xml:space="preserve">110149 Bulk Apples </t>
  </si>
  <si>
    <t xml:space="preserve">100220 Peaches </t>
  </si>
  <si>
    <t xml:space="preserve">100225 Pears </t>
  </si>
  <si>
    <t xml:space="preserve">100212 Mixed Fruit </t>
  </si>
  <si>
    <t xml:space="preserve">100360 Garbanzo Beans </t>
  </si>
  <si>
    <t xml:space="preserve">100365 Pinto Beans </t>
  </si>
  <si>
    <r>
      <rPr>
        <sz val="10"/>
        <color theme="9" tint="-0.249977111117893"/>
        <rFont val="Arial Black"/>
        <family val="2"/>
      </rPr>
      <t xml:space="preserve">Fruit: </t>
    </r>
    <r>
      <rPr>
        <sz val="10"/>
        <color theme="9" tint="-0.249977111117893"/>
        <rFont val="Arial"/>
        <family val="2"/>
      </rPr>
      <t xml:space="preserve">Apples (110149), Peaches (100220), Pears (100225), Mixed Fruit (100212)
</t>
    </r>
    <r>
      <rPr>
        <sz val="10"/>
        <color theme="9" tint="-0.249977111117893"/>
        <rFont val="Arial Black"/>
        <family val="2"/>
      </rPr>
      <t>Beans:</t>
    </r>
    <r>
      <rPr>
        <sz val="10"/>
        <color theme="9" tint="-0.249977111117893"/>
        <rFont val="Arial"/>
        <family val="2"/>
      </rPr>
      <t xml:space="preserve">  Garbanzo Beans (100360), Pinto Beans (100365)</t>
    </r>
  </si>
  <si>
    <t>2.25 M/MA or 5/8c VEG
(Legume)</t>
  </si>
  <si>
    <t>Preferred Sales Channel: (ProcessorLink)</t>
  </si>
  <si>
    <t>NA</t>
  </si>
  <si>
    <t>Hummus Cups - Original - 3 oz</t>
  </si>
  <si>
    <t>Hummus Cups - Original - 4.5 oz</t>
  </si>
  <si>
    <t>Hummus Cups - Red Pepper - 4.5 oz</t>
  </si>
  <si>
    <t>Hummus Cups - Taco - 4.5 oz</t>
  </si>
  <si>
    <t>Bean Dip Cups - Original - 4.5 oz</t>
  </si>
  <si>
    <t>2.25 M/MA or 5/8c VEG 
(Legume)</t>
  </si>
  <si>
    <t>May</t>
  </si>
  <si>
    <t>Jun</t>
  </si>
  <si>
    <t>Beginning Balance (lbs)</t>
  </si>
  <si>
    <t>Remaining Balance (lbs)</t>
  </si>
  <si>
    <t>Cases Needed Per Month</t>
  </si>
  <si>
    <r>
      <t>Forecasting/Ordering Schedule</t>
    </r>
    <r>
      <rPr>
        <b/>
        <sz val="26"/>
        <color theme="9" tint="-0.249977111117893"/>
        <rFont val="Arial Black"/>
        <family val="2"/>
      </rPr>
      <t xml:space="preserve"> </t>
    </r>
    <r>
      <rPr>
        <sz val="26"/>
        <color theme="9" tint="-0.249977111117893"/>
        <rFont val="Arial Black"/>
        <family val="2"/>
      </rPr>
      <t xml:space="preserve"> </t>
    </r>
  </si>
  <si>
    <t>Inside Delivery ?</t>
  </si>
  <si>
    <t xml:space="preserve">Yes or No </t>
  </si>
  <si>
    <t>Yes or No</t>
  </si>
  <si>
    <t>Do You Have A Dock?</t>
  </si>
  <si>
    <t>Delivery Hours</t>
  </si>
  <si>
    <t>Receiving Contact Number</t>
  </si>
  <si>
    <t>Hummus Cups - Taco - 3 oz</t>
  </si>
  <si>
    <t>Hummus Cups - Red Pepper - 3 oz</t>
  </si>
  <si>
    <r>
      <t xml:space="preserve">Total 
USDA 
Cases </t>
    </r>
    <r>
      <rPr>
        <i/>
        <sz val="7"/>
        <color theme="8"/>
        <rFont val="Arial Black"/>
        <family val="2"/>
      </rPr>
      <t>(Raw)</t>
    </r>
  </si>
  <si>
    <t>USDA Pass
Through Value (Case)</t>
  </si>
  <si>
    <t xml:space="preserve">Once completed, please return a copy of this form to your National Food Group sales representative. 
Then, divert your commodities based on this worksheet by following your specific state diversion processes. </t>
  </si>
  <si>
    <r>
      <rPr>
        <sz val="12"/>
        <color theme="1"/>
        <rFont val="Arial Black"/>
        <family val="2"/>
      </rPr>
      <t>Instructions:</t>
    </r>
    <r>
      <rPr>
        <sz val="11"/>
        <color rgb="FF323232"/>
        <rFont val="Arial"/>
        <family val="2"/>
      </rPr>
      <t xml:space="preserve">
</t>
    </r>
    <r>
      <rPr>
        <sz val="9.5"/>
        <color rgb="FF323232"/>
        <rFont val="Arial"/>
        <family val="2"/>
      </rPr>
      <t>1. Enter your starting pounds per commodity to the right. When entering your pounds per
    Commodity use your diversions for next school year in your State System or WBSCM.
2. Enter the number of cases you need per month in the (RED) columns.
3. Fill out contact &amp; distributor information at the bottom.
4. Save a copy of the completed form for your records
5. E-mail the form to sales representative</t>
    </r>
  </si>
  <si>
    <t xml:space="preserve">SY 25-26 Zee Zees  </t>
  </si>
  <si>
    <r>
      <rPr>
        <sz val="12"/>
        <color theme="1"/>
        <rFont val="Arial Black"/>
        <family val="2"/>
      </rPr>
      <t>Instructions:</t>
    </r>
    <r>
      <rPr>
        <sz val="10"/>
        <color theme="9" tint="-0.249977111117893"/>
        <rFont val="Arial"/>
        <family val="2"/>
      </rPr>
      <t xml:space="preserve">
</t>
    </r>
    <r>
      <rPr>
        <b/>
        <sz val="8"/>
        <color theme="9" tint="-0.249977111117893"/>
        <rFont val="Arial"/>
        <family val="2"/>
      </rPr>
      <t>1.</t>
    </r>
    <r>
      <rPr>
        <sz val="8"/>
        <color theme="9" tint="-0.249977111117893"/>
        <rFont val="Arial"/>
        <family val="2"/>
      </rPr>
      <t xml:space="preserve"> Enter Average Daily Participation (ADP) + Times Menued Per (School) Year.</t>
    </r>
    <r>
      <rPr>
        <b/>
        <sz val="8"/>
        <color theme="9" tint="-0.249977111117893"/>
        <rFont val="Arial"/>
        <family val="2"/>
      </rPr>
      <t xml:space="preserve">
2.</t>
    </r>
    <r>
      <rPr>
        <sz val="8"/>
        <color theme="9" tint="-0.249977111117893"/>
        <rFont val="Arial"/>
        <family val="2"/>
      </rPr>
      <t xml:space="preserve"> Totals will populate in the chart for:
     a. Pounds of each USDA Food needed to divert to National Food Group.
     b. USDA Cases (raw) of each USDA Material Code needed to divert to National Food Group.
     c. Pallets of finished processed product (useful info for those who take direct orders)
     d. Entitlement dollars required per USDA Material Code.</t>
    </r>
    <r>
      <rPr>
        <b/>
        <sz val="8"/>
        <color theme="9" tint="-0.249977111117893"/>
        <rFont val="Arial"/>
        <family val="2"/>
      </rPr>
      <t xml:space="preserve">
3. </t>
    </r>
    <r>
      <rPr>
        <sz val="8"/>
        <color theme="9" tint="-0.249977111117893"/>
        <rFont val="Arial"/>
        <family val="2"/>
      </rPr>
      <t>Refer to the forecasting tab for calculating finished processed cases.</t>
    </r>
    <r>
      <rPr>
        <b/>
        <sz val="8"/>
        <color theme="9" tint="-0.249977111117893"/>
        <rFont val="Arial"/>
        <family val="2"/>
      </rPr>
      <t xml:space="preserve">
4</t>
    </r>
    <r>
      <rPr>
        <sz val="8"/>
        <color theme="9" tint="-0.249977111117893"/>
        <rFont val="Arial"/>
        <family val="2"/>
      </rPr>
      <t>. Once completed, divert commodities based on this worksheet by entering your pounds   
    or USDA Cases (raw) in WBSCM or your state website.</t>
    </r>
    <r>
      <rPr>
        <b/>
        <sz val="8"/>
        <color theme="9" tint="-0.249977111117893"/>
        <rFont val="Arial"/>
        <family val="2"/>
      </rPr>
      <t xml:space="preserve">
5.</t>
    </r>
    <r>
      <rPr>
        <sz val="8"/>
        <color theme="9" tint="-0.249977111117893"/>
        <rFont val="Arial"/>
        <family val="2"/>
      </rPr>
      <t xml:space="preserve"> Please send this information to your National Food Group representative to review.</t>
    </r>
  </si>
  <si>
    <r>
      <t xml:space="preserve">Note on Commodities 100220, 100225, 100212, 100360 &amp; 100365
</t>
    </r>
    <r>
      <rPr>
        <sz val="8.5"/>
        <color theme="9"/>
        <rFont val="Arial"/>
        <family val="2"/>
      </rPr>
      <t>These material codes are ordered in 6/10 cans rather than pounds. When entering orders into WBSCM or submitting to your local state agency, please use the total USDA Cases (Raw). 
Note: Bulk Apples 110149 are ordered in pounds.</t>
    </r>
  </si>
  <si>
    <t>Apple Fruit Cups</t>
  </si>
  <si>
    <t>Cinnamon Apple Fruit Cups</t>
  </si>
  <si>
    <t>Aloha Pear Fruit Cups</t>
  </si>
  <si>
    <t>Peach Cobbler Fruit Cups</t>
  </si>
  <si>
    <t>Four Fruit Mixed Fruit Cups 
(apples, pears, pineapple &amp; peaches)</t>
  </si>
  <si>
    <t>Harvest Mixed Fruit Cups 
(pears, peaches &amp; grapes)</t>
  </si>
  <si>
    <t>A3800UN</t>
  </si>
  <si>
    <t>Banana</t>
  </si>
  <si>
    <t>A1525UN</t>
  </si>
  <si>
    <t>Cherry</t>
  </si>
  <si>
    <t>Mango Peach</t>
  </si>
  <si>
    <t>Peach</t>
  </si>
  <si>
    <t>Pink Lemonade</t>
  </si>
  <si>
    <t>A3610</t>
  </si>
  <si>
    <t xml:space="preserve">Rock'n Blue Raspberry </t>
  </si>
  <si>
    <t>A3530UN</t>
  </si>
  <si>
    <t>Wild Watermelon</t>
  </si>
  <si>
    <t>A3510UN</t>
  </si>
  <si>
    <t>A3600</t>
  </si>
  <si>
    <t>nationalfoodgroup.com/commodity-processing-program</t>
  </si>
  <si>
    <t>No Sugar Added - Applesauce Cups</t>
  </si>
  <si>
    <t xml:space="preserve">SY 25-26 Zee Zees   </t>
  </si>
  <si>
    <t>Bean Dip Cups - Original - 3 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</si>
</sst>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6">
    <font>
      <sz val="11"/>
      <color theme="1"/>
      <name val="Calibri"/>
      <family val="2"/>
      <scheme val="minor"/>
    </font>
    <font>
      <sz val="12"/>
      <color theme="1"/>
      <name val="Calibri"/>
      <family val="2"/>
      <scheme val="minor"/>
    </font>
    <font>
      <u/>
      <sz val="10"/>
      <color indexed="12"/>
      <name val="Arial"/>
      <family val="2"/>
    </font>
    <font>
      <sz val="8"/>
      <name val="Segoe UI"/>
      <family val="2"/>
    </font>
    <font>
      <sz val="11"/>
      <color theme="1"/>
      <name val="Avenir Heavy"/>
      <family val="2"/>
    </font>
    <font>
      <sz val="8"/>
      <color theme="1"/>
      <name val="Avenir Heavy"/>
      <family val="2"/>
    </font>
    <font>
      <sz val="20"/>
      <color theme="1"/>
      <name val="Calibri"/>
      <family val="2"/>
      <scheme val="minor"/>
    </font>
    <font>
      <sz val="8"/>
      <color theme="1"/>
      <name val="Calibri"/>
      <family val="2"/>
      <scheme val="minor"/>
    </font>
    <font>
      <sz val="32"/>
      <color theme="9" tint="-0.249977111117893"/>
      <name val="Obviously Bold"/>
    </font>
    <font>
      <sz val="11"/>
      <color theme="1"/>
      <name val="Arial"/>
      <family val="2"/>
    </font>
    <font>
      <sz val="12"/>
      <color rgb="FFFFFFFF"/>
      <name val="Arial Black"/>
      <family val="2"/>
    </font>
    <font>
      <b/>
      <sz val="100"/>
      <color theme="8"/>
      <name val="Avenir Heavy"/>
      <family val="2"/>
    </font>
    <font>
      <b/>
      <sz val="34"/>
      <color theme="8"/>
      <name val="Avenir Heavy"/>
      <family val="2"/>
    </font>
    <font>
      <sz val="13"/>
      <color theme="8"/>
      <name val="Avenir LT Std 65 Medium"/>
      <family val="2"/>
    </font>
    <font>
      <sz val="14"/>
      <color theme="9" tint="-0.249977111117893"/>
      <name val="Arial Black"/>
      <family val="2"/>
    </font>
    <font>
      <sz val="10"/>
      <color theme="9" tint="-0.249977111117893"/>
      <name val="Arial"/>
      <family val="2"/>
    </font>
    <font>
      <sz val="12"/>
      <color theme="8"/>
      <name val="Arial Black"/>
      <family val="2"/>
    </font>
    <font>
      <sz val="11"/>
      <color theme="8"/>
      <name val="Calibri"/>
      <family val="2"/>
      <scheme val="minor"/>
    </font>
    <font>
      <sz val="10"/>
      <color theme="9" tint="-0.249977111117893"/>
      <name val="Avenir LT Std 65 Medium"/>
      <family val="2"/>
    </font>
    <font>
      <sz val="11"/>
      <color theme="9" tint="-0.249977111117893"/>
      <name val="Calibri"/>
      <family val="2"/>
      <scheme val="minor"/>
    </font>
    <font>
      <b/>
      <sz val="12"/>
      <color theme="9" tint="-0.249977111117893"/>
      <name val="Calibri"/>
      <family val="2"/>
      <scheme val="minor"/>
    </font>
    <font>
      <b/>
      <sz val="12"/>
      <color theme="9" tint="-0.249977111117893"/>
      <name val="Arial"/>
      <family val="2"/>
    </font>
    <font>
      <sz val="11"/>
      <color theme="9" tint="-0.249977111117893"/>
      <name val="Arial"/>
      <family val="2"/>
    </font>
    <font>
      <sz val="8"/>
      <color theme="9" tint="-0.249977111117893"/>
      <name val="Arial"/>
      <family val="2"/>
    </font>
    <font>
      <sz val="10"/>
      <color theme="8"/>
      <name val="Arial Black"/>
      <family val="2"/>
    </font>
    <font>
      <b/>
      <sz val="10"/>
      <color theme="8"/>
      <name val="Arial Black"/>
      <family val="2"/>
    </font>
    <font>
      <sz val="7"/>
      <color theme="9" tint="-0.249977111117893"/>
      <name val="Arial"/>
      <family val="2"/>
    </font>
    <font>
      <sz val="7"/>
      <color theme="8"/>
      <name val="Arial Black"/>
      <family val="2"/>
    </font>
    <font>
      <sz val="12"/>
      <color theme="1"/>
      <name val="Avenir Heavy"/>
      <family val="2"/>
    </font>
    <font>
      <sz val="12"/>
      <color theme="0"/>
      <name val="Avenir Heavy"/>
      <family val="2"/>
    </font>
    <font>
      <sz val="10"/>
      <color theme="9" tint="-0.249977111117893"/>
      <name val="Arial Black"/>
      <family val="2"/>
    </font>
    <font>
      <b/>
      <sz val="8"/>
      <color theme="9" tint="-0.249977111117893"/>
      <name val="Arial"/>
      <family val="2"/>
    </font>
    <font>
      <sz val="26"/>
      <color theme="9" tint="-0.249977111117893"/>
      <name val="Arial Black"/>
      <family val="2"/>
    </font>
    <font>
      <b/>
      <sz val="26"/>
      <color theme="9" tint="-0.249977111117893"/>
      <name val="Arial Black"/>
      <family val="2"/>
    </font>
    <font>
      <sz val="6"/>
      <color theme="8"/>
      <name val="Arial Black"/>
      <family val="2"/>
    </font>
    <font>
      <b/>
      <sz val="7"/>
      <color theme="8"/>
      <name val="Arial Black"/>
      <family val="2"/>
    </font>
    <font>
      <sz val="9"/>
      <color theme="9" tint="-0.249977111117893"/>
      <name val="Arial"/>
      <family val="2"/>
    </font>
    <font>
      <b/>
      <i/>
      <sz val="7"/>
      <color theme="8"/>
      <name val="Arial Black"/>
      <family val="2"/>
    </font>
    <font>
      <sz val="7"/>
      <color theme="8"/>
      <name val="Calibri"/>
      <family val="2"/>
      <scheme val="minor"/>
    </font>
    <font>
      <b/>
      <sz val="7"/>
      <color theme="9"/>
      <name val="Arial"/>
      <family val="2"/>
    </font>
    <font>
      <sz val="7"/>
      <color theme="9"/>
      <name val="Arial"/>
      <family val="2"/>
    </font>
    <font>
      <sz val="12"/>
      <color theme="9" tint="-0.249977111117893"/>
      <name val="Arial Black"/>
      <family val="2"/>
    </font>
    <font>
      <sz val="30"/>
      <color theme="9" tint="-0.249977111117893"/>
      <name val="Arial Black"/>
      <family val="2"/>
    </font>
    <font>
      <sz val="22"/>
      <color theme="9" tint="-0.249977111117893"/>
      <name val="Arial"/>
      <family val="2"/>
    </font>
    <font>
      <sz val="7"/>
      <color theme="9"/>
      <name val="Arial Black"/>
      <family val="2"/>
    </font>
    <font>
      <b/>
      <sz val="100"/>
      <color rgb="FF323232"/>
      <name val="Avenir Heavy"/>
      <family val="2"/>
    </font>
    <font>
      <b/>
      <sz val="18"/>
      <color rgb="FF323232"/>
      <name val="Calibri"/>
      <family val="2"/>
      <scheme val="minor"/>
    </font>
    <font>
      <sz val="11"/>
      <color rgb="FFFFFFFF"/>
      <name val="Calibri"/>
      <family val="2"/>
      <scheme val="minor"/>
    </font>
    <font>
      <sz val="7"/>
      <color rgb="FF323232"/>
      <name val="Arial Black"/>
      <family val="2"/>
    </font>
    <font>
      <sz val="7"/>
      <color rgb="FFFFFFFF"/>
      <name val="Arial Black"/>
      <family val="2"/>
    </font>
    <font>
      <sz val="7"/>
      <color rgb="FF323232"/>
      <name val="Arial"/>
      <family val="2"/>
    </font>
    <font>
      <sz val="24"/>
      <color rgb="FF323232"/>
      <name val="Avenir Medium"/>
      <family val="2"/>
    </font>
    <font>
      <b/>
      <sz val="18"/>
      <color rgb="FF323232"/>
      <name val="Avenir LT Std 65 Medium"/>
      <family val="2"/>
    </font>
    <font>
      <b/>
      <sz val="7"/>
      <color rgb="FFFFFFFF"/>
      <name val="Arial Black"/>
      <family val="2"/>
    </font>
    <font>
      <sz val="12"/>
      <color rgb="FF323232"/>
      <name val="Arial Black"/>
      <family val="2"/>
    </font>
    <font>
      <sz val="20"/>
      <color rgb="FF323232"/>
      <name val="Avenir Roman"/>
    </font>
    <font>
      <sz val="11"/>
      <color rgb="FFE53E2F"/>
      <name val="Calibri"/>
      <family val="2"/>
      <scheme val="minor"/>
    </font>
    <font>
      <sz val="8"/>
      <color rgb="FF323232"/>
      <name val="Arial"/>
      <family val="2"/>
    </font>
    <font>
      <b/>
      <sz val="8"/>
      <color theme="8"/>
      <name val="Arial Black"/>
      <family val="2"/>
    </font>
    <font>
      <sz val="11"/>
      <color rgb="FF323232"/>
      <name val="Arial"/>
      <family val="2"/>
    </font>
    <font>
      <sz val="11"/>
      <color rgb="FF323232"/>
      <name val="Calibri"/>
      <family val="2"/>
    </font>
    <font>
      <i/>
      <sz val="7"/>
      <color theme="8"/>
      <name val="Arial Black"/>
      <family val="2"/>
    </font>
    <font>
      <sz val="9.5"/>
      <color rgb="FF323232"/>
      <name val="Arial"/>
      <family val="2"/>
    </font>
    <font>
      <sz val="6"/>
      <color theme="9" tint="-0.249977111117893"/>
      <name val="Arial Black"/>
      <family val="2"/>
    </font>
    <font>
      <sz val="6"/>
      <color theme="1" tint="0.14999847407452621"/>
      <name val="Arial"/>
      <family val="2"/>
    </font>
    <font>
      <sz val="12"/>
      <color theme="1"/>
      <name val="Arial Black"/>
      <family val="2"/>
    </font>
    <font>
      <sz val="10"/>
      <color theme="9"/>
      <name val="Arial Black"/>
      <family val="2"/>
    </font>
    <font>
      <sz val="8.5"/>
      <color theme="9"/>
      <name val="Arial"/>
      <family val="2"/>
    </font>
    <font>
      <sz val="11"/>
      <color theme="8"/>
      <name val="Arial Black"/>
      <family val="2"/>
    </font>
    <font>
      <sz val="10"/>
      <color theme="9"/>
      <name val="Arial"/>
      <family val="2"/>
    </font>
    <font>
      <b/>
      <sz val="7.5"/>
      <color theme="9"/>
      <name val="Arial"/>
      <family val="2"/>
    </font>
    <font>
      <sz val="7.5"/>
      <color theme="9"/>
      <name val="Arial"/>
      <family val="2"/>
    </font>
    <font>
      <sz val="7.5"/>
      <color theme="9"/>
      <name val="Arial Bold"/>
    </font>
    <font>
      <sz val="7.5"/>
      <name val="Arial"/>
      <family val="2"/>
    </font>
    <font>
      <sz val="7.5"/>
      <color rgb="FF323232"/>
      <name val="Arial"/>
      <family val="2"/>
    </font>
    <font>
      <sz val="12"/>
      <color rgb="FF5D2A2B"/>
      <name val="Arial Black"/>
      <family val="2"/>
    </font>
  </fonts>
  <fills count="31">
    <fill>
      <patternFill patternType="none"/>
    </fill>
    <fill>
      <patternFill patternType="gray125"/>
    </fill>
    <fill>
      <patternFill patternType="solid">
        <fgColor theme="8"/>
        <bgColor indexed="64"/>
      </patternFill>
    </fill>
    <fill>
      <patternFill patternType="solid">
        <fgColor theme="3" tint="0.39997558519241921"/>
        <bgColor indexed="64"/>
      </patternFill>
    </fill>
    <fill>
      <patternFill patternType="solid">
        <fgColor theme="8" tint="-4.9989318521683403E-2"/>
        <bgColor indexed="64"/>
      </patternFill>
    </fill>
    <fill>
      <patternFill patternType="solid">
        <fgColor theme="8" tint="-0.34998626667073579"/>
        <bgColor indexed="64"/>
      </patternFill>
    </fill>
    <fill>
      <patternFill patternType="solid">
        <fgColor theme="9"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1"/>
        <bgColor indexed="64"/>
      </patternFill>
    </fill>
    <fill>
      <patternFill patternType="solid">
        <fgColor rgb="FF5D2A2B"/>
        <bgColor indexed="64"/>
      </patternFill>
    </fill>
    <fill>
      <patternFill patternType="solid">
        <fgColor rgb="FF5D2A2B"/>
        <bgColor rgb="FF000000"/>
      </patternFill>
    </fill>
    <fill>
      <patternFill patternType="solid">
        <fgColor theme="1" tint="0.79998168889431442"/>
        <bgColor indexed="64"/>
      </patternFill>
    </fill>
    <fill>
      <patternFill patternType="solid">
        <fgColor theme="1" tint="0.59999389629810485"/>
        <bgColor indexed="64"/>
      </patternFill>
    </fill>
    <fill>
      <patternFill patternType="solid">
        <fgColor theme="8" tint="-0.14999847407452621"/>
        <bgColor indexed="64"/>
      </patternFill>
    </fill>
    <fill>
      <patternFill patternType="solid">
        <fgColor theme="8" tint="-0.14999847407452621"/>
        <bgColor rgb="FF000000"/>
      </patternFill>
    </fill>
    <fill>
      <patternFill patternType="solid">
        <fgColor theme="8" tint="-4.9989318521683403E-2"/>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rgb="FF40BFC0"/>
        <bgColor rgb="FF000000"/>
      </patternFill>
    </fill>
    <fill>
      <patternFill patternType="solid">
        <fgColor rgb="FFD9F2F2"/>
        <bgColor rgb="FF000000"/>
      </patternFill>
    </fill>
    <fill>
      <patternFill patternType="solid">
        <fgColor rgb="FFFCB714"/>
        <bgColor rgb="FF000000"/>
      </patternFill>
    </fill>
    <fill>
      <patternFill patternType="solid">
        <fgColor rgb="FFFEF0CF"/>
        <bgColor rgb="FF000000"/>
      </patternFill>
    </fill>
    <fill>
      <patternFill patternType="solid">
        <fgColor rgb="FFA6A6A6"/>
        <bgColor rgb="FF000000"/>
      </patternFill>
    </fill>
    <fill>
      <patternFill patternType="solid">
        <fgColor rgb="FFE53E2F"/>
        <bgColor rgb="FF000000"/>
      </patternFill>
    </fill>
    <fill>
      <patternFill patternType="solid">
        <fgColor rgb="FFFAD9D6"/>
        <bgColor rgb="FF000000"/>
      </patternFill>
    </fill>
    <fill>
      <patternFill patternType="solid">
        <fgColor theme="1"/>
        <bgColor rgb="FF000000"/>
      </patternFill>
    </fill>
    <fill>
      <patternFill patternType="solid">
        <fgColor theme="1" tint="0.59999389629810485"/>
        <bgColor rgb="FF000000"/>
      </patternFill>
    </fill>
    <fill>
      <patternFill patternType="solid">
        <fgColor theme="1" tint="0.39997558519241921"/>
        <bgColor rgb="FF000000"/>
      </patternFill>
    </fill>
    <fill>
      <patternFill patternType="solid">
        <fgColor theme="8"/>
        <bgColor rgb="FF000000"/>
      </patternFill>
    </fill>
  </fills>
  <borders count="54">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theme="8"/>
      </left>
      <right style="medium">
        <color theme="8"/>
      </right>
      <top/>
      <bottom style="medium">
        <color theme="8"/>
      </bottom>
      <diagonal/>
    </border>
    <border>
      <left style="medium">
        <color theme="8"/>
      </left>
      <right/>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medium">
        <color theme="8"/>
      </top>
      <bottom style="medium">
        <color theme="8"/>
      </bottom>
      <diagonal/>
    </border>
    <border>
      <left style="medium">
        <color theme="8"/>
      </left>
      <right/>
      <top style="medium">
        <color theme="8"/>
      </top>
      <bottom style="medium">
        <color theme="8"/>
      </bottom>
      <diagonal/>
    </border>
    <border>
      <left/>
      <right/>
      <top style="medium">
        <color theme="8"/>
      </top>
      <bottom/>
      <diagonal/>
    </border>
    <border>
      <left style="medium">
        <color theme="8"/>
      </left>
      <right style="medium">
        <color theme="8"/>
      </right>
      <top style="medium">
        <color theme="8"/>
      </top>
      <bottom/>
      <diagonal/>
    </border>
    <border>
      <left style="medium">
        <color theme="8"/>
      </left>
      <right/>
      <top style="medium">
        <color theme="8"/>
      </top>
      <bottom/>
      <diagonal/>
    </border>
    <border>
      <left style="medium">
        <color theme="8"/>
      </left>
      <right/>
      <top/>
      <bottom/>
      <diagonal/>
    </border>
    <border>
      <left/>
      <right/>
      <top style="medium">
        <color theme="8"/>
      </top>
      <bottom style="medium">
        <color theme="8"/>
      </bottom>
      <diagonal/>
    </border>
    <border>
      <left/>
      <right/>
      <top/>
      <bottom style="medium">
        <color theme="8"/>
      </bottom>
      <diagonal/>
    </border>
    <border>
      <left/>
      <right style="thin">
        <color theme="8"/>
      </right>
      <top/>
      <bottom style="medium">
        <color theme="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8"/>
      </right>
      <top/>
      <bottom/>
      <diagonal/>
    </border>
    <border>
      <left/>
      <right/>
      <top style="thick">
        <color theme="8"/>
      </top>
      <bottom style="medium">
        <color theme="8"/>
      </bottom>
      <diagonal/>
    </border>
    <border>
      <left style="thin">
        <color theme="8"/>
      </left>
      <right style="thin">
        <color theme="8"/>
      </right>
      <top/>
      <bottom/>
      <diagonal/>
    </border>
    <border>
      <left style="thin">
        <color theme="8"/>
      </left>
      <right/>
      <top/>
      <bottom/>
      <diagonal/>
    </border>
    <border>
      <left style="thin">
        <color theme="8"/>
      </left>
      <right style="thin">
        <color theme="8"/>
      </right>
      <top/>
      <bottom style="medium">
        <color theme="8"/>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theme="8" tint="-0.499984740745262"/>
      </left>
      <right/>
      <top/>
      <bottom style="medium">
        <color theme="8"/>
      </bottom>
      <diagonal/>
    </border>
    <border>
      <left/>
      <right style="thin">
        <color theme="8" tint="-0.499984740745262"/>
      </right>
      <top/>
      <bottom style="medium">
        <color theme="8"/>
      </bottom>
      <diagonal/>
    </border>
    <border>
      <left style="thin">
        <color theme="8"/>
      </left>
      <right style="thin">
        <color theme="8"/>
      </right>
      <top style="medium">
        <color theme="8"/>
      </top>
      <bottom style="thin">
        <color theme="8"/>
      </bottom>
      <diagonal/>
    </border>
    <border>
      <left/>
      <right/>
      <top style="thin">
        <color theme="8"/>
      </top>
      <bottom style="thick">
        <color theme="8"/>
      </bottom>
      <diagonal/>
    </border>
    <border>
      <left/>
      <right/>
      <top/>
      <bottom style="thin">
        <color auto="1"/>
      </bottom>
      <diagonal/>
    </border>
    <border>
      <left/>
      <right/>
      <top/>
      <bottom style="thin">
        <color theme="8" tint="-0.24994659260841701"/>
      </bottom>
      <diagonal/>
    </border>
    <border>
      <left/>
      <right style="medium">
        <color rgb="FFFFFFFF"/>
      </right>
      <top/>
      <bottom/>
      <diagonal/>
    </border>
    <border>
      <left style="medium">
        <color rgb="FFFFFFFF"/>
      </left>
      <right/>
      <top/>
      <bottom/>
      <diagonal/>
    </border>
    <border>
      <left/>
      <right/>
      <top/>
      <bottom style="thin">
        <color rgb="FFFFFFFF"/>
      </bottom>
      <diagonal/>
    </border>
    <border>
      <left/>
      <right style="thin">
        <color rgb="FFFFFFFF"/>
      </right>
      <top/>
      <bottom style="thin">
        <color rgb="FFFFFFFF"/>
      </bottom>
      <diagonal/>
    </border>
    <border>
      <left style="medium">
        <color rgb="FFFFFFFF"/>
      </left>
      <right style="medium">
        <color rgb="FFFFFFFF"/>
      </right>
      <top/>
      <bottom/>
      <diagonal/>
    </border>
    <border>
      <left/>
      <right/>
      <top/>
      <bottom style="medium">
        <color rgb="FFFFFFFF"/>
      </bottom>
      <diagonal/>
    </border>
    <border>
      <left/>
      <right/>
      <top style="medium">
        <color rgb="FFFFFFFF"/>
      </top>
      <bottom style="medium">
        <color rgb="FFFFFFFF"/>
      </bottom>
      <diagonal/>
    </border>
    <border>
      <left style="thin">
        <color theme="8"/>
      </left>
      <right/>
      <top style="medium">
        <color theme="8"/>
      </top>
      <bottom style="thin">
        <color theme="8"/>
      </bottom>
      <diagonal/>
    </border>
    <border>
      <left style="thin">
        <color theme="8"/>
      </left>
      <right/>
      <top style="thin">
        <color theme="8"/>
      </top>
      <bottom style="thin">
        <color theme="8"/>
      </bottom>
      <diagonal/>
    </border>
    <border>
      <left style="thin">
        <color theme="8"/>
      </left>
      <right/>
      <top style="thin">
        <color theme="8"/>
      </top>
      <bottom/>
      <diagonal/>
    </border>
    <border>
      <left style="thin">
        <color rgb="FFFFFFFF"/>
      </left>
      <right style="thin">
        <color rgb="FFFFFFFF"/>
      </right>
      <top/>
      <bottom style="thin">
        <color rgb="FFFFFFFF"/>
      </bottom>
      <diagonal/>
    </border>
    <border>
      <left style="thin">
        <color rgb="FFFFFFFF"/>
      </left>
      <right style="thin">
        <color theme="8"/>
      </right>
      <top style="medium">
        <color theme="8"/>
      </top>
      <bottom style="thin">
        <color theme="8"/>
      </bottom>
      <diagonal/>
    </border>
    <border>
      <left style="thin">
        <color rgb="FFFFFFFF"/>
      </left>
      <right style="thin">
        <color theme="8"/>
      </right>
      <top style="thin">
        <color theme="8"/>
      </top>
      <bottom style="thin">
        <color theme="8"/>
      </bottom>
      <diagonal/>
    </border>
    <border>
      <left style="thin">
        <color theme="8"/>
      </left>
      <right style="thin">
        <color theme="8"/>
      </right>
      <top style="thin">
        <color theme="8"/>
      </top>
      <bottom/>
      <diagonal/>
    </border>
    <border>
      <left/>
      <right style="thin">
        <color rgb="FFFFFFFF"/>
      </right>
      <top/>
      <bottom/>
      <diagonal/>
    </border>
    <border>
      <left style="thin">
        <color rgb="FFFFFFFF"/>
      </left>
      <right/>
      <top/>
      <bottom/>
      <diagonal/>
    </border>
    <border>
      <left style="thin">
        <color rgb="FFFFFFFF"/>
      </left>
      <right style="medium">
        <color rgb="FFFFFFFF"/>
      </right>
      <top/>
      <bottom style="thin">
        <color rgb="FFFFFFFF"/>
      </bottom>
      <diagonal/>
    </border>
    <border>
      <left/>
      <right style="thick">
        <color theme="8"/>
      </right>
      <top style="medium">
        <color theme="8"/>
      </top>
      <bottom style="medium">
        <color theme="8"/>
      </bottom>
      <diagonal/>
    </border>
    <border>
      <left/>
      <right/>
      <top style="thin">
        <color indexed="64"/>
      </top>
      <bottom style="thin">
        <color auto="1"/>
      </bottom>
      <diagonal/>
    </border>
    <border>
      <left/>
      <right/>
      <top style="thin">
        <color auto="1"/>
      </top>
      <bottom/>
      <diagonal/>
    </border>
    <border>
      <left/>
      <right style="thin">
        <color theme="8"/>
      </right>
      <top style="thin">
        <color theme="8"/>
      </top>
      <bottom style="thin">
        <color theme="8"/>
      </bottom>
      <diagonal/>
    </border>
    <border>
      <left/>
      <right/>
      <top style="thin">
        <color theme="8"/>
      </top>
      <bottom/>
      <diagonal/>
    </border>
    <border>
      <left/>
      <right style="thin">
        <color theme="8"/>
      </right>
      <top style="thin">
        <color theme="8"/>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25">
    <xf numFmtId="0" fontId="0" fillId="0" borderId="0" xfId="0"/>
    <xf numFmtId="0" fontId="0" fillId="0" borderId="0" xfId="0" applyAlignment="1">
      <alignment vertical="center"/>
    </xf>
    <xf numFmtId="0" fontId="0" fillId="0" borderId="0" xfId="0" applyAlignment="1">
      <alignment horizontal="center" vertical="center"/>
    </xf>
    <xf numFmtId="0" fontId="4" fillId="0" borderId="1"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xf numFmtId="0" fontId="7" fillId="0" borderId="0" xfId="0" applyFont="1"/>
    <xf numFmtId="0" fontId="0" fillId="0" borderId="0" xfId="0" applyAlignment="1">
      <alignment horizontal="center"/>
    </xf>
    <xf numFmtId="0" fontId="6" fillId="0" borderId="0" xfId="0" applyFont="1" applyAlignment="1">
      <alignment horizontal="center"/>
    </xf>
    <xf numFmtId="0" fontId="11" fillId="2" borderId="0" xfId="0" applyFont="1" applyFill="1" applyAlignment="1">
      <alignment vertical="center"/>
    </xf>
    <xf numFmtId="0" fontId="0" fillId="2" borderId="0" xfId="0" applyFill="1"/>
    <xf numFmtId="0" fontId="17" fillId="2" borderId="0" xfId="0" applyFont="1" applyFill="1"/>
    <xf numFmtId="0" fontId="17" fillId="2" borderId="0" xfId="0" applyFont="1" applyFill="1" applyAlignment="1">
      <alignment horizontal="center"/>
    </xf>
    <xf numFmtId="0" fontId="19" fillId="2" borderId="0" xfId="0" applyFont="1" applyFill="1"/>
    <xf numFmtId="39" fontId="20" fillId="2" borderId="0" xfId="0" applyNumberFormat="1" applyFont="1" applyFill="1" applyAlignment="1">
      <alignment horizontal="center" vertical="center"/>
    </xf>
    <xf numFmtId="39" fontId="21" fillId="2" borderId="0" xfId="0" applyNumberFormat="1" applyFont="1" applyFill="1" applyAlignment="1">
      <alignment horizontal="center" vertical="center"/>
    </xf>
    <xf numFmtId="0" fontId="22" fillId="2" borderId="0" xfId="0" applyFont="1" applyFill="1" applyAlignment="1">
      <alignment vertical="center"/>
    </xf>
    <xf numFmtId="4" fontId="22" fillId="2" borderId="0" xfId="0" applyNumberFormat="1" applyFont="1" applyFill="1" applyAlignment="1">
      <alignment horizontal="center"/>
    </xf>
    <xf numFmtId="0" fontId="9" fillId="0" borderId="0" xfId="0" applyFont="1"/>
    <xf numFmtId="4" fontId="15" fillId="4" borderId="0" xfId="0" applyNumberFormat="1" applyFont="1" applyFill="1" applyAlignment="1">
      <alignment horizontal="left" vertical="center" indent="1"/>
    </xf>
    <xf numFmtId="0" fontId="0" fillId="2" borderId="0" xfId="0" applyFill="1" applyAlignment="1">
      <alignment horizontal="center"/>
    </xf>
    <xf numFmtId="0" fontId="8" fillId="2" borderId="0" xfId="0" applyFont="1" applyFill="1" applyAlignment="1">
      <alignment vertical="center"/>
    </xf>
    <xf numFmtId="0" fontId="18" fillId="2" borderId="0" xfId="0" applyFont="1" applyFill="1" applyAlignment="1">
      <alignment vertical="top" wrapText="1"/>
    </xf>
    <xf numFmtId="0" fontId="0" fillId="2" borderId="0" xfId="0" applyFill="1" applyAlignment="1">
      <alignment horizontal="center" vertical="center"/>
    </xf>
    <xf numFmtId="0" fontId="13" fillId="0" borderId="0" xfId="0" applyFont="1" applyAlignment="1">
      <alignment vertical="top" wrapText="1"/>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xf numFmtId="0" fontId="7" fillId="2" borderId="0" xfId="0" applyFont="1" applyFill="1"/>
    <xf numFmtId="0" fontId="28" fillId="0" borderId="2" xfId="0" applyFont="1" applyBorder="1" applyAlignment="1">
      <alignment vertical="center"/>
    </xf>
    <xf numFmtId="0" fontId="1" fillId="2" borderId="0" xfId="0" applyFont="1" applyFill="1"/>
    <xf numFmtId="0" fontId="1" fillId="0" borderId="0" xfId="0" applyFont="1"/>
    <xf numFmtId="0" fontId="29" fillId="3" borderId="3" xfId="0" applyFont="1" applyFill="1" applyBorder="1" applyAlignment="1">
      <alignment vertical="center"/>
    </xf>
    <xf numFmtId="0" fontId="0" fillId="0" borderId="0" xfId="0" applyAlignment="1">
      <alignment horizontal="left" indent="1"/>
    </xf>
    <xf numFmtId="0" fontId="0" fillId="0" borderId="16" xfId="0" applyBorder="1"/>
    <xf numFmtId="0" fontId="0" fillId="0" borderId="17" xfId="0" applyBorder="1"/>
    <xf numFmtId="0" fontId="43" fillId="2" borderId="0" xfId="0" applyFont="1" applyFill="1" applyAlignment="1">
      <alignment vertical="center"/>
    </xf>
    <xf numFmtId="0" fontId="0" fillId="2" borderId="0" xfId="0" applyFill="1" applyAlignment="1">
      <alignment horizontal="left" indent="1"/>
    </xf>
    <xf numFmtId="4" fontId="23" fillId="2" borderId="29" xfId="0" applyNumberFormat="1" applyFont="1" applyFill="1" applyBorder="1" applyAlignment="1">
      <alignment horizontal="center"/>
    </xf>
    <xf numFmtId="0" fontId="51" fillId="17" borderId="0" xfId="0" applyFont="1" applyFill="1" applyAlignment="1">
      <alignment vertical="center"/>
    </xf>
    <xf numFmtId="0" fontId="52" fillId="17" borderId="0" xfId="0" applyFont="1" applyFill="1" applyAlignment="1">
      <alignment vertical="center"/>
    </xf>
    <xf numFmtId="3" fontId="50" fillId="26" borderId="34" xfId="0" applyNumberFormat="1" applyFont="1" applyFill="1" applyBorder="1" applyAlignment="1" applyProtection="1">
      <alignment horizontal="center" vertical="center"/>
      <protection locked="0"/>
    </xf>
    <xf numFmtId="3" fontId="50" fillId="26" borderId="33" xfId="0" applyNumberFormat="1" applyFont="1" applyFill="1" applyBorder="1" applyAlignment="1" applyProtection="1">
      <alignment horizontal="center" vertical="center"/>
      <protection locked="0"/>
    </xf>
    <xf numFmtId="0" fontId="50" fillId="17" borderId="0" xfId="0" applyFont="1" applyFill="1" applyAlignment="1">
      <alignment horizontal="center" vertical="center"/>
    </xf>
    <xf numFmtId="0" fontId="50" fillId="17" borderId="0" xfId="0" applyFont="1" applyFill="1" applyAlignment="1">
      <alignment vertical="center"/>
    </xf>
    <xf numFmtId="0" fontId="50" fillId="17" borderId="0" xfId="0" applyFont="1" applyFill="1" applyAlignment="1">
      <alignment horizontal="center" vertical="center" wrapText="1"/>
    </xf>
    <xf numFmtId="2" fontId="50" fillId="17" borderId="0" xfId="0" applyNumberFormat="1" applyFont="1" applyFill="1" applyAlignment="1">
      <alignment horizontal="center" vertical="center"/>
    </xf>
    <xf numFmtId="3" fontId="50" fillId="17" borderId="0" xfId="0" applyNumberFormat="1" applyFont="1" applyFill="1" applyAlignment="1" applyProtection="1">
      <alignment horizontal="center" vertical="center"/>
      <protection locked="0"/>
    </xf>
    <xf numFmtId="0" fontId="50" fillId="17" borderId="0" xfId="0" applyFont="1" applyFill="1" applyAlignment="1">
      <alignment vertical="center" wrapText="1"/>
    </xf>
    <xf numFmtId="0" fontId="55" fillId="17" borderId="0" xfId="0" applyFont="1" applyFill="1" applyAlignment="1">
      <alignment horizontal="center" vertical="center"/>
    </xf>
    <xf numFmtId="0" fontId="56" fillId="17" borderId="0" xfId="0" applyFont="1" applyFill="1"/>
    <xf numFmtId="3" fontId="57" fillId="28" borderId="35" xfId="0" applyNumberFormat="1" applyFont="1" applyFill="1" applyBorder="1" applyAlignment="1">
      <alignment horizontal="center" vertical="center"/>
    </xf>
    <xf numFmtId="0" fontId="54" fillId="19" borderId="0" xfId="0" applyFont="1" applyFill="1" applyAlignment="1">
      <alignment horizontal="left" vertical="center" indent="1"/>
    </xf>
    <xf numFmtId="3" fontId="50" fillId="26" borderId="38" xfId="0" applyNumberFormat="1" applyFont="1" applyFill="1" applyBorder="1" applyAlignment="1" applyProtection="1">
      <alignment horizontal="center" vertical="center"/>
      <protection locked="0"/>
    </xf>
    <xf numFmtId="3" fontId="50" fillId="26" borderId="39" xfId="0" applyNumberFormat="1" applyFont="1" applyFill="1" applyBorder="1" applyAlignment="1" applyProtection="1">
      <alignment horizontal="center" vertical="center"/>
      <protection locked="0"/>
    </xf>
    <xf numFmtId="3" fontId="50" fillId="26" borderId="40" xfId="0" applyNumberFormat="1" applyFont="1" applyFill="1" applyBorder="1" applyAlignment="1" applyProtection="1">
      <alignment horizontal="center" vertical="center"/>
      <protection locked="0"/>
    </xf>
    <xf numFmtId="3" fontId="50" fillId="26" borderId="41" xfId="0" applyNumberFormat="1" applyFont="1" applyFill="1" applyBorder="1" applyAlignment="1" applyProtection="1">
      <alignment horizontal="center" vertical="center"/>
      <protection locked="0"/>
    </xf>
    <xf numFmtId="3" fontId="50" fillId="26" borderId="42" xfId="0" applyNumberFormat="1" applyFont="1" applyFill="1" applyBorder="1" applyAlignment="1" applyProtection="1">
      <alignment horizontal="center" vertical="center"/>
      <protection locked="0"/>
    </xf>
    <xf numFmtId="3" fontId="50" fillId="26" borderId="43" xfId="0" applyNumberFormat="1" applyFont="1" applyFill="1" applyBorder="1" applyAlignment="1" applyProtection="1">
      <alignment horizontal="center" vertical="center"/>
      <protection locked="0"/>
    </xf>
    <xf numFmtId="3" fontId="50" fillId="26" borderId="27" xfId="0" applyNumberFormat="1" applyFont="1" applyFill="1" applyBorder="1" applyAlignment="1" applyProtection="1">
      <alignment horizontal="center" vertical="center"/>
      <protection locked="0"/>
    </xf>
    <xf numFmtId="3" fontId="50" fillId="26" borderId="23" xfId="0" applyNumberFormat="1" applyFont="1" applyFill="1" applyBorder="1" applyAlignment="1" applyProtection="1">
      <alignment horizontal="center" vertical="center"/>
      <protection locked="0"/>
    </xf>
    <xf numFmtId="3" fontId="50" fillId="26" borderId="44" xfId="0" applyNumberFormat="1" applyFont="1" applyFill="1" applyBorder="1" applyAlignment="1" applyProtection="1">
      <alignment horizontal="center" vertical="center"/>
      <protection locked="0"/>
    </xf>
    <xf numFmtId="0" fontId="9" fillId="2" borderId="0" xfId="0" applyFont="1" applyFill="1"/>
    <xf numFmtId="0" fontId="13" fillId="2" borderId="0" xfId="0" applyFont="1" applyFill="1" applyAlignment="1">
      <alignment vertical="top" wrapText="1"/>
    </xf>
    <xf numFmtId="0" fontId="4" fillId="2" borderId="0" xfId="0" applyFont="1" applyFill="1" applyAlignment="1">
      <alignment vertical="center"/>
    </xf>
    <xf numFmtId="4" fontId="23" fillId="2" borderId="0" xfId="0" applyNumberFormat="1" applyFont="1" applyFill="1" applyAlignment="1">
      <alignment horizontal="center"/>
    </xf>
    <xf numFmtId="4" fontId="23" fillId="2" borderId="49" xfId="0" applyNumberFormat="1" applyFont="1" applyFill="1" applyBorder="1" applyAlignment="1">
      <alignment horizontal="center"/>
    </xf>
    <xf numFmtId="4" fontId="23" fillId="2" borderId="50" xfId="0" applyNumberFormat="1" applyFont="1" applyFill="1" applyBorder="1" applyAlignment="1">
      <alignment horizontal="center"/>
    </xf>
    <xf numFmtId="0" fontId="63" fillId="14" borderId="6" xfId="1" applyFont="1" applyFill="1" applyBorder="1" applyAlignment="1" applyProtection="1">
      <alignment horizontal="right" vertical="center" wrapText="1" indent="1"/>
    </xf>
    <xf numFmtId="0" fontId="63" fillId="14" borderId="8" xfId="1" applyFont="1" applyFill="1" applyBorder="1" applyAlignment="1" applyProtection="1">
      <alignment horizontal="right" vertical="center" wrapText="1" indent="1"/>
    </xf>
    <xf numFmtId="0" fontId="63" fillId="14" borderId="4" xfId="0" applyFont="1" applyFill="1" applyBorder="1" applyAlignment="1">
      <alignment horizontal="right" vertical="center" wrapText="1" indent="1"/>
    </xf>
    <xf numFmtId="0" fontId="63" fillId="14" borderId="7" xfId="0" applyFont="1" applyFill="1" applyBorder="1" applyAlignment="1">
      <alignment horizontal="right" vertical="center" wrapText="1" indent="1"/>
    </xf>
    <xf numFmtId="0" fontId="44" fillId="15" borderId="18" xfId="0" applyFont="1" applyFill="1" applyBorder="1" applyAlignment="1">
      <alignment horizontal="center" vertical="center" wrapText="1"/>
    </xf>
    <xf numFmtId="0" fontId="44" fillId="15" borderId="20" xfId="0" applyFont="1" applyFill="1" applyBorder="1" applyAlignment="1">
      <alignment horizontal="center" vertical="center" wrapText="1"/>
    </xf>
    <xf numFmtId="0" fontId="44" fillId="15" borderId="27" xfId="0" applyFont="1" applyFill="1" applyBorder="1" applyAlignment="1">
      <alignment horizontal="center" vertical="center" wrapText="1"/>
    </xf>
    <xf numFmtId="4" fontId="40" fillId="12" borderId="23" xfId="0" applyNumberFormat="1" applyFont="1" applyFill="1" applyBorder="1" applyAlignment="1">
      <alignment horizontal="center" vertical="center"/>
    </xf>
    <xf numFmtId="3" fontId="39" fillId="13" borderId="23" xfId="0" applyNumberFormat="1" applyFont="1" applyFill="1" applyBorder="1" applyAlignment="1">
      <alignment horizontal="center" vertical="center"/>
    </xf>
    <xf numFmtId="0" fontId="34" fillId="5" borderId="22" xfId="0" applyFont="1" applyFill="1" applyBorder="1" applyAlignment="1">
      <alignment horizontal="center" vertical="center" wrapText="1"/>
    </xf>
    <xf numFmtId="4" fontId="50" fillId="23" borderId="34" xfId="0" applyNumberFormat="1" applyFont="1" applyFill="1" applyBorder="1" applyAlignment="1">
      <alignment horizontal="center" vertical="center" wrapText="1"/>
    </xf>
    <xf numFmtId="2" fontId="50" fillId="23" borderId="34" xfId="0" applyNumberFormat="1" applyFont="1" applyFill="1" applyBorder="1" applyAlignment="1">
      <alignment horizontal="center" vertical="center" wrapText="1"/>
    </xf>
    <xf numFmtId="2" fontId="50" fillId="23" borderId="34" xfId="0" applyNumberFormat="1" applyFont="1" applyFill="1" applyBorder="1" applyAlignment="1">
      <alignment horizontal="center" vertical="center"/>
    </xf>
    <xf numFmtId="2" fontId="50" fillId="23" borderId="47" xfId="0" applyNumberFormat="1" applyFont="1" applyFill="1" applyBorder="1" applyAlignment="1">
      <alignment horizontal="center" vertical="center"/>
    </xf>
    <xf numFmtId="2" fontId="50" fillId="23" borderId="47" xfId="0" applyNumberFormat="1" applyFont="1" applyFill="1" applyBorder="1" applyAlignment="1">
      <alignment horizontal="center" vertical="center" wrapText="1"/>
    </xf>
    <xf numFmtId="2" fontId="50" fillId="23" borderId="33" xfId="0" applyNumberFormat="1" applyFont="1" applyFill="1" applyBorder="1" applyAlignment="1">
      <alignment horizontal="center" vertical="center"/>
    </xf>
    <xf numFmtId="0" fontId="34" fillId="5" borderId="35" xfId="0" applyFont="1" applyFill="1" applyBorder="1" applyAlignment="1">
      <alignment horizontal="center" vertical="center" wrapText="1"/>
    </xf>
    <xf numFmtId="0" fontId="32" fillId="2" borderId="0" xfId="0" applyFont="1" applyFill="1" applyAlignment="1">
      <alignment horizontal="left" vertical="center" wrapText="1"/>
    </xf>
    <xf numFmtId="0" fontId="12" fillId="2" borderId="0" xfId="0" applyFont="1" applyFill="1" applyAlignment="1">
      <alignment vertical="center"/>
    </xf>
    <xf numFmtId="0" fontId="23" fillId="4" borderId="13" xfId="0" applyFont="1" applyFill="1" applyBorder="1" applyAlignment="1" applyProtection="1">
      <alignment vertical="center" wrapText="1"/>
      <protection locked="0"/>
    </xf>
    <xf numFmtId="0" fontId="14" fillId="4" borderId="14" xfId="0" applyFont="1" applyFill="1" applyBorder="1" applyAlignment="1" applyProtection="1">
      <alignment vertical="center" wrapText="1"/>
      <protection locked="0"/>
    </xf>
    <xf numFmtId="0" fontId="24" fillId="4" borderId="0" xfId="0" applyFont="1" applyFill="1" applyAlignment="1">
      <alignment vertical="center" wrapText="1"/>
    </xf>
    <xf numFmtId="3" fontId="40" fillId="12" borderId="51" xfId="0" applyNumberFormat="1" applyFont="1" applyFill="1" applyBorder="1" applyAlignment="1">
      <alignment horizontal="center" vertical="center"/>
    </xf>
    <xf numFmtId="4" fontId="39" fillId="13" borderId="51" xfId="0" applyNumberFormat="1" applyFont="1" applyFill="1" applyBorder="1" applyAlignment="1">
      <alignment horizontal="center" vertical="center"/>
    </xf>
    <xf numFmtId="4" fontId="50" fillId="21" borderId="34" xfId="0" applyNumberFormat="1" applyFont="1" applyFill="1" applyBorder="1" applyAlignment="1" applyProtection="1">
      <alignment horizontal="center" vertical="center" wrapText="1"/>
      <protection locked="0"/>
    </xf>
    <xf numFmtId="4" fontId="50" fillId="21" borderId="47" xfId="0" applyNumberFormat="1" applyFont="1" applyFill="1" applyBorder="1" applyAlignment="1" applyProtection="1">
      <alignment horizontal="center" vertical="center" wrapText="1"/>
      <protection locked="0"/>
    </xf>
    <xf numFmtId="4" fontId="50" fillId="21" borderId="33" xfId="0" applyNumberFormat="1" applyFont="1" applyFill="1" applyBorder="1" applyAlignment="1" applyProtection="1">
      <alignment horizontal="center" vertical="center" wrapText="1"/>
      <protection locked="0"/>
    </xf>
    <xf numFmtId="0" fontId="70" fillId="4" borderId="24" xfId="0" applyFont="1" applyFill="1" applyBorder="1" applyAlignment="1">
      <alignment horizontal="left" vertical="center" indent="1"/>
    </xf>
    <xf numFmtId="0" fontId="71" fillId="4" borderId="24" xfId="0" applyFont="1" applyFill="1" applyBorder="1" applyAlignment="1">
      <alignment horizontal="center" vertical="center"/>
    </xf>
    <xf numFmtId="0" fontId="71" fillId="4" borderId="24" xfId="0" applyFont="1" applyFill="1" applyBorder="1" applyAlignment="1">
      <alignment horizontal="center" vertical="center" wrapText="1"/>
    </xf>
    <xf numFmtId="164" fontId="71" fillId="4" borderId="24" xfId="0" applyNumberFormat="1" applyFont="1" applyFill="1" applyBorder="1" applyAlignment="1">
      <alignment horizontal="center" vertical="center"/>
    </xf>
    <xf numFmtId="4" fontId="71" fillId="4" borderId="24" xfId="0" applyNumberFormat="1" applyFont="1" applyFill="1" applyBorder="1" applyAlignment="1">
      <alignment horizontal="center" vertical="center"/>
    </xf>
    <xf numFmtId="3" fontId="72" fillId="8" borderId="24" xfId="0" applyNumberFormat="1" applyFont="1" applyFill="1" applyBorder="1" applyAlignment="1" applyProtection="1">
      <alignment horizontal="center" vertical="center"/>
      <protection locked="0"/>
    </xf>
    <xf numFmtId="3" fontId="72" fillId="12" borderId="24" xfId="0" applyNumberFormat="1" applyFont="1" applyFill="1" applyBorder="1" applyAlignment="1" applyProtection="1">
      <alignment horizontal="center" vertical="center"/>
      <protection hidden="1"/>
    </xf>
    <xf numFmtId="0" fontId="70" fillId="4" borderId="23" xfId="0" applyFont="1" applyFill="1" applyBorder="1" applyAlignment="1">
      <alignment horizontal="left" vertical="center" indent="1"/>
    </xf>
    <xf numFmtId="0" fontId="71" fillId="4" borderId="23" xfId="0" applyFont="1" applyFill="1" applyBorder="1" applyAlignment="1">
      <alignment horizontal="center" vertical="center"/>
    </xf>
    <xf numFmtId="0" fontId="71" fillId="4" borderId="23" xfId="0" applyFont="1" applyFill="1" applyBorder="1" applyAlignment="1">
      <alignment horizontal="center" vertical="center" wrapText="1"/>
    </xf>
    <xf numFmtId="164" fontId="71" fillId="4" borderId="23" xfId="0" applyNumberFormat="1" applyFont="1" applyFill="1" applyBorder="1" applyAlignment="1">
      <alignment horizontal="center" vertical="center"/>
    </xf>
    <xf numFmtId="4" fontId="71" fillId="4" borderId="23" xfId="0" applyNumberFormat="1" applyFont="1" applyFill="1" applyBorder="1" applyAlignment="1">
      <alignment horizontal="center" vertical="center"/>
    </xf>
    <xf numFmtId="3" fontId="72" fillId="8" borderId="23" xfId="0" applyNumberFormat="1" applyFont="1" applyFill="1" applyBorder="1" applyAlignment="1" applyProtection="1">
      <alignment horizontal="center" vertical="center"/>
      <protection locked="0"/>
    </xf>
    <xf numFmtId="0" fontId="70" fillId="4" borderId="23" xfId="0" applyFont="1" applyFill="1" applyBorder="1" applyAlignment="1">
      <alignment horizontal="left" vertical="center" wrapText="1" indent="1"/>
    </xf>
    <xf numFmtId="3" fontId="72" fillId="13" borderId="23" xfId="0" applyNumberFormat="1" applyFont="1" applyFill="1" applyBorder="1" applyAlignment="1" applyProtection="1">
      <alignment horizontal="center" vertical="center"/>
      <protection locked="0"/>
    </xf>
    <xf numFmtId="3" fontId="72" fillId="12" borderId="24" xfId="0" applyNumberFormat="1" applyFont="1" applyFill="1" applyBorder="1" applyAlignment="1" applyProtection="1">
      <alignment horizontal="center" vertical="center"/>
      <protection locked="0" hidden="1"/>
    </xf>
    <xf numFmtId="0" fontId="73" fillId="18" borderId="34" xfId="0" applyFont="1" applyFill="1" applyBorder="1" applyAlignment="1">
      <alignment horizontal="center" vertical="center"/>
    </xf>
    <xf numFmtId="0" fontId="74" fillId="18" borderId="34" xfId="0" applyFont="1" applyFill="1" applyBorder="1" applyAlignment="1">
      <alignment vertical="center"/>
    </xf>
    <xf numFmtId="0" fontId="74" fillId="18" borderId="34" xfId="0" applyFont="1" applyFill="1" applyBorder="1" applyAlignment="1">
      <alignment horizontal="center" vertical="center" wrapText="1"/>
    </xf>
    <xf numFmtId="2" fontId="74" fillId="18" borderId="34" xfId="0" applyNumberFormat="1" applyFont="1" applyFill="1" applyBorder="1" applyAlignment="1">
      <alignment horizontal="center" vertical="center"/>
    </xf>
    <xf numFmtId="0" fontId="74" fillId="18" borderId="34" xfId="0" applyFont="1" applyFill="1" applyBorder="1" applyAlignment="1">
      <alignment horizontal="center" vertical="center"/>
    </xf>
    <xf numFmtId="0" fontId="74" fillId="18" borderId="34" xfId="0" applyFont="1" applyFill="1" applyBorder="1" applyAlignment="1">
      <alignment vertical="center" wrapText="1"/>
    </xf>
    <xf numFmtId="0" fontId="74" fillId="18" borderId="34" xfId="0" applyFont="1" applyFill="1" applyBorder="1" applyAlignment="1">
      <alignment horizontal="center" wrapText="1"/>
    </xf>
    <xf numFmtId="2" fontId="72" fillId="13" borderId="24" xfId="0" applyNumberFormat="1" applyFont="1" applyFill="1" applyBorder="1" applyAlignment="1" applyProtection="1">
      <alignment horizontal="center" vertical="center"/>
      <protection locked="0"/>
    </xf>
    <xf numFmtId="3" fontId="72" fillId="13" borderId="23" xfId="0" applyNumberFormat="1" applyFont="1" applyFill="1" applyBorder="1" applyAlignment="1" applyProtection="1">
      <alignment horizontal="center" vertical="center"/>
      <protection locked="0" hidden="1"/>
    </xf>
    <xf numFmtId="3" fontId="72" fillId="13" borderId="24" xfId="0" applyNumberFormat="1" applyFont="1" applyFill="1" applyBorder="1" applyAlignment="1" applyProtection="1">
      <alignment horizontal="center" vertical="center"/>
      <protection locked="0"/>
    </xf>
    <xf numFmtId="3" fontId="72" fillId="12" borderId="24" xfId="0" applyNumberFormat="1" applyFont="1" applyFill="1" applyBorder="1" applyAlignment="1" applyProtection="1">
      <alignment horizontal="center" vertical="center"/>
      <protection locked="0"/>
    </xf>
    <xf numFmtId="0" fontId="45" fillId="30" borderId="0" xfId="0" applyFont="1" applyFill="1" applyAlignment="1">
      <alignment vertical="center"/>
    </xf>
    <xf numFmtId="0" fontId="46" fillId="30" borderId="0" xfId="0" applyFont="1" applyFill="1" applyAlignment="1">
      <alignment vertical="center"/>
    </xf>
    <xf numFmtId="0" fontId="47" fillId="30" borderId="0" xfId="0" applyFont="1" applyFill="1" applyAlignment="1">
      <alignment horizontal="center"/>
    </xf>
    <xf numFmtId="0" fontId="22" fillId="2" borderId="30" xfId="0" applyFont="1" applyFill="1" applyBorder="1" applyAlignment="1">
      <alignment vertical="center"/>
    </xf>
    <xf numFmtId="0" fontId="17" fillId="2" borderId="0" xfId="0" applyFont="1" applyFill="1" applyProtection="1">
      <protection locked="0"/>
    </xf>
    <xf numFmtId="0" fontId="17"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0" fillId="2" borderId="0" xfId="0" applyFill="1" applyProtection="1">
      <protection locked="0"/>
    </xf>
    <xf numFmtId="0" fontId="8" fillId="2" borderId="0" xfId="0" applyFont="1" applyFill="1" applyAlignment="1" applyProtection="1">
      <alignment vertical="center"/>
      <protection locked="0"/>
    </xf>
    <xf numFmtId="0" fontId="25" fillId="6" borderId="25" xfId="0" applyFont="1" applyFill="1" applyBorder="1" applyAlignment="1">
      <alignment horizontal="center" vertical="center"/>
    </xf>
    <xf numFmtId="0" fontId="25" fillId="6" borderId="14" xfId="0" applyFont="1" applyFill="1" applyBorder="1" applyAlignment="1">
      <alignment horizontal="center" vertical="center"/>
    </xf>
    <xf numFmtId="0" fontId="25" fillId="6" borderId="26" xfId="0" applyFont="1" applyFill="1" applyBorder="1" applyAlignment="1">
      <alignment horizontal="center" vertical="center"/>
    </xf>
    <xf numFmtId="4" fontId="35" fillId="9" borderId="52" xfId="0" applyNumberFormat="1" applyFont="1" applyFill="1" applyBorder="1" applyAlignment="1">
      <alignment horizontal="left" vertical="center" wrapText="1" indent="1"/>
    </xf>
    <xf numFmtId="4" fontId="35" fillId="9" borderId="53" xfId="0" applyNumberFormat="1" applyFont="1" applyFill="1" applyBorder="1" applyAlignment="1">
      <alignment horizontal="left" vertical="center" wrapText="1" indent="1"/>
    </xf>
    <xf numFmtId="4" fontId="35" fillId="9" borderId="0" xfId="0" applyNumberFormat="1" applyFont="1" applyFill="1" applyAlignment="1">
      <alignment horizontal="left" vertical="center" wrapText="1" indent="1"/>
    </xf>
    <xf numFmtId="4" fontId="35" fillId="9" borderId="18" xfId="0" applyNumberFormat="1" applyFont="1" applyFill="1" applyBorder="1" applyAlignment="1">
      <alignment horizontal="left" vertical="center" wrapText="1" indent="1"/>
    </xf>
    <xf numFmtId="0" fontId="18" fillId="4" borderId="0" xfId="0" applyFont="1" applyFill="1" applyAlignment="1">
      <alignment horizontal="left" vertical="top" wrapText="1" indent="1"/>
    </xf>
    <xf numFmtId="0" fontId="64" fillId="16" borderId="11" xfId="0" applyFont="1" applyFill="1" applyBorder="1" applyAlignment="1" applyProtection="1">
      <alignment horizontal="center" vertical="center" wrapText="1"/>
      <protection locked="0"/>
    </xf>
    <xf numFmtId="0" fontId="64" fillId="16" borderId="9" xfId="0" applyFont="1" applyFill="1" applyBorder="1" applyAlignment="1" applyProtection="1">
      <alignment horizontal="center" vertical="center" wrapText="1"/>
      <protection locked="0"/>
    </xf>
    <xf numFmtId="0" fontId="64" fillId="16" borderId="12" xfId="0" applyFont="1" applyFill="1" applyBorder="1" applyAlignment="1" applyProtection="1">
      <alignment horizontal="center" vertical="center" wrapText="1"/>
      <protection locked="0"/>
    </xf>
    <xf numFmtId="0" fontId="64" fillId="16" borderId="0" xfId="0" applyFont="1" applyFill="1" applyAlignment="1" applyProtection="1">
      <alignment horizontal="center" vertical="center" wrapText="1"/>
      <protection locked="0"/>
    </xf>
    <xf numFmtId="0" fontId="6" fillId="2" borderId="52" xfId="0" applyFont="1" applyFill="1" applyBorder="1" applyAlignment="1">
      <alignment horizontal="center"/>
    </xf>
    <xf numFmtId="0" fontId="68" fillId="9" borderId="0" xfId="0" applyFont="1" applyFill="1" applyAlignment="1">
      <alignment horizontal="center" vertical="center" wrapText="1"/>
    </xf>
    <xf numFmtId="0" fontId="6" fillId="2" borderId="0" xfId="0" applyFont="1" applyFill="1" applyAlignment="1">
      <alignment horizontal="center"/>
    </xf>
    <xf numFmtId="0" fontId="10" fillId="11" borderId="0" xfId="0" applyFont="1" applyFill="1" applyAlignment="1">
      <alignment horizontal="center" vertical="center"/>
    </xf>
    <xf numFmtId="0" fontId="64" fillId="16" borderId="5" xfId="0" applyFont="1" applyFill="1" applyBorder="1" applyAlignment="1" applyProtection="1">
      <alignment horizontal="center" vertical="center" wrapText="1"/>
      <protection locked="0"/>
    </xf>
    <xf numFmtId="0" fontId="64" fillId="16" borderId="14" xfId="0" applyFont="1" applyFill="1" applyBorder="1" applyAlignment="1" applyProtection="1">
      <alignment horizontal="center" vertical="center" wrapText="1"/>
      <protection locked="0"/>
    </xf>
    <xf numFmtId="0" fontId="41" fillId="14" borderId="8" xfId="0" applyFont="1" applyFill="1" applyBorder="1" applyAlignment="1">
      <alignment horizontal="left" vertical="center" indent="1"/>
    </xf>
    <xf numFmtId="0" fontId="41" fillId="14" borderId="13" xfId="0" applyFont="1" applyFill="1" applyBorder="1" applyAlignment="1">
      <alignment horizontal="left" vertical="center" indent="1"/>
    </xf>
    <xf numFmtId="0" fontId="26" fillId="0" borderId="28" xfId="0" applyFont="1" applyBorder="1" applyAlignment="1">
      <alignment horizontal="center" vertical="center"/>
    </xf>
    <xf numFmtId="0" fontId="41" fillId="14" borderId="19" xfId="0" applyFont="1" applyFill="1" applyBorder="1" applyAlignment="1">
      <alignment horizontal="left" vertical="center" indent="1"/>
    </xf>
    <xf numFmtId="0" fontId="26" fillId="0" borderId="28" xfId="0" applyFont="1" applyBorder="1" applyAlignment="1">
      <alignment horizontal="center" vertical="center" wrapText="1"/>
    </xf>
    <xf numFmtId="0" fontId="27" fillId="5" borderId="20"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7" fillId="9" borderId="20" xfId="0" applyFont="1" applyFill="1" applyBorder="1" applyAlignment="1">
      <alignment horizontal="center" vertical="center" wrapText="1"/>
    </xf>
    <xf numFmtId="0" fontId="27" fillId="9" borderId="22" xfId="0" applyFont="1" applyFill="1" applyBorder="1" applyAlignment="1">
      <alignment horizontal="center" vertical="center" wrapText="1"/>
    </xf>
    <xf numFmtId="0" fontId="0" fillId="2" borderId="0" xfId="0" applyFill="1" applyAlignment="1">
      <alignment horizontal="center" vertical="center"/>
    </xf>
    <xf numFmtId="0" fontId="30" fillId="2" borderId="0" xfId="0" applyFont="1" applyFill="1" applyAlignment="1">
      <alignment horizontal="center"/>
    </xf>
    <xf numFmtId="0" fontId="36" fillId="2" borderId="0" xfId="0" applyFont="1" applyFill="1" applyAlignment="1">
      <alignment horizontal="center" vertical="center"/>
    </xf>
    <xf numFmtId="0" fontId="69" fillId="2" borderId="0" xfId="1" applyFont="1" applyFill="1" applyAlignment="1" applyProtection="1">
      <alignment horizontal="center" vertical="center"/>
    </xf>
    <xf numFmtId="0" fontId="64" fillId="16" borderId="8" xfId="0" applyFont="1" applyFill="1" applyBorder="1" applyAlignment="1" applyProtection="1">
      <alignment horizontal="center" vertical="center" wrapText="1"/>
      <protection locked="0"/>
    </xf>
    <xf numFmtId="0" fontId="64" fillId="16" borderId="13" xfId="0" applyFont="1" applyFill="1" applyBorder="1" applyAlignment="1" applyProtection="1">
      <alignment horizontal="center" vertical="center" wrapText="1"/>
      <protection locked="0"/>
    </xf>
    <xf numFmtId="0" fontId="32" fillId="2" borderId="0" xfId="0" applyFont="1" applyFill="1" applyAlignment="1">
      <alignment horizontal="left" vertical="center" wrapText="1"/>
    </xf>
    <xf numFmtId="0" fontId="63" fillId="14" borderId="9" xfId="0" applyFont="1" applyFill="1" applyBorder="1" applyAlignment="1">
      <alignment horizontal="right" vertical="center" wrapText="1" indent="1"/>
    </xf>
    <xf numFmtId="0" fontId="63" fillId="14" borderId="0" xfId="0" applyFont="1" applyFill="1" applyAlignment="1">
      <alignment horizontal="right" vertical="center" wrapText="1" indent="1"/>
    </xf>
    <xf numFmtId="0" fontId="63" fillId="14" borderId="10" xfId="0" applyFont="1" applyFill="1" applyBorder="1" applyAlignment="1">
      <alignment horizontal="right" vertical="center" wrapText="1" indent="1"/>
    </xf>
    <xf numFmtId="0" fontId="63" fillId="14" borderId="4" xfId="0" applyFont="1" applyFill="1" applyBorder="1" applyAlignment="1">
      <alignment horizontal="right" vertical="center" wrapText="1" indent="1"/>
    </xf>
    <xf numFmtId="0" fontId="42" fillId="2" borderId="0" xfId="0" applyFont="1" applyFill="1" applyAlignment="1">
      <alignment horizontal="left"/>
    </xf>
    <xf numFmtId="0" fontId="16" fillId="10" borderId="0" xfId="0" applyFont="1" applyFill="1" applyAlignment="1">
      <alignment horizontal="center" vertical="center"/>
    </xf>
    <xf numFmtId="0" fontId="15" fillId="4" borderId="0" xfId="0" applyFont="1" applyFill="1" applyAlignment="1">
      <alignment horizontal="center" vertical="center" wrapText="1"/>
    </xf>
    <xf numFmtId="0" fontId="66" fillId="4" borderId="0" xfId="0" applyFont="1" applyFill="1" applyAlignment="1">
      <alignment horizontal="left" vertical="center" wrapText="1" indent="1"/>
    </xf>
    <xf numFmtId="0" fontId="27" fillId="7" borderId="20" xfId="0" applyFont="1" applyFill="1" applyBorder="1" applyAlignment="1">
      <alignment horizontal="center" vertical="center" wrapText="1"/>
    </xf>
    <xf numFmtId="0" fontId="27" fillId="7" borderId="22" xfId="0" applyFont="1" applyFill="1" applyBorder="1" applyAlignment="1">
      <alignment horizontal="center" vertical="center" wrapText="1"/>
    </xf>
    <xf numFmtId="0" fontId="27" fillId="5" borderId="20" xfId="0" applyFont="1" applyFill="1" applyBorder="1" applyAlignment="1">
      <alignment horizontal="center" vertical="center"/>
    </xf>
    <xf numFmtId="0" fontId="27" fillId="5" borderId="18"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21" xfId="0" applyFont="1" applyFill="1" applyBorder="1" applyAlignment="1">
      <alignment horizontal="center" vertical="center"/>
    </xf>
    <xf numFmtId="0" fontId="27" fillId="5" borderId="18" xfId="0" applyFont="1" applyFill="1" applyBorder="1" applyAlignment="1">
      <alignment horizontal="center" vertical="center"/>
    </xf>
    <xf numFmtId="0" fontId="54" fillId="19" borderId="36" xfId="0" applyFont="1" applyFill="1" applyBorder="1" applyAlignment="1">
      <alignment horizontal="left" vertical="center" indent="1"/>
    </xf>
    <xf numFmtId="0" fontId="53" fillId="25" borderId="35" xfId="0" applyFont="1" applyFill="1" applyBorder="1" applyAlignment="1">
      <alignment horizontal="center" vertical="center" wrapText="1"/>
    </xf>
    <xf numFmtId="0" fontId="49" fillId="24" borderId="31" xfId="0" applyFont="1" applyFill="1" applyBorder="1" applyAlignment="1">
      <alignment horizontal="center" vertical="center" wrapText="1"/>
    </xf>
    <xf numFmtId="0" fontId="49" fillId="24" borderId="35" xfId="0" applyFont="1" applyFill="1" applyBorder="1" applyAlignment="1">
      <alignment horizontal="center" vertical="center" wrapText="1"/>
    </xf>
    <xf numFmtId="0" fontId="27" fillId="5" borderId="35" xfId="0" applyFont="1" applyFill="1" applyBorder="1" applyAlignment="1">
      <alignment horizontal="center" vertical="center"/>
    </xf>
    <xf numFmtId="0" fontId="38" fillId="5" borderId="35" xfId="0" applyFont="1" applyFill="1" applyBorder="1" applyAlignment="1">
      <alignment horizontal="center" vertical="center"/>
    </xf>
    <xf numFmtId="0" fontId="49" fillId="20" borderId="0" xfId="0" applyFont="1" applyFill="1" applyAlignment="1">
      <alignment horizontal="center" vertical="center"/>
    </xf>
    <xf numFmtId="0" fontId="49" fillId="20" borderId="45" xfId="0" applyFont="1" applyFill="1" applyBorder="1" applyAlignment="1">
      <alignment horizontal="center" vertical="center"/>
    </xf>
    <xf numFmtId="0" fontId="60" fillId="18" borderId="0" xfId="0" applyFont="1" applyFill="1" applyAlignment="1">
      <alignment horizontal="left" vertical="top" wrapText="1" indent="1"/>
    </xf>
    <xf numFmtId="0" fontId="16" fillId="11" borderId="0" xfId="0" applyFont="1" applyFill="1" applyAlignment="1">
      <alignment horizontal="center" vertical="center"/>
    </xf>
    <xf numFmtId="0" fontId="75" fillId="11" borderId="0" xfId="0" applyFont="1" applyFill="1" applyAlignment="1">
      <alignment horizontal="center" vertical="center"/>
    </xf>
    <xf numFmtId="0" fontId="48" fillId="19" borderId="0" xfId="0" applyFont="1" applyFill="1" applyAlignment="1">
      <alignment horizontal="center" vertical="center"/>
    </xf>
    <xf numFmtId="0" fontId="48" fillId="19" borderId="31" xfId="0" applyFont="1" applyFill="1" applyBorder="1" applyAlignment="1">
      <alignment horizontal="center" vertical="center"/>
    </xf>
    <xf numFmtId="0" fontId="49" fillId="22" borderId="0" xfId="0" applyFont="1" applyFill="1" applyAlignment="1">
      <alignment horizontal="center" vertical="center"/>
    </xf>
    <xf numFmtId="0" fontId="49" fillId="22" borderId="45" xfId="0" applyFont="1" applyFill="1" applyBorder="1" applyAlignment="1">
      <alignment horizontal="center" vertical="center"/>
    </xf>
    <xf numFmtId="0" fontId="48" fillId="19" borderId="32" xfId="0" applyFont="1" applyFill="1" applyBorder="1" applyAlignment="1">
      <alignment horizontal="center" vertical="center"/>
    </xf>
    <xf numFmtId="0" fontId="49" fillId="20" borderId="46" xfId="0" applyFont="1" applyFill="1" applyBorder="1" applyAlignment="1">
      <alignment horizontal="center" vertical="center"/>
    </xf>
    <xf numFmtId="0" fontId="49" fillId="22" borderId="46" xfId="0" applyFont="1" applyFill="1" applyBorder="1" applyAlignment="1">
      <alignment horizontal="center" vertical="center"/>
    </xf>
    <xf numFmtId="0" fontId="42" fillId="2" borderId="0" xfId="0" applyFont="1" applyFill="1" applyAlignment="1">
      <alignment horizontal="left" vertical="center" indent="1"/>
    </xf>
    <xf numFmtId="0" fontId="32" fillId="2" borderId="0" xfId="0" applyFont="1" applyFill="1" applyAlignment="1">
      <alignment horizontal="left" vertical="center" wrapText="1" indent="1"/>
    </xf>
    <xf numFmtId="0" fontId="16" fillId="2" borderId="0" xfId="0" applyFont="1" applyFill="1" applyAlignment="1" applyProtection="1">
      <alignment horizontal="center" vertical="center"/>
      <protection locked="0"/>
    </xf>
    <xf numFmtId="0" fontId="31" fillId="2" borderId="0" xfId="0" applyFont="1" applyFill="1" applyAlignment="1" applyProtection="1">
      <alignment horizontal="right" vertical="center" wrapText="1" indent="1"/>
      <protection locked="0"/>
    </xf>
    <xf numFmtId="0" fontId="14" fillId="2" borderId="0" xfId="0" applyFont="1" applyFill="1" applyAlignment="1" applyProtection="1">
      <alignment horizontal="left" vertical="center" wrapText="1" indent="1"/>
      <protection locked="0"/>
    </xf>
    <xf numFmtId="164" fontId="10" fillId="27" borderId="32" xfId="0" applyNumberFormat="1" applyFont="1" applyFill="1" applyBorder="1" applyAlignment="1">
      <alignment horizontal="right" vertical="center" indent="1"/>
    </xf>
    <xf numFmtId="164" fontId="10" fillId="27" borderId="0" xfId="0" applyNumberFormat="1" applyFont="1" applyFill="1" applyAlignment="1">
      <alignment horizontal="right" vertical="center" indent="1"/>
    </xf>
    <xf numFmtId="164" fontId="10" fillId="27" borderId="31" xfId="0" applyNumberFormat="1" applyFont="1" applyFill="1" applyBorder="1" applyAlignment="1">
      <alignment horizontal="right" vertical="center" indent="1"/>
    </xf>
    <xf numFmtId="0" fontId="54" fillId="19" borderId="37" xfId="0" applyFont="1" applyFill="1" applyBorder="1" applyAlignment="1">
      <alignment horizontal="left" vertical="center" indent="1"/>
    </xf>
    <xf numFmtId="0" fontId="53" fillId="25" borderId="32" xfId="0" applyFont="1" applyFill="1" applyBorder="1" applyAlignment="1">
      <alignment horizontal="center" vertical="center" wrapText="1"/>
    </xf>
    <xf numFmtId="0" fontId="58" fillId="29" borderId="0" xfId="0" applyFont="1" applyFill="1" applyAlignment="1">
      <alignment horizontal="center" vertical="center"/>
    </xf>
    <xf numFmtId="0" fontId="27" fillId="5" borderId="35" xfId="0" applyFont="1" applyFill="1" applyBorder="1" applyAlignment="1">
      <alignment horizontal="center" vertical="center" wrapText="1"/>
    </xf>
    <xf numFmtId="0" fontId="63" fillId="14" borderId="13" xfId="1" applyFont="1" applyFill="1" applyBorder="1" applyAlignment="1" applyProtection="1">
      <alignment horizontal="center" vertical="center" wrapText="1"/>
    </xf>
    <xf numFmtId="0" fontId="63" fillId="14" borderId="6" xfId="1" applyFont="1" applyFill="1" applyBorder="1" applyAlignment="1" applyProtection="1">
      <alignment horizontal="center" vertical="center" wrapText="1"/>
    </xf>
    <xf numFmtId="0" fontId="63" fillId="4" borderId="8" xfId="1" applyFont="1" applyFill="1" applyBorder="1" applyAlignment="1" applyProtection="1">
      <alignment horizontal="center" vertical="center" wrapText="1"/>
      <protection locked="0"/>
    </xf>
    <xf numFmtId="0" fontId="63" fillId="4" borderId="13" xfId="1" applyFont="1" applyFill="1" applyBorder="1" applyAlignment="1" applyProtection="1">
      <alignment horizontal="center" vertical="center" wrapText="1"/>
      <protection locked="0"/>
    </xf>
    <xf numFmtId="0" fontId="63" fillId="4" borderId="48" xfId="1" applyFont="1" applyFill="1" applyBorder="1" applyAlignment="1" applyProtection="1">
      <alignment horizontal="center" vertical="center" wrapText="1"/>
      <protection locked="0"/>
    </xf>
    <xf numFmtId="0" fontId="63" fillId="14" borderId="5" xfId="0" applyFont="1" applyFill="1" applyBorder="1" applyAlignment="1">
      <alignment horizontal="right" vertical="center" wrapText="1" indent="1"/>
    </xf>
    <xf numFmtId="0" fontId="63" fillId="14" borderId="14" xfId="0" applyFont="1" applyFill="1" applyBorder="1" applyAlignment="1">
      <alignment horizontal="right" vertical="center" wrapText="1" indent="1"/>
    </xf>
    <xf numFmtId="0" fontId="63" fillId="14" borderId="8" xfId="0" applyFont="1" applyFill="1" applyBorder="1" applyAlignment="1">
      <alignment horizontal="right" vertical="center" wrapText="1" indent="1"/>
    </xf>
    <xf numFmtId="0" fontId="63" fillId="14" borderId="13" xfId="0" applyFont="1" applyFill="1" applyBorder="1" applyAlignment="1">
      <alignment horizontal="right" vertical="center" wrapText="1" indent="1"/>
    </xf>
    <xf numFmtId="0" fontId="63" fillId="14" borderId="11" xfId="0" applyFont="1" applyFill="1" applyBorder="1" applyAlignment="1">
      <alignment horizontal="right" vertical="center" wrapText="1" indent="1"/>
    </xf>
    <xf numFmtId="0" fontId="63" fillId="14" borderId="8" xfId="1" applyFont="1" applyFill="1" applyBorder="1" applyAlignment="1" applyProtection="1">
      <alignment horizontal="right" vertical="center" wrapText="1" indent="1"/>
    </xf>
    <xf numFmtId="0" fontId="63" fillId="14" borderId="13" xfId="1" applyFont="1" applyFill="1" applyBorder="1" applyAlignment="1" applyProtection="1">
      <alignment horizontal="right" vertical="center" wrapText="1" indent="1"/>
    </xf>
    <xf numFmtId="0" fontId="63" fillId="14" borderId="6" xfId="1" applyFont="1" applyFill="1" applyBorder="1" applyAlignment="1" applyProtection="1">
      <alignment horizontal="right" vertical="center" wrapText="1" indent="1"/>
    </xf>
  </cellXfs>
  <cellStyles count="2">
    <cellStyle name="Hyperlink" xfId="1" builtinId="8"/>
    <cellStyle name="Normal" xfId="0" builtinId="0"/>
  </cellStyles>
  <dxfs count="0"/>
  <tableStyles count="0" defaultTableStyle="TableStyleMedium9" defaultPivotStyle="PivotStyleLight16"/>
  <colors>
    <mruColors>
      <color rgb="FF5D2A2B"/>
      <color rgb="FFF6EAE2"/>
      <color rgb="FFF5D7C8"/>
      <color rgb="FFF9F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57150</xdr:colOff>
      <xdr:row>11</xdr:row>
      <xdr:rowOff>66675</xdr:rowOff>
    </xdr:from>
    <xdr:ext cx="133350" cy="187615"/>
    <xdr:sp macro="" textlink="">
      <xdr:nvSpPr>
        <xdr:cNvPr id="3" name="TextBox 2">
          <a:extLst>
            <a:ext uri="{FF2B5EF4-FFF2-40B4-BE49-F238E27FC236}">
              <a16:creationId xmlns:a16="http://schemas.microsoft.com/office/drawing/2014/main" id="{67ADE266-DA66-C377-15BD-B3ECD22D9C91}"/>
            </a:ext>
          </a:extLst>
        </xdr:cNvPr>
        <xdr:cNvSpPr txBox="1"/>
      </xdr:nvSpPr>
      <xdr:spPr>
        <a:xfrm>
          <a:off x="10001250" y="44672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13</xdr:col>
      <xdr:colOff>0</xdr:colOff>
      <xdr:row>11</xdr:row>
      <xdr:rowOff>28575</xdr:rowOff>
    </xdr:from>
    <xdr:ext cx="133350" cy="187615"/>
    <xdr:sp macro="" textlink="">
      <xdr:nvSpPr>
        <xdr:cNvPr id="8" name="TextBox 7">
          <a:extLst>
            <a:ext uri="{FF2B5EF4-FFF2-40B4-BE49-F238E27FC236}">
              <a16:creationId xmlns:a16="http://schemas.microsoft.com/office/drawing/2014/main" id="{0EEA98A9-7FEA-5FB4-F796-BFF6E991E1FE}"/>
            </a:ext>
          </a:extLst>
        </xdr:cNvPr>
        <xdr:cNvSpPr txBox="1"/>
      </xdr:nvSpPr>
      <xdr:spPr>
        <a:xfrm>
          <a:off x="13830300" y="44291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5</xdr:col>
      <xdr:colOff>38100</xdr:colOff>
      <xdr:row>10</xdr:row>
      <xdr:rowOff>0</xdr:rowOff>
    </xdr:from>
    <xdr:ext cx="247650" cy="187615"/>
    <xdr:sp macro="" textlink="">
      <xdr:nvSpPr>
        <xdr:cNvPr id="11" name="TextBox 10">
          <a:extLst>
            <a:ext uri="{FF2B5EF4-FFF2-40B4-BE49-F238E27FC236}">
              <a16:creationId xmlns:a16="http://schemas.microsoft.com/office/drawing/2014/main" id="{6496B67D-E6E3-8AD5-B4B1-C1B252B103E8}"/>
            </a:ext>
          </a:extLst>
        </xdr:cNvPr>
        <xdr:cNvSpPr txBox="1"/>
      </xdr:nvSpPr>
      <xdr:spPr>
        <a:xfrm>
          <a:off x="4381500" y="2809875"/>
          <a:ext cx="247650" cy="187615"/>
        </a:xfrm>
        <a:prstGeom prst="rect">
          <a:avLst/>
        </a:prstGeom>
      </xdr:spPr>
      <xdr:txBody>
        <a:bodyPr vertOverflow="clip" horzOverflow="clip" vert="horz" wrap="square" lIns="0" tIns="0" rIns="0" bIns="0" rtlCol="0" anchor="t">
          <a:spAutoFit/>
        </a:bodyPr>
        <a:lstStyle/>
        <a:p>
          <a:endParaRPr lang="en-US" sz="1100" dirty="0">
            <a:solidFill>
              <a:schemeClr val="tx2">
                <a:lumMod val="75000"/>
              </a:schemeClr>
            </a:solidFill>
          </a:endParaRPr>
        </a:p>
      </xdr:txBody>
    </xdr:sp>
    <xdr:clientData/>
  </xdr:oneCellAnchor>
  <xdr:oneCellAnchor>
    <xdr:from>
      <xdr:col>0</xdr:col>
      <xdr:colOff>657225</xdr:colOff>
      <xdr:row>50</xdr:row>
      <xdr:rowOff>0</xdr:rowOff>
    </xdr:from>
    <xdr:ext cx="133350" cy="187615"/>
    <xdr:sp macro="" textlink="">
      <xdr:nvSpPr>
        <xdr:cNvPr id="12" name="TextBox 11">
          <a:extLst>
            <a:ext uri="{FF2B5EF4-FFF2-40B4-BE49-F238E27FC236}">
              <a16:creationId xmlns:a16="http://schemas.microsoft.com/office/drawing/2014/main" id="{8E00F46C-E2C6-2CFC-C31D-8DB87CC4BD89}"/>
            </a:ext>
          </a:extLst>
        </xdr:cNvPr>
        <xdr:cNvSpPr txBox="1"/>
      </xdr:nvSpPr>
      <xdr:spPr>
        <a:xfrm>
          <a:off x="657225" y="17345025"/>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2</xdr:col>
      <xdr:colOff>28575</xdr:colOff>
      <xdr:row>50</xdr:row>
      <xdr:rowOff>0</xdr:rowOff>
    </xdr:from>
    <xdr:ext cx="133350" cy="187615"/>
    <xdr:sp macro="" textlink="">
      <xdr:nvSpPr>
        <xdr:cNvPr id="14" name="TextBox 13">
          <a:extLst>
            <a:ext uri="{FF2B5EF4-FFF2-40B4-BE49-F238E27FC236}">
              <a16:creationId xmlns:a16="http://schemas.microsoft.com/office/drawing/2014/main" id="{5174B1B2-ABBB-673D-34C0-4ACC873B5EB8}"/>
            </a:ext>
          </a:extLst>
        </xdr:cNvPr>
        <xdr:cNvSpPr txBox="1"/>
      </xdr:nvSpPr>
      <xdr:spPr>
        <a:xfrm>
          <a:off x="6581775" y="139636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657225</xdr:colOff>
      <xdr:row>32</xdr:row>
      <xdr:rowOff>38100</xdr:rowOff>
    </xdr:from>
    <xdr:ext cx="133350" cy="187615"/>
    <xdr:sp macro="" textlink="">
      <xdr:nvSpPr>
        <xdr:cNvPr id="4" name="TextBox 3">
          <a:extLst>
            <a:ext uri="{FF2B5EF4-FFF2-40B4-BE49-F238E27FC236}">
              <a16:creationId xmlns:a16="http://schemas.microsoft.com/office/drawing/2014/main" id="{82C1F180-DB5E-F740-9B68-BB7B2D22F94F}"/>
            </a:ext>
          </a:extLst>
        </xdr:cNvPr>
        <xdr:cNvSpPr txBox="1"/>
      </xdr:nvSpPr>
      <xdr:spPr>
        <a:xfrm>
          <a:off x="657225" y="148844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0</xdr:col>
      <xdr:colOff>28575</xdr:colOff>
      <xdr:row>34</xdr:row>
      <xdr:rowOff>19050</xdr:rowOff>
    </xdr:from>
    <xdr:ext cx="133350" cy="187615"/>
    <xdr:sp macro="" textlink="">
      <xdr:nvSpPr>
        <xdr:cNvPr id="5" name="TextBox 4">
          <a:extLst>
            <a:ext uri="{FF2B5EF4-FFF2-40B4-BE49-F238E27FC236}">
              <a16:creationId xmlns:a16="http://schemas.microsoft.com/office/drawing/2014/main" id="{C151BEE8-AC33-E842-A992-DFE6C2BB898F}"/>
            </a:ext>
          </a:extLst>
        </xdr:cNvPr>
        <xdr:cNvSpPr txBox="1"/>
      </xdr:nvSpPr>
      <xdr:spPr>
        <a:xfrm>
          <a:off x="28575" y="105600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twoCellAnchor editAs="oneCell">
    <xdr:from>
      <xdr:col>8</xdr:col>
      <xdr:colOff>194733</xdr:colOff>
      <xdr:row>0</xdr:row>
      <xdr:rowOff>166155</xdr:rowOff>
    </xdr:from>
    <xdr:to>
      <xdr:col>12</xdr:col>
      <xdr:colOff>656361</xdr:colOff>
      <xdr:row>3</xdr:row>
      <xdr:rowOff>15787</xdr:rowOff>
    </xdr:to>
    <xdr:pic>
      <xdr:nvPicPr>
        <xdr:cNvPr id="7" name="Picture 6">
          <a:extLst>
            <a:ext uri="{FF2B5EF4-FFF2-40B4-BE49-F238E27FC236}">
              <a16:creationId xmlns:a16="http://schemas.microsoft.com/office/drawing/2014/main" id="{C5455C93-A356-8648-BFA2-868449236D04}"/>
            </a:ext>
          </a:extLst>
        </xdr:cNvPr>
        <xdr:cNvPicPr>
          <a:picLocks noChangeAspect="1"/>
        </xdr:cNvPicPr>
      </xdr:nvPicPr>
      <xdr:blipFill>
        <a:blip xmlns:r="http://schemas.openxmlformats.org/officeDocument/2006/relationships" r:embed="rId1"/>
        <a:stretch>
          <a:fillRect/>
        </a:stretch>
      </xdr:blipFill>
      <xdr:spPr>
        <a:xfrm>
          <a:off x="7857066" y="166155"/>
          <a:ext cx="3678962" cy="1187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28575</xdr:colOff>
      <xdr:row>47</xdr:row>
      <xdr:rowOff>0</xdr:rowOff>
    </xdr:from>
    <xdr:ext cx="133350" cy="187615"/>
    <xdr:sp macro="" textlink="">
      <xdr:nvSpPr>
        <xdr:cNvPr id="3" name="TextBox 2">
          <a:extLst>
            <a:ext uri="{FF2B5EF4-FFF2-40B4-BE49-F238E27FC236}">
              <a16:creationId xmlns:a16="http://schemas.microsoft.com/office/drawing/2014/main" id="{899DAAF6-BFCB-4330-856F-6E72160F4BB4}"/>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47</xdr:row>
      <xdr:rowOff>0</xdr:rowOff>
    </xdr:from>
    <xdr:ext cx="133350" cy="187615"/>
    <xdr:sp macro="" textlink="">
      <xdr:nvSpPr>
        <xdr:cNvPr id="5" name="TextBox 4">
          <a:extLst>
            <a:ext uri="{FF2B5EF4-FFF2-40B4-BE49-F238E27FC236}">
              <a16:creationId xmlns:a16="http://schemas.microsoft.com/office/drawing/2014/main" id="{D8E73988-AB4D-41AC-B136-802922C174C8}"/>
            </a:ext>
          </a:extLst>
        </xdr:cNvPr>
        <xdr:cNvSpPr txBox="1"/>
      </xdr:nvSpPr>
      <xdr:spPr>
        <a:xfrm>
          <a:off x="2847975" y="1654175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45</xdr:row>
      <xdr:rowOff>0</xdr:rowOff>
    </xdr:from>
    <xdr:ext cx="133350" cy="187615"/>
    <xdr:sp macro="" textlink="">
      <xdr:nvSpPr>
        <xdr:cNvPr id="2" name="TextBox 1">
          <a:extLst>
            <a:ext uri="{FF2B5EF4-FFF2-40B4-BE49-F238E27FC236}">
              <a16:creationId xmlns:a16="http://schemas.microsoft.com/office/drawing/2014/main" id="{2C4B0A87-9360-184D-B440-A031EAA1233B}"/>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45</xdr:row>
      <xdr:rowOff>0</xdr:rowOff>
    </xdr:from>
    <xdr:ext cx="133350" cy="187615"/>
    <xdr:sp macro="" textlink="">
      <xdr:nvSpPr>
        <xdr:cNvPr id="4" name="TextBox 3">
          <a:extLst>
            <a:ext uri="{FF2B5EF4-FFF2-40B4-BE49-F238E27FC236}">
              <a16:creationId xmlns:a16="http://schemas.microsoft.com/office/drawing/2014/main" id="{3D6FF504-97F4-BF48-8AF2-3F39974BB9E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45</xdr:row>
      <xdr:rowOff>0</xdr:rowOff>
    </xdr:from>
    <xdr:ext cx="133350" cy="187615"/>
    <xdr:sp macro="" textlink="">
      <xdr:nvSpPr>
        <xdr:cNvPr id="6" name="TextBox 5">
          <a:extLst>
            <a:ext uri="{FF2B5EF4-FFF2-40B4-BE49-F238E27FC236}">
              <a16:creationId xmlns:a16="http://schemas.microsoft.com/office/drawing/2014/main" id="{B96CAE66-4B5C-1247-AED5-A437D61F7C1D}"/>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oneCellAnchor>
    <xdr:from>
      <xdr:col>4</xdr:col>
      <xdr:colOff>28575</xdr:colOff>
      <xdr:row>45</xdr:row>
      <xdr:rowOff>0</xdr:rowOff>
    </xdr:from>
    <xdr:ext cx="133350" cy="187615"/>
    <xdr:sp macro="" textlink="">
      <xdr:nvSpPr>
        <xdr:cNvPr id="7" name="TextBox 6">
          <a:extLst>
            <a:ext uri="{FF2B5EF4-FFF2-40B4-BE49-F238E27FC236}">
              <a16:creationId xmlns:a16="http://schemas.microsoft.com/office/drawing/2014/main" id="{4AE95F10-AFD9-1041-92AD-7D6C65DADAF6}"/>
            </a:ext>
          </a:extLst>
        </xdr:cNvPr>
        <xdr:cNvSpPr txBox="1"/>
      </xdr:nvSpPr>
      <xdr:spPr>
        <a:xfrm>
          <a:off x="4435475" y="11861800"/>
          <a:ext cx="133350" cy="187615"/>
        </a:xfrm>
        <a:prstGeom prst="rect">
          <a:avLst/>
        </a:prstGeom>
      </xdr:spPr>
      <xdr:txBody>
        <a:bodyPr vertOverflow="clip" horzOverflow="clip" vert="horz" wrap="square" lIns="0" tIns="0" rIns="0" bIns="0" rtlCol="0" anchor="t">
          <a:spAutoFit/>
        </a:bodyPr>
        <a:lstStyle/>
        <a:p>
          <a:endParaRPr lang="en-US" sz="1100" dirty="0">
            <a:solidFill>
              <a:schemeClr val="bg1"/>
            </a:solidFill>
          </a:endParaRPr>
        </a:p>
      </xdr:txBody>
    </xdr:sp>
    <xdr:clientData/>
  </xdr:oneCellAnchor>
  <xdr:twoCellAnchor editAs="oneCell">
    <xdr:from>
      <xdr:col>4</xdr:col>
      <xdr:colOff>25400</xdr:colOff>
      <xdr:row>47</xdr:row>
      <xdr:rowOff>0</xdr:rowOff>
    </xdr:from>
    <xdr:to>
      <xdr:col>4</xdr:col>
      <xdr:colOff>158750</xdr:colOff>
      <xdr:row>47</xdr:row>
      <xdr:rowOff>187615</xdr:rowOff>
    </xdr:to>
    <xdr:sp macro="" textlink="">
      <xdr:nvSpPr>
        <xdr:cNvPr id="8" name="TextBox 2">
          <a:extLst>
            <a:ext uri="{FF2B5EF4-FFF2-40B4-BE49-F238E27FC236}">
              <a16:creationId xmlns:a16="http://schemas.microsoft.com/office/drawing/2014/main" id="{C7BECAC2-569A-964F-BC11-42DA3F417C3E}"/>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4</xdr:col>
      <xdr:colOff>25400</xdr:colOff>
      <xdr:row>47</xdr:row>
      <xdr:rowOff>0</xdr:rowOff>
    </xdr:from>
    <xdr:to>
      <xdr:col>4</xdr:col>
      <xdr:colOff>158750</xdr:colOff>
      <xdr:row>47</xdr:row>
      <xdr:rowOff>187615</xdr:rowOff>
    </xdr:to>
    <xdr:sp macro="" textlink="">
      <xdr:nvSpPr>
        <xdr:cNvPr id="9" name="TextBox 4">
          <a:extLst>
            <a:ext uri="{FF2B5EF4-FFF2-40B4-BE49-F238E27FC236}">
              <a16:creationId xmlns:a16="http://schemas.microsoft.com/office/drawing/2014/main" id="{2328016C-1A5A-2F4A-9156-B90C775B2F4A}"/>
            </a:ext>
          </a:extLst>
        </xdr:cNvPr>
        <xdr:cNvSpPr txBox="1"/>
      </xdr:nvSpPr>
      <xdr:spPr>
        <a:xfrm>
          <a:off x="4432300" y="12369800"/>
          <a:ext cx="133350" cy="187615"/>
        </a:xfrm>
        <a:prstGeom prst="rect">
          <a:avLst/>
        </a:prstGeom>
      </xdr:spPr>
      <xdr:txBody>
        <a:bodyPr vert="horz" wrap="square" lIns="0" tIns="0" rIns="0" bIns="0" rtlCol="0" anchor="t">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US" sz="1100" dirty="0">
            <a:solidFill>
              <a:schemeClr val="bg1"/>
            </a:solidFill>
          </a:endParaRPr>
        </a:p>
      </xdr:txBody>
    </xdr:sp>
    <xdr:clientData/>
  </xdr:twoCellAnchor>
  <xdr:twoCellAnchor editAs="oneCell">
    <xdr:from>
      <xdr:col>11</xdr:col>
      <xdr:colOff>432048</xdr:colOff>
      <xdr:row>0</xdr:row>
      <xdr:rowOff>209696</xdr:rowOff>
    </xdr:from>
    <xdr:to>
      <xdr:col>19</xdr:col>
      <xdr:colOff>281472</xdr:colOff>
      <xdr:row>2</xdr:row>
      <xdr:rowOff>361523</xdr:rowOff>
    </xdr:to>
    <xdr:pic>
      <xdr:nvPicPr>
        <xdr:cNvPr id="10" name="Picture 9">
          <a:extLst>
            <a:ext uri="{FF2B5EF4-FFF2-40B4-BE49-F238E27FC236}">
              <a16:creationId xmlns:a16="http://schemas.microsoft.com/office/drawing/2014/main" id="{84F4C8B8-76ED-A541-8E9E-F784DBABC863}"/>
            </a:ext>
          </a:extLst>
        </xdr:cNvPr>
        <xdr:cNvPicPr>
          <a:picLocks noChangeAspect="1"/>
        </xdr:cNvPicPr>
      </xdr:nvPicPr>
      <xdr:blipFill>
        <a:blip xmlns:r="http://schemas.openxmlformats.org/officeDocument/2006/relationships" r:embed="rId1"/>
        <a:stretch>
          <a:fillRect/>
        </a:stretch>
      </xdr:blipFill>
      <xdr:spPr>
        <a:xfrm>
          <a:off x="9077817" y="209696"/>
          <a:ext cx="3678962" cy="11873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_NPA%20FORMS\usda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zeezees">
  <a:themeElements>
    <a:clrScheme name="Custom 2">
      <a:dk1>
        <a:srgbClr val="E53E2F"/>
      </a:dk1>
      <a:lt1>
        <a:srgbClr val="40BFC0"/>
      </a:lt1>
      <a:dk2>
        <a:srgbClr val="9E58A3"/>
      </a:dk2>
      <a:lt2>
        <a:srgbClr val="D5812F"/>
      </a:lt2>
      <a:accent1>
        <a:srgbClr val="FCB714"/>
      </a:accent1>
      <a:accent2>
        <a:srgbClr val="A3CE39"/>
      </a:accent2>
      <a:accent3>
        <a:srgbClr val="00A2AF"/>
      </a:accent3>
      <a:accent4>
        <a:srgbClr val="45B3E1"/>
      </a:accent4>
      <a:accent5>
        <a:srgbClr val="FFFFFF"/>
      </a:accent5>
      <a:accent6>
        <a:srgbClr val="434343"/>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zeezees" id="{5D343967-1DD4-5147-AFBB-1CCFEC4AC1A1}" vid="{7E97A8BF-AF45-4142-9E65-C7C396933A47}"/>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nationalfoodgroup.com/commodity-processing-program" TargetMode="External"/><Relationship Id="rId1" Type="http://schemas.openxmlformats.org/officeDocument/2006/relationships/hyperlink" Target="https://processorlink.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ationalfoodgroup.com/commodity-processing-program" TargetMode="External"/><Relationship Id="rId1" Type="http://schemas.openxmlformats.org/officeDocument/2006/relationships/hyperlink" Target="https://processorlink.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8"/>
  <sheetViews>
    <sheetView tabSelected="1" zoomScale="150" zoomScaleNormal="150" zoomScalePageLayoutView="50" workbookViewId="0">
      <selection sqref="A1:D1"/>
    </sheetView>
  </sheetViews>
  <sheetFormatPr defaultColWidth="8.6328125" defaultRowHeight="14.5"/>
  <cols>
    <col min="1" max="1" width="27.453125" customWidth="1"/>
    <col min="2" max="2" width="18.1796875" style="2" customWidth="1"/>
    <col min="3" max="3" width="16.1796875" style="9" customWidth="1"/>
    <col min="4" max="5" width="7.6328125" style="2" customWidth="1"/>
    <col min="6" max="7" width="7.6328125" style="9" customWidth="1"/>
    <col min="8" max="8" width="10.453125" style="9" customWidth="1"/>
    <col min="9" max="9" width="10.453125" customWidth="1"/>
    <col min="10" max="13" width="10.453125" style="9" customWidth="1"/>
    <col min="14" max="14" width="5.81640625" style="9" hidden="1" customWidth="1"/>
    <col min="15" max="15" width="12.36328125" hidden="1" customWidth="1"/>
    <col min="16" max="16" width="8.6328125" hidden="1" customWidth="1"/>
    <col min="17" max="17" width="8.6328125" customWidth="1"/>
  </cols>
  <sheetData>
    <row r="1" spans="1:18" ht="54" customHeight="1">
      <c r="A1" s="171" t="s">
        <v>129</v>
      </c>
      <c r="B1" s="171"/>
      <c r="C1" s="171"/>
      <c r="D1" s="171"/>
      <c r="E1" s="13"/>
      <c r="F1" s="14"/>
      <c r="G1" s="14"/>
      <c r="H1" s="14"/>
      <c r="I1" s="13"/>
      <c r="J1" s="14"/>
      <c r="K1" s="14"/>
      <c r="L1" s="14"/>
      <c r="M1" s="14"/>
      <c r="O1" s="12"/>
      <c r="P1" s="12"/>
      <c r="Q1" s="12"/>
    </row>
    <row r="2" spans="1:18" s="1" customFormat="1" ht="30" customHeight="1" thickBot="1">
      <c r="A2" s="166" t="s">
        <v>73</v>
      </c>
      <c r="B2" s="166"/>
      <c r="C2" s="166"/>
      <c r="D2" s="166"/>
      <c r="E2" s="23"/>
      <c r="F2" s="25"/>
      <c r="G2" s="25"/>
      <c r="H2" s="25"/>
      <c r="I2" s="27"/>
      <c r="J2" s="25"/>
      <c r="K2" s="25"/>
      <c r="L2" s="25"/>
      <c r="M2" s="25"/>
      <c r="N2" s="90"/>
      <c r="O2" s="27"/>
      <c r="P2" s="27"/>
      <c r="Q2" s="27"/>
    </row>
    <row r="3" spans="1:18" s="1" customFormat="1" ht="21" customHeight="1" thickBot="1">
      <c r="A3" s="87"/>
      <c r="B3" s="87"/>
      <c r="C3" s="87"/>
      <c r="D3" s="87"/>
      <c r="E3" s="23"/>
      <c r="F3" s="25"/>
      <c r="G3" s="25"/>
      <c r="H3" s="25"/>
      <c r="I3" s="27"/>
      <c r="J3" s="25"/>
      <c r="K3" s="25"/>
      <c r="L3" s="25"/>
      <c r="M3" s="25"/>
      <c r="N3" s="90"/>
      <c r="O3" s="27"/>
      <c r="P3" s="27"/>
      <c r="Q3" s="27"/>
    </row>
    <row r="4" spans="1:18" s="1" customFormat="1" ht="30" customHeight="1" thickBot="1">
      <c r="A4" s="140" t="s">
        <v>130</v>
      </c>
      <c r="B4" s="140"/>
      <c r="C4" s="140"/>
      <c r="D4" s="140"/>
      <c r="E4" s="23"/>
      <c r="F4" s="11"/>
      <c r="G4" s="88"/>
      <c r="H4" s="88"/>
      <c r="I4" s="133" t="s">
        <v>67</v>
      </c>
      <c r="J4" s="134"/>
      <c r="K4" s="134"/>
      <c r="L4" s="134"/>
      <c r="M4" s="135"/>
      <c r="N4" s="90"/>
      <c r="O4" s="27"/>
      <c r="P4" s="27"/>
      <c r="Q4" s="27"/>
    </row>
    <row r="5" spans="1:18" s="1" customFormat="1" ht="30" customHeight="1" thickBot="1">
      <c r="A5" s="140"/>
      <c r="B5" s="140"/>
      <c r="C5" s="140"/>
      <c r="D5" s="140"/>
      <c r="E5" s="23"/>
      <c r="F5" s="24"/>
      <c r="G5" s="88"/>
      <c r="H5" s="74" t="s">
        <v>84</v>
      </c>
      <c r="I5" s="75" t="s">
        <v>85</v>
      </c>
      <c r="J5" s="75" t="s">
        <v>86</v>
      </c>
      <c r="K5" s="75" t="s">
        <v>87</v>
      </c>
      <c r="L5" s="75" t="s">
        <v>88</v>
      </c>
      <c r="M5" s="76" t="s">
        <v>89</v>
      </c>
      <c r="N5" s="90"/>
      <c r="O5" s="27"/>
      <c r="P5" s="27"/>
      <c r="Q5" s="27"/>
    </row>
    <row r="6" spans="1:18" ht="40" customHeight="1" thickBot="1">
      <c r="A6" s="140"/>
      <c r="B6" s="140"/>
      <c r="C6" s="140"/>
      <c r="D6" s="140"/>
      <c r="E6" s="23"/>
      <c r="F6" s="138" t="s">
        <v>18</v>
      </c>
      <c r="G6" s="139"/>
      <c r="H6" s="93">
        <f>SUM(L15:L15,L18,L19,L20)</f>
        <v>0</v>
      </c>
      <c r="I6" s="77">
        <f xml:space="preserve"> SUM(L23,L24)</f>
        <v>0</v>
      </c>
      <c r="J6" s="77">
        <f xml:space="preserve"> SUM(L21,L22)</f>
        <v>0</v>
      </c>
      <c r="K6" s="77">
        <f xml:space="preserve"> SUM(L25)</f>
        <v>0</v>
      </c>
      <c r="L6" s="77">
        <f>SUM(L28:L29)</f>
        <v>0</v>
      </c>
      <c r="M6" s="77">
        <f>SUM(L30:L31)</f>
        <v>0</v>
      </c>
      <c r="N6" s="89"/>
      <c r="O6" s="12"/>
      <c r="P6" s="12"/>
      <c r="Q6" s="12"/>
    </row>
    <row r="7" spans="1:18" ht="40" customHeight="1">
      <c r="A7" s="140"/>
      <c r="B7" s="140"/>
      <c r="C7" s="140"/>
      <c r="D7" s="140"/>
      <c r="E7" s="24"/>
      <c r="F7" s="136" t="s">
        <v>79</v>
      </c>
      <c r="G7" s="137"/>
      <c r="H7" s="92" t="s">
        <v>16</v>
      </c>
      <c r="I7" s="78">
        <f>ROUNDUP(I6/39.75,0.1)</f>
        <v>0</v>
      </c>
      <c r="J7" s="78">
        <f>ROUNDUP(J6/39.5,0.1)</f>
        <v>0</v>
      </c>
      <c r="K7" s="78">
        <f>ROUNDUP(K6/39.75,0.1)</f>
        <v>0</v>
      </c>
      <c r="L7" s="78">
        <f>ROUNDUP(L6/40.5,0.1)</f>
        <v>0</v>
      </c>
      <c r="M7" s="78">
        <f>ROUNDUP(M6/40.5,0.1)</f>
        <v>0</v>
      </c>
      <c r="N7" s="21"/>
      <c r="O7" s="12"/>
      <c r="P7" s="12"/>
      <c r="Q7" s="12"/>
    </row>
    <row r="8" spans="1:18" ht="12" customHeight="1">
      <c r="A8" s="12"/>
      <c r="B8" s="25"/>
      <c r="C8" s="22"/>
      <c r="D8" s="24"/>
      <c r="E8" s="24"/>
      <c r="F8" s="22"/>
      <c r="G8" s="22"/>
      <c r="H8" s="22"/>
      <c r="I8" s="12"/>
      <c r="J8" s="22"/>
      <c r="K8" s="22"/>
      <c r="L8" s="22"/>
      <c r="M8" s="22"/>
      <c r="N8"/>
      <c r="O8" s="12"/>
      <c r="P8" s="12"/>
      <c r="Q8" s="12"/>
    </row>
    <row r="9" spans="1:18" ht="35" customHeight="1">
      <c r="A9" s="174" t="s">
        <v>131</v>
      </c>
      <c r="B9" s="174"/>
      <c r="C9" s="174"/>
      <c r="D9" s="174"/>
      <c r="E9" s="25"/>
      <c r="F9" s="172" t="s">
        <v>80</v>
      </c>
      <c r="G9" s="172"/>
      <c r="H9" s="172"/>
      <c r="I9" s="172"/>
      <c r="J9" s="172"/>
      <c r="K9" s="172"/>
      <c r="L9" s="172"/>
      <c r="M9" s="172"/>
      <c r="N9" s="91"/>
      <c r="O9" s="12"/>
      <c r="P9" s="12"/>
      <c r="Q9" s="12"/>
    </row>
    <row r="10" spans="1:18" s="1" customFormat="1" ht="40" customHeight="1">
      <c r="A10" s="174"/>
      <c r="B10" s="174"/>
      <c r="C10" s="174"/>
      <c r="D10" s="174"/>
      <c r="E10" s="27"/>
      <c r="F10" s="173" t="s">
        <v>101</v>
      </c>
      <c r="G10" s="173"/>
      <c r="H10" s="173"/>
      <c r="I10" s="173"/>
      <c r="J10" s="173"/>
      <c r="K10" s="173"/>
      <c r="L10" s="173"/>
      <c r="M10" s="173"/>
      <c r="N10" s="173"/>
      <c r="O10" s="27"/>
      <c r="P10" s="27"/>
      <c r="Q10" s="27"/>
    </row>
    <row r="11" spans="1:18" s="2" customFormat="1" ht="15" customHeight="1">
      <c r="A11" s="160"/>
      <c r="B11" s="160"/>
      <c r="C11" s="160"/>
      <c r="D11" s="160"/>
      <c r="E11" s="160"/>
      <c r="F11" s="160"/>
      <c r="G11" s="160"/>
      <c r="H11" s="160"/>
      <c r="I11" s="160"/>
      <c r="J11" s="160"/>
      <c r="K11" s="160"/>
      <c r="L11" s="160"/>
      <c r="M11" s="160"/>
      <c r="O11" s="25"/>
      <c r="P11" s="25"/>
      <c r="Q11" s="25"/>
    </row>
    <row r="12" spans="1:18" s="2" customFormat="1" ht="33" customHeight="1" thickBot="1">
      <c r="A12" s="178" t="s">
        <v>71</v>
      </c>
      <c r="B12" s="156" t="s">
        <v>65</v>
      </c>
      <c r="C12" s="156" t="s">
        <v>72</v>
      </c>
      <c r="D12" s="180" t="s">
        <v>68</v>
      </c>
      <c r="E12" s="181"/>
      <c r="F12" s="156" t="s">
        <v>28</v>
      </c>
      <c r="G12" s="156" t="s">
        <v>126</v>
      </c>
      <c r="H12" s="177" t="s">
        <v>94</v>
      </c>
      <c r="I12" s="177"/>
      <c r="J12" s="175" t="s">
        <v>69</v>
      </c>
      <c r="K12" s="175" t="s">
        <v>17</v>
      </c>
      <c r="L12" s="158" t="s">
        <v>66</v>
      </c>
      <c r="M12" s="158" t="s">
        <v>125</v>
      </c>
      <c r="O12" s="25"/>
      <c r="P12" s="65"/>
      <c r="Q12" s="65"/>
      <c r="R12" s="26"/>
    </row>
    <row r="13" spans="1:18" ht="35" customHeight="1" thickBot="1">
      <c r="A13" s="179"/>
      <c r="B13" s="157"/>
      <c r="C13" s="157"/>
      <c r="D13" s="79" t="s">
        <v>63</v>
      </c>
      <c r="E13" s="79" t="s">
        <v>70</v>
      </c>
      <c r="F13" s="157"/>
      <c r="G13" s="157"/>
      <c r="H13" s="79" t="s">
        <v>5</v>
      </c>
      <c r="I13" s="79" t="s">
        <v>64</v>
      </c>
      <c r="J13" s="176"/>
      <c r="K13" s="176"/>
      <c r="L13" s="159"/>
      <c r="M13" s="159"/>
      <c r="N13" s="3"/>
      <c r="O13" s="12"/>
      <c r="P13" s="12"/>
      <c r="Q13" s="12"/>
    </row>
    <row r="14" spans="1:18" s="33" customFormat="1" ht="30" customHeight="1" thickBot="1">
      <c r="A14" s="151" t="s">
        <v>152</v>
      </c>
      <c r="B14" s="152"/>
      <c r="C14" s="152"/>
      <c r="D14" s="152"/>
      <c r="E14" s="152"/>
      <c r="F14" s="152"/>
      <c r="G14" s="152"/>
      <c r="H14" s="152"/>
      <c r="I14" s="152"/>
      <c r="J14" s="152"/>
      <c r="K14" s="152"/>
      <c r="L14" s="152"/>
      <c r="M14" s="152"/>
      <c r="N14" s="34"/>
      <c r="O14" s="32"/>
      <c r="P14" s="32"/>
      <c r="Q14" s="32"/>
    </row>
    <row r="15" spans="1:18" s="6" customFormat="1" ht="25" customHeight="1">
      <c r="A15" s="97" t="s">
        <v>19</v>
      </c>
      <c r="B15" s="98" t="s">
        <v>11</v>
      </c>
      <c r="C15" s="98" t="s">
        <v>1</v>
      </c>
      <c r="D15" s="98">
        <v>96</v>
      </c>
      <c r="E15" s="98" t="s">
        <v>10</v>
      </c>
      <c r="F15" s="98">
        <v>56</v>
      </c>
      <c r="G15" s="100">
        <v>3.83</v>
      </c>
      <c r="H15" s="101">
        <v>10</v>
      </c>
      <c r="I15" s="101">
        <f>H15*F15</f>
        <v>560</v>
      </c>
      <c r="J15" s="102"/>
      <c r="K15" s="102"/>
      <c r="L15" s="120">
        <f>(J15*K15/D15)*H15</f>
        <v>0</v>
      </c>
      <c r="M15" s="112" t="s">
        <v>104</v>
      </c>
      <c r="N15" s="4">
        <f>O15*H15</f>
        <v>0</v>
      </c>
      <c r="O15" s="28">
        <f>ROUNDUP(L15/H15,0)</f>
        <v>0</v>
      </c>
      <c r="P15" s="28"/>
      <c r="Q15" s="66"/>
    </row>
    <row r="16" spans="1:18" s="6" customFormat="1" ht="10" customHeight="1" thickBot="1">
      <c r="A16" s="153"/>
      <c r="B16" s="153"/>
      <c r="C16" s="153"/>
      <c r="D16" s="153"/>
      <c r="E16" s="153"/>
      <c r="F16" s="153"/>
      <c r="G16" s="153"/>
      <c r="H16" s="153"/>
      <c r="I16" s="153"/>
      <c r="J16" s="153"/>
      <c r="K16" s="153"/>
      <c r="L16" s="153"/>
      <c r="M16" s="153"/>
      <c r="N16" s="4"/>
      <c r="O16" s="28"/>
      <c r="P16" s="28"/>
      <c r="Q16" s="66"/>
    </row>
    <row r="17" spans="1:19" s="33" customFormat="1" ht="30" customHeight="1" thickTop="1" thickBot="1">
      <c r="A17" s="154" t="s">
        <v>20</v>
      </c>
      <c r="B17" s="154"/>
      <c r="C17" s="154"/>
      <c r="D17" s="154"/>
      <c r="E17" s="154"/>
      <c r="F17" s="154"/>
      <c r="G17" s="154"/>
      <c r="H17" s="154"/>
      <c r="I17" s="154"/>
      <c r="J17" s="154"/>
      <c r="K17" s="154"/>
      <c r="L17" s="154"/>
      <c r="M17" s="154"/>
      <c r="N17" s="31">
        <f t="shared" ref="N17:N25" si="0">M17*H17</f>
        <v>0</v>
      </c>
      <c r="O17" s="32"/>
      <c r="P17" s="32"/>
      <c r="Q17" s="32"/>
    </row>
    <row r="18" spans="1:19" s="33" customFormat="1" ht="30" customHeight="1">
      <c r="A18" s="97" t="s">
        <v>132</v>
      </c>
      <c r="B18" s="98" t="s">
        <v>11</v>
      </c>
      <c r="C18" s="98" t="s">
        <v>1</v>
      </c>
      <c r="D18" s="98">
        <v>72</v>
      </c>
      <c r="E18" s="98" t="s">
        <v>10</v>
      </c>
      <c r="F18" s="98">
        <v>80</v>
      </c>
      <c r="G18" s="100">
        <v>3.83</v>
      </c>
      <c r="H18" s="101">
        <v>10</v>
      </c>
      <c r="I18" s="101">
        <f t="shared" ref="I18:I25" si="1">H18*F18</f>
        <v>800</v>
      </c>
      <c r="J18" s="102"/>
      <c r="K18" s="102"/>
      <c r="L18" s="121">
        <f>(J18*K18/D18)*H18</f>
        <v>0</v>
      </c>
      <c r="M18" s="103" t="s">
        <v>104</v>
      </c>
      <c r="N18" s="4">
        <f>O18*H18</f>
        <v>0</v>
      </c>
      <c r="O18" s="32">
        <f>ROUNDUP(L18/H18,0)</f>
        <v>0</v>
      </c>
      <c r="P18" s="32"/>
      <c r="Q18" s="32"/>
    </row>
    <row r="19" spans="1:19" s="33" customFormat="1" ht="30" customHeight="1">
      <c r="A19" s="104" t="s">
        <v>133</v>
      </c>
      <c r="B19" s="105" t="s">
        <v>11</v>
      </c>
      <c r="C19" s="105" t="s">
        <v>1</v>
      </c>
      <c r="D19" s="105">
        <v>72</v>
      </c>
      <c r="E19" s="105" t="s">
        <v>10</v>
      </c>
      <c r="F19" s="105">
        <v>80</v>
      </c>
      <c r="G19" s="107">
        <v>3.83</v>
      </c>
      <c r="H19" s="108">
        <v>10</v>
      </c>
      <c r="I19" s="108">
        <f t="shared" si="1"/>
        <v>800</v>
      </c>
      <c r="J19" s="109"/>
      <c r="K19" s="109"/>
      <c r="L19" s="111">
        <f t="shared" ref="L19:L25" si="2">(J19*K19/D19)*H19</f>
        <v>0</v>
      </c>
      <c r="M19" s="103" t="s">
        <v>104</v>
      </c>
      <c r="N19" s="4">
        <f>O19*H19</f>
        <v>0</v>
      </c>
      <c r="O19" s="32">
        <f>ROUNDUP(L19/H19,0)</f>
        <v>0</v>
      </c>
      <c r="P19" s="32"/>
      <c r="Q19" s="32"/>
    </row>
    <row r="20" spans="1:19" s="33" customFormat="1" ht="22.75" customHeight="1">
      <c r="A20" s="110" t="s">
        <v>136</v>
      </c>
      <c r="B20" s="105" t="s">
        <v>11</v>
      </c>
      <c r="C20" s="105" t="s">
        <v>15</v>
      </c>
      <c r="D20" s="105">
        <v>72</v>
      </c>
      <c r="E20" s="105" t="s">
        <v>10</v>
      </c>
      <c r="F20" s="105">
        <v>80</v>
      </c>
      <c r="G20" s="107">
        <v>4.51</v>
      </c>
      <c r="H20" s="108">
        <v>11.77</v>
      </c>
      <c r="I20" s="108">
        <f>H20*F20</f>
        <v>941.59999999999991</v>
      </c>
      <c r="J20" s="109"/>
      <c r="K20" s="109"/>
      <c r="L20" s="111">
        <f t="shared" si="2"/>
        <v>0</v>
      </c>
      <c r="M20" s="103" t="s">
        <v>104</v>
      </c>
      <c r="N20" s="4">
        <f>O20*H20</f>
        <v>0</v>
      </c>
      <c r="O20" s="32">
        <f>ROUNDUP(L20/H20,0)</f>
        <v>0</v>
      </c>
      <c r="P20" s="30"/>
      <c r="Q20" s="32"/>
    </row>
    <row r="21" spans="1:19" s="33" customFormat="1" ht="22.75" customHeight="1">
      <c r="A21" s="97" t="s">
        <v>27</v>
      </c>
      <c r="B21" s="98" t="s">
        <v>3</v>
      </c>
      <c r="C21" s="98" t="s">
        <v>1</v>
      </c>
      <c r="D21" s="98">
        <v>72</v>
      </c>
      <c r="E21" s="98" t="s">
        <v>10</v>
      </c>
      <c r="F21" s="98">
        <v>80</v>
      </c>
      <c r="G21" s="100">
        <v>21.31</v>
      </c>
      <c r="H21" s="101">
        <v>20.25</v>
      </c>
      <c r="I21" s="101">
        <f t="shared" ref="I21" si="3">H21*F21</f>
        <v>1620</v>
      </c>
      <c r="J21" s="102"/>
      <c r="K21" s="102"/>
      <c r="L21" s="111">
        <f>(J21*K21/D21)*H21</f>
        <v>0</v>
      </c>
      <c r="M21" s="122">
        <f>ROUNDUP(L21/39.5, 0)</f>
        <v>0</v>
      </c>
      <c r="N21" s="4">
        <f>M21*H21</f>
        <v>0</v>
      </c>
      <c r="O21" s="32"/>
      <c r="P21" s="30"/>
      <c r="Q21" s="32"/>
    </row>
    <row r="22" spans="1:19" s="6" customFormat="1" ht="25" customHeight="1">
      <c r="A22" s="97" t="s">
        <v>134</v>
      </c>
      <c r="B22" s="98" t="s">
        <v>3</v>
      </c>
      <c r="C22" s="98" t="s">
        <v>1</v>
      </c>
      <c r="D22" s="98">
        <v>72</v>
      </c>
      <c r="E22" s="98" t="s">
        <v>10</v>
      </c>
      <c r="F22" s="98">
        <v>80</v>
      </c>
      <c r="G22" s="100">
        <v>21.31</v>
      </c>
      <c r="H22" s="101">
        <v>20.25</v>
      </c>
      <c r="I22" s="101">
        <f t="shared" si="1"/>
        <v>1620</v>
      </c>
      <c r="J22" s="102"/>
      <c r="K22" s="102"/>
      <c r="L22" s="111">
        <f>(J22*K22/D22)*H22</f>
        <v>0</v>
      </c>
      <c r="M22" s="122">
        <f>ROUNDUP(L22/39.5, 0)</f>
        <v>0</v>
      </c>
      <c r="N22" s="4">
        <f>M22*H22</f>
        <v>0</v>
      </c>
      <c r="O22" s="28"/>
      <c r="P22" s="28"/>
      <c r="Q22" s="28"/>
      <c r="R22" s="5"/>
    </row>
    <row r="23" spans="1:19" s="6" customFormat="1" ht="25" customHeight="1">
      <c r="A23" s="104" t="s">
        <v>26</v>
      </c>
      <c r="B23" s="105" t="s">
        <v>2</v>
      </c>
      <c r="C23" s="105" t="s">
        <v>1</v>
      </c>
      <c r="D23" s="105">
        <v>72</v>
      </c>
      <c r="E23" s="105" t="s">
        <v>10</v>
      </c>
      <c r="F23" s="105">
        <v>80</v>
      </c>
      <c r="G23" s="107">
        <v>22.81</v>
      </c>
      <c r="H23" s="108">
        <v>20.25</v>
      </c>
      <c r="I23" s="108">
        <f t="shared" ref="I23" si="4">H23*F23</f>
        <v>1620</v>
      </c>
      <c r="J23" s="109"/>
      <c r="K23" s="109"/>
      <c r="L23" s="111">
        <f t="shared" ref="L23" si="5">(J23*K23/D23)*H23</f>
        <v>0</v>
      </c>
      <c r="M23" s="122">
        <f>ROUNDUP(L23/39.75, 0)</f>
        <v>0</v>
      </c>
      <c r="N23" s="4">
        <f t="shared" ref="N23" si="6">M23*H23</f>
        <v>0</v>
      </c>
      <c r="O23" s="28"/>
      <c r="P23" s="28"/>
      <c r="Q23" s="28"/>
      <c r="R23" s="5"/>
    </row>
    <row r="24" spans="1:19" s="7" customFormat="1" ht="25" customHeight="1">
      <c r="A24" s="104" t="s">
        <v>135</v>
      </c>
      <c r="B24" s="105" t="s">
        <v>2</v>
      </c>
      <c r="C24" s="105" t="s">
        <v>1</v>
      </c>
      <c r="D24" s="105">
        <v>72</v>
      </c>
      <c r="E24" s="105" t="s">
        <v>10</v>
      </c>
      <c r="F24" s="105">
        <v>80</v>
      </c>
      <c r="G24" s="107">
        <v>22.81</v>
      </c>
      <c r="H24" s="108">
        <v>20.25</v>
      </c>
      <c r="I24" s="108">
        <f t="shared" si="1"/>
        <v>1620</v>
      </c>
      <c r="J24" s="109"/>
      <c r="K24" s="109"/>
      <c r="L24" s="111">
        <f t="shared" si="2"/>
        <v>0</v>
      </c>
      <c r="M24" s="122">
        <f>ROUNDUP(L24/39.75, 0)</f>
        <v>0</v>
      </c>
      <c r="N24" s="4">
        <f t="shared" si="0"/>
        <v>0</v>
      </c>
      <c r="O24" s="30"/>
      <c r="P24" s="30"/>
      <c r="Q24" s="30"/>
      <c r="R24" s="8"/>
    </row>
    <row r="25" spans="1:19" s="7" customFormat="1" ht="25" customHeight="1">
      <c r="A25" s="110" t="s">
        <v>137</v>
      </c>
      <c r="B25" s="105" t="s">
        <v>4</v>
      </c>
      <c r="C25" s="105" t="s">
        <v>1</v>
      </c>
      <c r="D25" s="105">
        <v>72</v>
      </c>
      <c r="E25" s="105" t="s">
        <v>10</v>
      </c>
      <c r="F25" s="105">
        <v>80</v>
      </c>
      <c r="G25" s="107">
        <v>22.35</v>
      </c>
      <c r="H25" s="108">
        <v>20.25</v>
      </c>
      <c r="I25" s="108">
        <f t="shared" si="1"/>
        <v>1620</v>
      </c>
      <c r="J25" s="109"/>
      <c r="K25" s="109"/>
      <c r="L25" s="111">
        <f t="shared" si="2"/>
        <v>0</v>
      </c>
      <c r="M25" s="122">
        <f>ROUNDUP(L25/39.75, 0)</f>
        <v>0</v>
      </c>
      <c r="N25" s="4">
        <f t="shared" si="0"/>
        <v>0</v>
      </c>
      <c r="O25" s="30"/>
      <c r="P25" s="30"/>
      <c r="Q25" s="30"/>
      <c r="R25" s="8"/>
    </row>
    <row r="26" spans="1:19" s="7" customFormat="1" ht="10" customHeight="1" thickBot="1">
      <c r="A26" s="155"/>
      <c r="B26" s="155"/>
      <c r="C26" s="155"/>
      <c r="D26" s="155"/>
      <c r="E26" s="155"/>
      <c r="F26" s="155"/>
      <c r="G26" s="155"/>
      <c r="H26" s="155"/>
      <c r="I26" s="155"/>
      <c r="J26" s="155"/>
      <c r="K26" s="155"/>
      <c r="L26" s="155"/>
      <c r="M26" s="155"/>
      <c r="N26" s="4"/>
      <c r="O26" s="30"/>
      <c r="P26" s="30"/>
      <c r="Q26" s="30"/>
      <c r="R26" s="8"/>
    </row>
    <row r="27" spans="1:19" s="33" customFormat="1" ht="30" customHeight="1" thickTop="1" thickBot="1">
      <c r="A27" s="154" t="s">
        <v>21</v>
      </c>
      <c r="B27" s="154"/>
      <c r="C27" s="154"/>
      <c r="D27" s="154"/>
      <c r="E27" s="154"/>
      <c r="F27" s="154"/>
      <c r="G27" s="154"/>
      <c r="H27" s="154"/>
      <c r="I27" s="154"/>
      <c r="J27" s="154"/>
      <c r="K27" s="154"/>
      <c r="L27" s="154"/>
      <c r="M27" s="154"/>
      <c r="N27" s="31">
        <f>M27*H27</f>
        <v>0</v>
      </c>
      <c r="O27" s="32"/>
      <c r="P27" s="32"/>
      <c r="Q27" s="32"/>
    </row>
    <row r="28" spans="1:19" s="7" customFormat="1" ht="27" customHeight="1">
      <c r="A28" s="97" t="s">
        <v>25</v>
      </c>
      <c r="B28" s="98" t="s">
        <v>13</v>
      </c>
      <c r="C28" s="99" t="s">
        <v>81</v>
      </c>
      <c r="D28" s="98">
        <v>120</v>
      </c>
      <c r="E28" s="98" t="s">
        <v>12</v>
      </c>
      <c r="F28" s="98">
        <v>64</v>
      </c>
      <c r="G28" s="100">
        <v>9.93</v>
      </c>
      <c r="H28" s="101">
        <v>19.899999999999999</v>
      </c>
      <c r="I28" s="101">
        <f>H28*F28</f>
        <v>1273.5999999999999</v>
      </c>
      <c r="J28" s="102"/>
      <c r="K28" s="102"/>
      <c r="L28" s="123">
        <f t="shared" ref="L28:L31" si="7">(J28*K28/D28)*H28</f>
        <v>0</v>
      </c>
      <c r="M28" s="122">
        <f>ROUNDUP(L28/40.5, 0)</f>
        <v>0</v>
      </c>
      <c r="N28" s="4">
        <f>M28*H28</f>
        <v>0</v>
      </c>
      <c r="O28" s="30"/>
      <c r="P28" s="30"/>
      <c r="Q28" s="30"/>
      <c r="R28" s="8"/>
    </row>
    <row r="29" spans="1:19" s="7" customFormat="1" ht="27" customHeight="1">
      <c r="A29" s="104" t="s">
        <v>24</v>
      </c>
      <c r="B29" s="105" t="s">
        <v>13</v>
      </c>
      <c r="C29" s="106" t="s">
        <v>102</v>
      </c>
      <c r="D29" s="105">
        <v>96</v>
      </c>
      <c r="E29" s="105" t="s">
        <v>10</v>
      </c>
      <c r="F29" s="105">
        <v>56</v>
      </c>
      <c r="G29" s="107">
        <v>11.92</v>
      </c>
      <c r="H29" s="108">
        <v>23.89</v>
      </c>
      <c r="I29" s="108">
        <f>H29*F29</f>
        <v>1337.8400000000001</v>
      </c>
      <c r="J29" s="109"/>
      <c r="K29" s="109"/>
      <c r="L29" s="123">
        <f t="shared" si="7"/>
        <v>0</v>
      </c>
      <c r="M29" s="122">
        <f t="shared" ref="M29:M31" si="8">ROUNDUP(L29/40.5, 0)</f>
        <v>0</v>
      </c>
      <c r="N29" s="4">
        <f>M29*H29</f>
        <v>0</v>
      </c>
      <c r="O29" s="30"/>
      <c r="P29" s="30"/>
      <c r="Q29" s="30"/>
      <c r="R29" s="8"/>
    </row>
    <row r="30" spans="1:19" s="7" customFormat="1" ht="27" customHeight="1">
      <c r="A30" s="104" t="s">
        <v>23</v>
      </c>
      <c r="B30" s="105" t="s">
        <v>14</v>
      </c>
      <c r="C30" s="106" t="s">
        <v>82</v>
      </c>
      <c r="D30" s="105">
        <v>120</v>
      </c>
      <c r="E30" s="105" t="s">
        <v>12</v>
      </c>
      <c r="F30" s="105">
        <v>64</v>
      </c>
      <c r="G30" s="107">
        <v>11.48</v>
      </c>
      <c r="H30" s="108">
        <v>21.9</v>
      </c>
      <c r="I30" s="108">
        <f>H30*F30</f>
        <v>1401.6</v>
      </c>
      <c r="J30" s="109"/>
      <c r="K30" s="109"/>
      <c r="L30" s="123">
        <f t="shared" si="7"/>
        <v>0</v>
      </c>
      <c r="M30" s="122">
        <f t="shared" si="8"/>
        <v>0</v>
      </c>
      <c r="N30" s="4">
        <f>M30*H30</f>
        <v>0</v>
      </c>
      <c r="O30" s="30"/>
      <c r="P30" s="30"/>
      <c r="Q30" s="30"/>
      <c r="R30" s="8"/>
    </row>
    <row r="31" spans="1:19" s="7" customFormat="1" ht="27" customHeight="1">
      <c r="A31" s="104" t="s">
        <v>22</v>
      </c>
      <c r="B31" s="105" t="s">
        <v>14</v>
      </c>
      <c r="C31" s="106" t="s">
        <v>83</v>
      </c>
      <c r="D31" s="105">
        <v>96</v>
      </c>
      <c r="E31" s="105" t="s">
        <v>10</v>
      </c>
      <c r="F31" s="105">
        <v>56</v>
      </c>
      <c r="G31" s="107">
        <v>13.77</v>
      </c>
      <c r="H31" s="108">
        <v>26.28</v>
      </c>
      <c r="I31" s="108">
        <f>H31*F31</f>
        <v>1471.68</v>
      </c>
      <c r="J31" s="109"/>
      <c r="K31" s="109"/>
      <c r="L31" s="123">
        <f t="shared" si="7"/>
        <v>0</v>
      </c>
      <c r="M31" s="122">
        <f t="shared" si="8"/>
        <v>0</v>
      </c>
      <c r="N31" s="4">
        <f>M31*H31</f>
        <v>0</v>
      </c>
      <c r="O31" s="30"/>
      <c r="P31" s="30"/>
      <c r="Q31" s="30"/>
      <c r="R31" s="8"/>
    </row>
    <row r="32" spans="1:19" s="7" customFormat="1" ht="22" customHeight="1">
      <c r="A32" s="145"/>
      <c r="B32" s="145"/>
      <c r="C32" s="145"/>
      <c r="D32" s="145"/>
      <c r="E32" s="145"/>
      <c r="F32" s="145"/>
      <c r="G32" s="145"/>
      <c r="H32" s="145"/>
      <c r="I32" s="145"/>
      <c r="J32" s="145"/>
      <c r="K32" s="145"/>
      <c r="L32" s="145"/>
      <c r="M32" s="145"/>
      <c r="N32" s="10"/>
      <c r="O32" s="29"/>
      <c r="P32" s="64"/>
      <c r="Q32" s="64"/>
      <c r="R32" s="20"/>
      <c r="S32" s="20"/>
    </row>
    <row r="33" spans="1:19" s="7" customFormat="1" ht="45.5" customHeight="1">
      <c r="A33" s="146" t="s">
        <v>127</v>
      </c>
      <c r="B33" s="146"/>
      <c r="C33" s="146"/>
      <c r="D33" s="146"/>
      <c r="E33" s="146"/>
      <c r="F33" s="146"/>
      <c r="G33" s="146"/>
      <c r="H33" s="146"/>
      <c r="I33" s="146"/>
      <c r="J33" s="146"/>
      <c r="K33" s="146"/>
      <c r="L33" s="146"/>
      <c r="M33" s="146"/>
      <c r="N33" s="10"/>
      <c r="O33" s="29"/>
      <c r="P33" s="64"/>
      <c r="Q33" s="64"/>
      <c r="R33" s="20"/>
      <c r="S33" s="20"/>
    </row>
    <row r="34" spans="1:19" s="7" customFormat="1" ht="22" customHeight="1">
      <c r="A34" s="147"/>
      <c r="B34" s="147"/>
      <c r="C34" s="147"/>
      <c r="D34" s="147"/>
      <c r="E34" s="147"/>
      <c r="F34" s="147"/>
      <c r="G34" s="147"/>
      <c r="H34" s="147"/>
      <c r="I34" s="147"/>
      <c r="J34" s="147"/>
      <c r="K34" s="147"/>
      <c r="L34" s="147"/>
      <c r="M34" s="147"/>
      <c r="N34" s="10"/>
      <c r="O34" s="29"/>
      <c r="P34" s="64"/>
      <c r="Q34" s="64"/>
      <c r="R34" s="20"/>
      <c r="S34" s="20"/>
    </row>
    <row r="35" spans="1:19" s="7" customFormat="1" ht="28" customHeight="1">
      <c r="A35" s="148" t="s">
        <v>93</v>
      </c>
      <c r="B35" s="148"/>
      <c r="C35" s="148"/>
      <c r="D35" s="148"/>
      <c r="E35" s="148"/>
      <c r="F35" s="148"/>
      <c r="G35" s="148"/>
      <c r="H35" s="148"/>
      <c r="I35" s="148"/>
      <c r="J35" s="148"/>
      <c r="K35" s="148"/>
      <c r="L35" s="148"/>
      <c r="M35" s="148"/>
      <c r="N35"/>
      <c r="O35" s="12"/>
      <c r="P35" s="64"/>
      <c r="Q35" s="64"/>
      <c r="R35" s="20"/>
      <c r="S35" s="20"/>
    </row>
    <row r="36" spans="1:19" s="7" customFormat="1" ht="25" customHeight="1" thickBot="1">
      <c r="A36" s="72" t="s">
        <v>90</v>
      </c>
      <c r="B36" s="149"/>
      <c r="C36" s="150"/>
      <c r="D36" s="150"/>
      <c r="E36" s="150"/>
      <c r="F36" s="150"/>
      <c r="G36" s="150"/>
      <c r="H36" s="150"/>
      <c r="I36" s="150"/>
      <c r="J36" s="150"/>
      <c r="K36" s="150"/>
      <c r="L36" s="150"/>
      <c r="M36" s="150"/>
      <c r="O36" s="29"/>
      <c r="P36" s="29"/>
      <c r="Q36" s="29"/>
    </row>
    <row r="37" spans="1:19" ht="25" customHeight="1" thickBot="1">
      <c r="A37" s="73" t="s">
        <v>6</v>
      </c>
      <c r="B37" s="164"/>
      <c r="C37" s="165"/>
      <c r="D37" s="165"/>
      <c r="E37" s="165"/>
      <c r="F37" s="165"/>
      <c r="G37" s="165"/>
      <c r="H37" s="165"/>
      <c r="I37" s="165"/>
      <c r="J37" s="165"/>
      <c r="K37" s="165"/>
      <c r="L37" s="165"/>
      <c r="M37" s="165"/>
      <c r="N37"/>
      <c r="O37" s="12"/>
      <c r="P37" s="12"/>
      <c r="Q37" s="12"/>
    </row>
    <row r="38" spans="1:19" ht="20" customHeight="1">
      <c r="A38" s="169" t="s">
        <v>7</v>
      </c>
      <c r="B38" s="141"/>
      <c r="C38" s="142"/>
      <c r="D38" s="142"/>
      <c r="E38" s="142"/>
      <c r="F38" s="142"/>
      <c r="G38" s="142"/>
      <c r="H38" s="142"/>
      <c r="I38" s="142"/>
      <c r="J38" s="142"/>
      <c r="K38" s="142"/>
      <c r="L38" s="142"/>
      <c r="M38" s="142"/>
      <c r="N38"/>
      <c r="O38" s="12"/>
      <c r="P38" s="12"/>
      <c r="Q38" s="12"/>
    </row>
    <row r="39" spans="1:19" ht="20" customHeight="1" thickBot="1">
      <c r="A39" s="170"/>
      <c r="B39" s="149"/>
      <c r="C39" s="150"/>
      <c r="D39" s="150"/>
      <c r="E39" s="150"/>
      <c r="F39" s="150"/>
      <c r="G39" s="150"/>
      <c r="H39" s="150"/>
      <c r="I39" s="150"/>
      <c r="J39" s="150"/>
      <c r="K39" s="150"/>
      <c r="L39" s="150"/>
      <c r="M39" s="150"/>
      <c r="N39"/>
      <c r="O39" s="12"/>
      <c r="P39" s="12"/>
      <c r="Q39" s="12"/>
    </row>
    <row r="40" spans="1:19" ht="25" customHeight="1" thickBot="1">
      <c r="A40" s="73" t="s">
        <v>8</v>
      </c>
      <c r="B40" s="164"/>
      <c r="C40" s="165"/>
      <c r="D40" s="165"/>
      <c r="E40" s="165"/>
      <c r="F40" s="165"/>
      <c r="G40" s="165"/>
      <c r="H40" s="165"/>
      <c r="I40" s="165"/>
      <c r="J40" s="165"/>
      <c r="K40" s="165"/>
      <c r="L40" s="165"/>
      <c r="M40" s="165"/>
      <c r="N40"/>
      <c r="O40" s="12"/>
      <c r="P40" s="12"/>
      <c r="Q40" s="12"/>
    </row>
    <row r="41" spans="1:19" ht="25" customHeight="1" thickBot="1">
      <c r="A41" s="73" t="s">
        <v>9</v>
      </c>
      <c r="B41" s="164"/>
      <c r="C41" s="165"/>
      <c r="D41" s="165"/>
      <c r="E41" s="165"/>
      <c r="F41" s="165"/>
      <c r="G41" s="165"/>
      <c r="H41" s="165"/>
      <c r="I41" s="165"/>
      <c r="J41" s="165"/>
      <c r="K41" s="165"/>
      <c r="L41" s="165"/>
      <c r="M41" s="165"/>
      <c r="N41"/>
      <c r="O41" s="12"/>
      <c r="P41" s="12"/>
      <c r="Q41" s="12"/>
    </row>
    <row r="42" spans="1:19" ht="25" customHeight="1" thickBot="1">
      <c r="A42" s="71" t="s">
        <v>103</v>
      </c>
      <c r="B42" s="164"/>
      <c r="C42" s="165"/>
      <c r="D42" s="165"/>
      <c r="E42" s="165"/>
      <c r="F42" s="165"/>
      <c r="G42" s="165"/>
      <c r="H42" s="165"/>
      <c r="I42" s="165"/>
      <c r="J42" s="165"/>
      <c r="K42" s="165"/>
      <c r="L42" s="165"/>
      <c r="M42" s="165"/>
      <c r="N42"/>
      <c r="O42" s="12"/>
      <c r="P42" s="12"/>
      <c r="Q42" s="12"/>
    </row>
    <row r="43" spans="1:19" ht="20" customHeight="1">
      <c r="A43" s="167" t="s">
        <v>91</v>
      </c>
      <c r="B43" s="141"/>
      <c r="C43" s="142"/>
      <c r="D43" s="142"/>
      <c r="E43" s="142"/>
      <c r="F43" s="142"/>
      <c r="G43" s="142"/>
      <c r="H43" s="142"/>
      <c r="I43" s="142"/>
      <c r="J43" s="142"/>
      <c r="K43" s="142"/>
      <c r="L43" s="142"/>
      <c r="M43" s="142"/>
      <c r="N43"/>
      <c r="O43" s="12"/>
      <c r="P43" s="12"/>
      <c r="Q43" s="12"/>
    </row>
    <row r="44" spans="1:19" ht="20" customHeight="1">
      <c r="A44" s="168"/>
      <c r="B44" s="143"/>
      <c r="C44" s="144"/>
      <c r="D44" s="144"/>
      <c r="E44" s="144"/>
      <c r="F44" s="144"/>
      <c r="G44" s="144"/>
      <c r="H44" s="144"/>
      <c r="I44" s="144"/>
      <c r="J44" s="144"/>
      <c r="K44" s="144"/>
      <c r="L44" s="144"/>
      <c r="M44" s="144"/>
      <c r="N44"/>
      <c r="O44" s="12"/>
      <c r="P44" s="12"/>
      <c r="Q44" s="12"/>
    </row>
    <row r="45" spans="1:19" ht="30" customHeight="1">
      <c r="A45" s="161" t="s">
        <v>92</v>
      </c>
      <c r="B45" s="161"/>
      <c r="C45" s="161"/>
      <c r="D45" s="161"/>
      <c r="E45" s="161"/>
      <c r="F45" s="161"/>
      <c r="G45" s="161"/>
      <c r="H45" s="161"/>
      <c r="I45" s="161"/>
      <c r="J45" s="161"/>
      <c r="K45" s="161"/>
      <c r="L45" s="161"/>
      <c r="M45" s="161"/>
      <c r="N45"/>
      <c r="O45" s="12"/>
      <c r="P45" s="12"/>
      <c r="Q45" s="12"/>
    </row>
    <row r="46" spans="1:19" ht="20" customHeight="1">
      <c r="A46" s="163" t="s">
        <v>151</v>
      </c>
      <c r="B46" s="163"/>
      <c r="C46" s="163"/>
      <c r="D46" s="163"/>
      <c r="E46" s="163"/>
      <c r="F46" s="163"/>
      <c r="G46" s="163"/>
      <c r="H46" s="163"/>
      <c r="I46" s="163"/>
      <c r="J46" s="163"/>
      <c r="K46" s="163"/>
      <c r="L46" s="163"/>
      <c r="M46" s="163"/>
      <c r="O46" s="12"/>
      <c r="P46" s="12"/>
      <c r="Q46" s="12"/>
    </row>
    <row r="47" spans="1:19" s="1" customFormat="1" ht="20" customHeight="1">
      <c r="A47" s="162"/>
      <c r="B47" s="162"/>
      <c r="C47" s="162"/>
      <c r="D47" s="162"/>
      <c r="E47" s="162"/>
      <c r="F47" s="162"/>
      <c r="G47" s="162"/>
      <c r="H47" s="162"/>
      <c r="I47" s="162"/>
      <c r="J47" s="162"/>
      <c r="K47" s="162"/>
      <c r="L47" s="162"/>
      <c r="M47" s="162"/>
      <c r="N47" s="2"/>
      <c r="O47" s="27"/>
      <c r="P47" s="27"/>
      <c r="Q47" s="27"/>
    </row>
    <row r="48" spans="1:19" ht="30" customHeight="1">
      <c r="A48" s="12"/>
      <c r="B48" s="12"/>
      <c r="C48" s="12"/>
      <c r="D48" s="12"/>
      <c r="E48" s="12"/>
      <c r="F48" s="12"/>
      <c r="G48" s="12"/>
      <c r="H48" s="12"/>
      <c r="I48" s="12"/>
      <c r="J48" s="12"/>
      <c r="K48" s="12"/>
      <c r="L48" s="12"/>
      <c r="M48" s="12"/>
      <c r="N48" s="22"/>
      <c r="O48" s="12"/>
      <c r="P48" s="12"/>
      <c r="Q48" s="12"/>
    </row>
    <row r="49" spans="1:17" s="7" customFormat="1" ht="30" customHeight="1">
      <c r="A49"/>
      <c r="B49"/>
      <c r="C49"/>
      <c r="D49"/>
      <c r="E49"/>
      <c r="F49"/>
      <c r="G49"/>
      <c r="H49"/>
      <c r="I49"/>
      <c r="J49"/>
      <c r="K49"/>
      <c r="L49"/>
      <c r="M49"/>
      <c r="N49" s="10"/>
      <c r="O49" s="29"/>
    </row>
    <row r="50" spans="1:17" s="7" customFormat="1" ht="30" customHeight="1">
      <c r="A50"/>
      <c r="B50"/>
      <c r="C50"/>
      <c r="D50"/>
      <c r="E50"/>
      <c r="F50"/>
      <c r="G50"/>
      <c r="H50"/>
      <c r="I50"/>
      <c r="J50"/>
      <c r="K50"/>
      <c r="L50"/>
      <c r="M50"/>
      <c r="N50"/>
      <c r="O50" s="12"/>
      <c r="P50"/>
      <c r="Q50"/>
    </row>
    <row r="51" spans="1:17">
      <c r="B51" s="9"/>
      <c r="D51" s="9"/>
      <c r="E51" s="9"/>
      <c r="O51" s="12"/>
    </row>
    <row r="52" spans="1:17">
      <c r="B52" s="9"/>
      <c r="D52" s="9"/>
      <c r="E52" s="9"/>
      <c r="O52" s="12"/>
    </row>
    <row r="53" spans="1:17">
      <c r="O53" s="12"/>
    </row>
    <row r="54" spans="1:17">
      <c r="O54" s="12"/>
    </row>
    <row r="55" spans="1:17">
      <c r="O55" s="12"/>
    </row>
    <row r="56" spans="1:17">
      <c r="O56" s="12"/>
    </row>
    <row r="57" spans="1:17">
      <c r="O57" s="12"/>
    </row>
    <row r="58" spans="1:17">
      <c r="O58" s="12"/>
    </row>
    <row r="67" spans="13:14">
      <c r="M67"/>
    </row>
    <row r="68" spans="13:14">
      <c r="M68"/>
    </row>
    <row r="69" spans="13:14">
      <c r="M69"/>
      <c r="N69"/>
    </row>
    <row r="70" spans="13:14">
      <c r="M70"/>
      <c r="N70"/>
    </row>
    <row r="71" spans="13:14">
      <c r="N71"/>
    </row>
    <row r="72" spans="13:14">
      <c r="N72"/>
    </row>
    <row r="78" spans="13:14" ht="15" customHeight="1"/>
  </sheetData>
  <sheetProtection algorithmName="SHA-512" hashValue="M8qMl6juZiEuSoTTRMJVBim34OQOvWPx8WcVDg8MF5iPsElVGhCn9bxjmFFqnKXfIr/hrQjPcq52KhpfXxzFlQ==" saltValue="yeHYdKiIfgpS63+QLRPffQ==" spinCount="100000" sheet="1" objects="1" scenarios="1"/>
  <mergeCells count="42">
    <mergeCell ref="A2:D2"/>
    <mergeCell ref="A43:A44"/>
    <mergeCell ref="A38:A39"/>
    <mergeCell ref="A1:D1"/>
    <mergeCell ref="F9:M9"/>
    <mergeCell ref="F10:N10"/>
    <mergeCell ref="A9:D10"/>
    <mergeCell ref="J12:J13"/>
    <mergeCell ref="K12:K13"/>
    <mergeCell ref="H12:I12"/>
    <mergeCell ref="C12:C13"/>
    <mergeCell ref="B12:B13"/>
    <mergeCell ref="A12:A13"/>
    <mergeCell ref="F12:F13"/>
    <mergeCell ref="L12:L13"/>
    <mergeCell ref="D12:E12"/>
    <mergeCell ref="M12:M13"/>
    <mergeCell ref="A11:M11"/>
    <mergeCell ref="A45:M45"/>
    <mergeCell ref="A47:M47"/>
    <mergeCell ref="A46:M46"/>
    <mergeCell ref="B37:M37"/>
    <mergeCell ref="B38:M39"/>
    <mergeCell ref="B40:M40"/>
    <mergeCell ref="B41:M41"/>
    <mergeCell ref="B42:M42"/>
    <mergeCell ref="I4:M4"/>
    <mergeCell ref="F7:G7"/>
    <mergeCell ref="F6:G6"/>
    <mergeCell ref="A4:D7"/>
    <mergeCell ref="B43:M44"/>
    <mergeCell ref="A32:M32"/>
    <mergeCell ref="A33:M33"/>
    <mergeCell ref="A34:M34"/>
    <mergeCell ref="A35:M35"/>
    <mergeCell ref="B36:M36"/>
    <mergeCell ref="A14:M14"/>
    <mergeCell ref="A16:M16"/>
    <mergeCell ref="A17:M17"/>
    <mergeCell ref="A26:M26"/>
    <mergeCell ref="A27:M27"/>
    <mergeCell ref="G12:G13"/>
  </mergeCells>
  <phoneticPr fontId="3" type="noConversion"/>
  <hyperlinks>
    <hyperlink ref="A42" r:id="rId1" display="Preferef Sales Channel: (ProcessorLink)" xr:uid="{1B0D5864-AE89-1646-9AAB-8C26C60D39C9}"/>
    <hyperlink ref="A46:M46" r:id="rId2" display="nationalfoodgroup.com/commodity-processing-program" xr:uid="{29D5DD17-C2C0-1F4D-93C1-40ECD5D9903B}"/>
  </hyperlinks>
  <printOptions horizontalCentered="1"/>
  <pageMargins left="0.25" right="0.2" top="0.5" bottom="0.25" header="0.3" footer="0.3"/>
  <pageSetup scale="63"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5DF9-6E49-094A-B333-2A294C79201B}">
  <dimension ref="A1:GQ63"/>
  <sheetViews>
    <sheetView zoomScale="130" zoomScaleNormal="130" workbookViewId="0">
      <selection sqref="A1:E1"/>
    </sheetView>
  </sheetViews>
  <sheetFormatPr defaultColWidth="10.81640625" defaultRowHeight="14.5"/>
  <cols>
    <col min="1" max="1" width="6.6328125" customWidth="1"/>
    <col min="2" max="2" width="26.1796875" customWidth="1"/>
    <col min="3" max="3" width="16.453125" customWidth="1"/>
    <col min="4" max="4" width="8.453125" customWidth="1"/>
    <col min="5" max="5" width="17.6328125" style="9" customWidth="1"/>
    <col min="6" max="8" width="7.1796875" style="9" customWidth="1"/>
    <col min="9" max="20" width="6.36328125" customWidth="1"/>
    <col min="21" max="21" width="11.1796875" hidden="1" customWidth="1"/>
  </cols>
  <sheetData>
    <row r="1" spans="1:199" s="12" customFormat="1" ht="49" customHeight="1">
      <c r="A1" s="200" t="s">
        <v>153</v>
      </c>
      <c r="B1" s="200"/>
      <c r="C1" s="200"/>
      <c r="D1" s="200"/>
      <c r="E1" s="200"/>
      <c r="F1" s="38"/>
      <c r="G1" s="129"/>
      <c r="H1" s="129"/>
      <c r="I1" s="128"/>
      <c r="J1" s="129"/>
      <c r="K1" s="129"/>
      <c r="L1" s="129"/>
      <c r="M1" s="129"/>
      <c r="N1" s="129"/>
      <c r="O1" s="128"/>
      <c r="P1" s="130"/>
      <c r="Q1" s="131"/>
      <c r="R1" s="131"/>
      <c r="S1" s="131"/>
      <c r="T1" s="131"/>
      <c r="U1" s="15"/>
      <c r="Y1" s="124"/>
      <c r="Z1" s="124"/>
      <c r="AA1" s="125"/>
      <c r="AB1" s="125"/>
      <c r="AC1" s="126"/>
      <c r="AD1" s="126"/>
      <c r="AE1" s="126"/>
      <c r="AF1" s="126"/>
      <c r="AG1" s="125"/>
      <c r="AH1" s="125"/>
      <c r="AI1" s="125"/>
      <c r="AJ1" s="125"/>
      <c r="AK1" s="125"/>
      <c r="AL1" s="125"/>
      <c r="AM1" s="125"/>
      <c r="AN1" s="125"/>
      <c r="AO1" s="125"/>
      <c r="AP1" s="125"/>
    </row>
    <row r="2" spans="1:199" s="15" customFormat="1" ht="32" customHeight="1">
      <c r="A2" s="201" t="s">
        <v>116</v>
      </c>
      <c r="B2" s="201"/>
      <c r="C2" s="201"/>
      <c r="D2" s="201"/>
      <c r="E2" s="201"/>
      <c r="F2" s="201"/>
      <c r="G2" s="202"/>
      <c r="H2" s="202"/>
      <c r="I2" s="202"/>
      <c r="J2" s="202"/>
      <c r="K2" s="202"/>
      <c r="L2" s="202"/>
      <c r="M2" s="202"/>
      <c r="N2" s="202"/>
      <c r="O2" s="202"/>
      <c r="P2" s="202"/>
      <c r="Q2" s="202"/>
      <c r="R2" s="202"/>
      <c r="S2" s="202"/>
      <c r="T2" s="202"/>
      <c r="U2" s="18"/>
    </row>
    <row r="3" spans="1:199" s="15" customFormat="1" ht="30" customHeight="1">
      <c r="A3" s="132"/>
      <c r="B3" s="132"/>
      <c r="C3" s="132"/>
      <c r="D3" s="132"/>
      <c r="E3" s="132"/>
      <c r="F3" s="132"/>
      <c r="G3" s="203"/>
      <c r="H3" s="203"/>
      <c r="I3" s="204"/>
      <c r="J3" s="204"/>
      <c r="K3" s="204"/>
      <c r="L3" s="204"/>
      <c r="M3" s="204"/>
      <c r="N3" s="204"/>
      <c r="O3" s="204"/>
      <c r="P3" s="204"/>
      <c r="Q3" s="204"/>
      <c r="R3" s="204"/>
      <c r="S3" s="204"/>
      <c r="T3" s="204"/>
      <c r="U3" s="127"/>
    </row>
    <row r="4" spans="1:199" ht="20" customHeight="1">
      <c r="A4" s="190" t="s">
        <v>128</v>
      </c>
      <c r="B4" s="190"/>
      <c r="C4" s="190"/>
      <c r="D4" s="190"/>
      <c r="E4" s="190"/>
      <c r="F4" s="190"/>
      <c r="G4" s="190"/>
      <c r="H4" s="14"/>
      <c r="I4" s="193" t="s">
        <v>95</v>
      </c>
      <c r="J4" s="193"/>
      <c r="K4" s="193"/>
      <c r="L4" s="194"/>
      <c r="M4" s="197" t="s">
        <v>96</v>
      </c>
      <c r="N4" s="193"/>
      <c r="O4" s="193"/>
      <c r="P4" s="194"/>
      <c r="Q4" s="193" t="s">
        <v>97</v>
      </c>
      <c r="R4" s="193"/>
      <c r="S4" s="193"/>
      <c r="T4" s="194"/>
      <c r="U4" s="16"/>
      <c r="V4" s="12"/>
      <c r="W4" s="12"/>
      <c r="X4" s="12"/>
      <c r="Y4" s="12"/>
      <c r="Z4" s="12"/>
      <c r="AA4" s="12"/>
      <c r="AB4" s="12"/>
      <c r="AC4" s="12"/>
      <c r="AD4" s="12"/>
      <c r="AE4" s="12"/>
      <c r="AF4" s="12"/>
      <c r="AG4" s="12"/>
      <c r="AH4" s="12"/>
      <c r="AI4" s="12"/>
      <c r="AJ4" s="12"/>
      <c r="AK4" s="12"/>
      <c r="AL4" s="12"/>
      <c r="AM4" s="12"/>
      <c r="AN4" s="12"/>
      <c r="AO4" s="12"/>
    </row>
    <row r="5" spans="1:199" ht="25" customHeight="1">
      <c r="A5" s="190"/>
      <c r="B5" s="190"/>
      <c r="C5" s="190"/>
      <c r="D5" s="190"/>
      <c r="E5" s="190"/>
      <c r="F5" s="190"/>
      <c r="G5" s="190"/>
      <c r="H5" s="14"/>
      <c r="I5" s="188" t="s">
        <v>113</v>
      </c>
      <c r="J5" s="188"/>
      <c r="K5" s="189"/>
      <c r="L5" s="94">
        <v>0</v>
      </c>
      <c r="M5" s="198" t="s">
        <v>113</v>
      </c>
      <c r="N5" s="188"/>
      <c r="O5" s="189"/>
      <c r="P5" s="94">
        <v>0</v>
      </c>
      <c r="Q5" s="188" t="s">
        <v>113</v>
      </c>
      <c r="R5" s="188"/>
      <c r="S5" s="189"/>
      <c r="T5" s="94">
        <v>0</v>
      </c>
      <c r="U5" s="17"/>
      <c r="V5" s="12"/>
      <c r="W5" s="12"/>
      <c r="X5" s="12"/>
      <c r="Y5" s="12"/>
      <c r="Z5" s="12"/>
      <c r="AA5" s="12"/>
      <c r="AB5" s="12"/>
      <c r="AC5" s="12"/>
      <c r="AD5" s="12"/>
      <c r="AE5" s="12"/>
      <c r="AF5" s="12"/>
      <c r="AG5" s="12"/>
      <c r="AH5" s="12"/>
      <c r="AI5" s="12"/>
      <c r="AJ5" s="12"/>
      <c r="AK5" s="12"/>
      <c r="AL5" s="12"/>
      <c r="AM5" s="12"/>
      <c r="AN5" s="12"/>
      <c r="AO5" s="12"/>
    </row>
    <row r="6" spans="1:199" ht="25" customHeight="1">
      <c r="A6" s="190"/>
      <c r="B6" s="190"/>
      <c r="C6" s="190"/>
      <c r="D6" s="190"/>
      <c r="E6" s="190"/>
      <c r="F6" s="190"/>
      <c r="G6" s="190"/>
      <c r="H6" s="14"/>
      <c r="I6" s="195" t="s">
        <v>114</v>
      </c>
      <c r="J6" s="195"/>
      <c r="K6" s="196"/>
      <c r="L6" s="80">
        <f>SUM(L5)-U15-U16-U17-U18-U19-U20-U21-U22-U23-U24-U25-U26-U29-U30-U31</f>
        <v>0</v>
      </c>
      <c r="M6" s="199" t="s">
        <v>114</v>
      </c>
      <c r="N6" s="195"/>
      <c r="O6" s="196"/>
      <c r="P6" s="81">
        <f>SUM(P5)-U34-U35</f>
        <v>0</v>
      </c>
      <c r="Q6" s="195" t="s">
        <v>114</v>
      </c>
      <c r="R6" s="195"/>
      <c r="S6" s="196"/>
      <c r="T6" s="82">
        <f>SUM(T5)-U32-U33</f>
        <v>0</v>
      </c>
      <c r="U6" s="18"/>
      <c r="V6" s="12"/>
      <c r="W6" s="12"/>
      <c r="X6" s="12"/>
      <c r="Y6" s="12"/>
      <c r="Z6" s="12"/>
      <c r="AA6" s="12"/>
      <c r="AB6" s="12"/>
      <c r="AC6" s="12"/>
      <c r="AD6" s="12"/>
      <c r="AE6" s="12"/>
      <c r="AF6" s="12"/>
      <c r="AG6" s="12"/>
      <c r="AH6" s="12"/>
      <c r="AI6" s="12"/>
      <c r="AJ6" s="12"/>
      <c r="AK6" s="12"/>
      <c r="AL6" s="12"/>
      <c r="AM6" s="12"/>
      <c r="AN6" s="12"/>
      <c r="AO6" s="12"/>
    </row>
    <row r="7" spans="1:199" ht="30" customHeight="1">
      <c r="A7" s="190"/>
      <c r="B7" s="190"/>
      <c r="C7" s="190"/>
      <c r="D7" s="190"/>
      <c r="E7" s="190"/>
      <c r="F7" s="190"/>
      <c r="G7" s="190"/>
      <c r="H7" s="14"/>
      <c r="I7" s="193" t="s">
        <v>98</v>
      </c>
      <c r="J7" s="193"/>
      <c r="K7" s="193"/>
      <c r="L7" s="194"/>
      <c r="M7" s="197" t="s">
        <v>99</v>
      </c>
      <c r="N7" s="193"/>
      <c r="O7" s="193"/>
      <c r="P7" s="194"/>
      <c r="Q7" s="193" t="s">
        <v>100</v>
      </c>
      <c r="R7" s="193"/>
      <c r="S7" s="193"/>
      <c r="T7" s="194"/>
      <c r="U7" s="19"/>
      <c r="V7" s="12"/>
      <c r="W7" s="12"/>
      <c r="X7" s="12"/>
      <c r="Y7" s="12"/>
      <c r="Z7" s="12"/>
      <c r="AA7" s="12"/>
      <c r="AB7" s="12"/>
      <c r="AC7" s="12"/>
      <c r="AD7" s="12"/>
      <c r="AE7" s="12"/>
      <c r="AF7" s="12"/>
      <c r="AG7" s="12"/>
      <c r="AH7" s="12"/>
      <c r="AI7" s="12"/>
      <c r="AJ7" s="12"/>
      <c r="AK7" s="12"/>
      <c r="AL7" s="12"/>
      <c r="AM7" s="12"/>
      <c r="AN7" s="12"/>
      <c r="AO7" s="12"/>
    </row>
    <row r="8" spans="1:199" s="36" customFormat="1" ht="25" customHeight="1">
      <c r="A8" s="190"/>
      <c r="B8" s="190"/>
      <c r="C8" s="190"/>
      <c r="D8" s="190"/>
      <c r="E8" s="190"/>
      <c r="F8" s="190"/>
      <c r="G8" s="190"/>
      <c r="H8" s="14"/>
      <c r="I8" s="188" t="s">
        <v>113</v>
      </c>
      <c r="J8" s="188"/>
      <c r="K8" s="189"/>
      <c r="L8" s="95">
        <v>0</v>
      </c>
      <c r="M8" s="188" t="s">
        <v>113</v>
      </c>
      <c r="N8" s="188"/>
      <c r="O8" s="189"/>
      <c r="P8" s="95">
        <v>0</v>
      </c>
      <c r="Q8" s="188" t="s">
        <v>113</v>
      </c>
      <c r="R8" s="188"/>
      <c r="S8" s="189"/>
      <c r="T8" s="96">
        <v>0</v>
      </c>
      <c r="U8"/>
      <c r="V8" s="12"/>
      <c r="W8" s="12"/>
      <c r="X8" s="12"/>
      <c r="Y8" s="12"/>
      <c r="Z8" s="12"/>
      <c r="AA8" s="12"/>
      <c r="AB8" s="12"/>
      <c r="AC8" s="12"/>
      <c r="AD8" s="12"/>
      <c r="AE8" s="12"/>
      <c r="AF8" s="12"/>
      <c r="AG8" s="12"/>
      <c r="AH8" s="12"/>
      <c r="AI8" s="12"/>
      <c r="AJ8" s="12"/>
      <c r="AK8" s="12"/>
      <c r="AL8" s="12"/>
      <c r="AM8" s="12"/>
      <c r="AN8" s="12"/>
      <c r="AO8" s="12"/>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row>
    <row r="9" spans="1:199" s="37" customFormat="1" ht="25" customHeight="1">
      <c r="A9" s="191" t="s">
        <v>80</v>
      </c>
      <c r="B9" s="192"/>
      <c r="C9" s="192"/>
      <c r="D9" s="192"/>
      <c r="E9" s="192"/>
      <c r="F9" s="192"/>
      <c r="G9" s="192"/>
      <c r="H9" s="14"/>
      <c r="I9" s="195" t="s">
        <v>114</v>
      </c>
      <c r="J9" s="195"/>
      <c r="K9" s="196"/>
      <c r="L9" s="83">
        <f>SUM(L8)-U36</f>
        <v>0</v>
      </c>
      <c r="M9" s="195" t="s">
        <v>114</v>
      </c>
      <c r="N9" s="195"/>
      <c r="O9" s="196"/>
      <c r="P9" s="84">
        <f>SUM(P8)-U39-U40-U41-U42-U43-U44</f>
        <v>0</v>
      </c>
      <c r="Q9" s="195" t="s">
        <v>114</v>
      </c>
      <c r="R9" s="195"/>
      <c r="S9" s="196"/>
      <c r="T9" s="85">
        <f>SUM(T8)-U45-U46</f>
        <v>0</v>
      </c>
      <c r="U9"/>
      <c r="V9" s="12"/>
      <c r="W9" s="12"/>
      <c r="X9" s="12"/>
      <c r="Y9" s="12"/>
      <c r="Z9" s="12"/>
      <c r="AA9" s="12"/>
      <c r="AB9" s="12"/>
      <c r="AC9" s="12"/>
      <c r="AD9" s="12"/>
      <c r="AE9" s="12"/>
      <c r="AF9" s="12"/>
      <c r="AG9" s="12"/>
      <c r="AH9" s="12"/>
      <c r="AI9" s="12"/>
      <c r="AJ9" s="12"/>
      <c r="AK9" s="12"/>
      <c r="AL9" s="12"/>
      <c r="AM9" s="12"/>
      <c r="AN9" s="12"/>
      <c r="AO9" s="12"/>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row>
    <row r="10" spans="1:199" s="37" customFormat="1" ht="25" customHeight="1">
      <c r="A10" s="41"/>
      <c r="B10" s="42"/>
      <c r="C10" s="42"/>
      <c r="D10" s="42"/>
      <c r="E10" s="42"/>
      <c r="F10" s="42"/>
      <c r="G10" s="42"/>
      <c r="H10" s="42"/>
      <c r="I10" s="42"/>
      <c r="J10" s="42"/>
      <c r="K10" s="42"/>
      <c r="L10" s="42"/>
      <c r="M10" s="42"/>
      <c r="N10" s="42"/>
      <c r="O10" s="42"/>
      <c r="P10" s="42"/>
      <c r="Q10" s="42"/>
      <c r="R10" s="42"/>
      <c r="S10" s="42"/>
      <c r="T10" s="42"/>
      <c r="U10"/>
      <c r="V10" s="12"/>
      <c r="W10" s="12"/>
      <c r="X10" s="12"/>
      <c r="Y10" s="12"/>
      <c r="Z10" s="12"/>
      <c r="AA10" s="12"/>
      <c r="AB10" s="12"/>
      <c r="AC10" s="12"/>
      <c r="AD10" s="12"/>
      <c r="AE10" s="12"/>
      <c r="AF10" s="12"/>
      <c r="AG10" s="12"/>
      <c r="AH10" s="12"/>
      <c r="AI10" s="12"/>
      <c r="AJ10" s="12"/>
      <c r="AK10" s="12"/>
      <c r="AL10" s="12"/>
      <c r="AM10" s="12"/>
      <c r="AN10" s="12"/>
      <c r="AO10" s="12"/>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row>
    <row r="11" spans="1:199" s="37" customFormat="1" ht="25" customHeight="1">
      <c r="A11" s="41"/>
      <c r="B11" s="42"/>
      <c r="C11" s="42"/>
      <c r="D11" s="42"/>
      <c r="E11" s="42"/>
      <c r="F11" s="42"/>
      <c r="G11" s="42"/>
      <c r="H11" s="42"/>
      <c r="I11" s="210" t="s">
        <v>115</v>
      </c>
      <c r="J11" s="210"/>
      <c r="K11" s="210"/>
      <c r="L11" s="210"/>
      <c r="M11" s="210"/>
      <c r="N11" s="210"/>
      <c r="O11" s="210"/>
      <c r="P11" s="210"/>
      <c r="Q11" s="210"/>
      <c r="R11" s="210"/>
      <c r="S11" s="210"/>
      <c r="T11" s="210"/>
      <c r="U11"/>
      <c r="V11" s="12"/>
      <c r="W11" s="12"/>
      <c r="X11" s="12"/>
      <c r="Y11" s="12"/>
      <c r="Z11" s="12"/>
      <c r="AA11" s="12"/>
      <c r="AB11" s="12"/>
      <c r="AC11" s="12"/>
      <c r="AD11" s="12"/>
      <c r="AE11" s="12"/>
      <c r="AF11" s="12"/>
      <c r="AG11" s="12"/>
      <c r="AH11" s="12"/>
      <c r="AI11" s="12"/>
      <c r="AJ11" s="12"/>
      <c r="AK11" s="12"/>
      <c r="AL11" s="12"/>
      <c r="AM11" s="12"/>
      <c r="AN11" s="12"/>
      <c r="AO11" s="12"/>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row>
    <row r="12" spans="1:199" s="37" customFormat="1" ht="25" customHeight="1">
      <c r="A12" s="184" t="s">
        <v>29</v>
      </c>
      <c r="B12" s="185" t="s">
        <v>0</v>
      </c>
      <c r="C12" s="185" t="s">
        <v>30</v>
      </c>
      <c r="D12" s="185" t="s">
        <v>31</v>
      </c>
      <c r="E12" s="185" t="s">
        <v>72</v>
      </c>
      <c r="F12" s="186" t="s">
        <v>68</v>
      </c>
      <c r="G12" s="187"/>
      <c r="H12" s="211" t="s">
        <v>28</v>
      </c>
      <c r="I12" s="183" t="s">
        <v>32</v>
      </c>
      <c r="J12" s="183" t="s">
        <v>33</v>
      </c>
      <c r="K12" s="183" t="s">
        <v>34</v>
      </c>
      <c r="L12" s="183" t="s">
        <v>35</v>
      </c>
      <c r="M12" s="183" t="s">
        <v>36</v>
      </c>
      <c r="N12" s="183" t="s">
        <v>37</v>
      </c>
      <c r="O12" s="183" t="s">
        <v>38</v>
      </c>
      <c r="P12" s="183" t="s">
        <v>39</v>
      </c>
      <c r="Q12" s="183" t="s">
        <v>40</v>
      </c>
      <c r="R12" s="183" t="s">
        <v>41</v>
      </c>
      <c r="S12" s="183" t="s">
        <v>111</v>
      </c>
      <c r="T12" s="209" t="s">
        <v>112</v>
      </c>
      <c r="U12"/>
      <c r="V12" s="12"/>
      <c r="W12" s="12"/>
      <c r="X12" s="12"/>
      <c r="Y12" s="12"/>
      <c r="Z12" s="12"/>
      <c r="AA12" s="12"/>
      <c r="AB12" s="12"/>
      <c r="AC12" s="12"/>
      <c r="AD12" s="12"/>
      <c r="AE12" s="12"/>
      <c r="AF12" s="12"/>
      <c r="AG12" s="12"/>
      <c r="AH12" s="12"/>
      <c r="AI12" s="12"/>
      <c r="AJ12" s="12"/>
      <c r="AK12" s="12"/>
      <c r="AL12" s="12"/>
      <c r="AM12" s="12"/>
      <c r="AN12" s="12"/>
      <c r="AO12" s="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row>
    <row r="13" spans="1:199" s="37" customFormat="1" ht="25" customHeight="1">
      <c r="A13" s="184"/>
      <c r="B13" s="185"/>
      <c r="C13" s="185"/>
      <c r="D13" s="185"/>
      <c r="E13" s="185"/>
      <c r="F13" s="86" t="s">
        <v>63</v>
      </c>
      <c r="G13" s="86" t="s">
        <v>70</v>
      </c>
      <c r="H13" s="211"/>
      <c r="I13" s="183"/>
      <c r="J13" s="183"/>
      <c r="K13" s="183"/>
      <c r="L13" s="183"/>
      <c r="M13" s="183"/>
      <c r="N13" s="183"/>
      <c r="O13" s="183"/>
      <c r="P13" s="183"/>
      <c r="Q13" s="183"/>
      <c r="R13" s="183"/>
      <c r="S13" s="183"/>
      <c r="T13" s="209"/>
      <c r="U13"/>
      <c r="V13" s="12"/>
      <c r="W13" s="12"/>
      <c r="X13" s="12"/>
      <c r="Y13" s="12"/>
      <c r="Z13" s="12"/>
      <c r="AA13" s="12"/>
      <c r="AB13" s="12"/>
      <c r="AC13" s="12"/>
      <c r="AD13" s="12"/>
      <c r="AE13" s="12"/>
      <c r="AF13" s="12"/>
      <c r="AG13" s="12"/>
      <c r="AH13" s="12"/>
      <c r="AI13" s="12"/>
      <c r="AJ13" s="12"/>
      <c r="AK13" s="12"/>
      <c r="AL13" s="12"/>
      <c r="AM13" s="12"/>
      <c r="AN13" s="12"/>
      <c r="AO13" s="12"/>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row>
    <row r="14" spans="1:199" s="37" customFormat="1" ht="25" customHeight="1" thickBot="1">
      <c r="A14" s="182" t="s">
        <v>152</v>
      </c>
      <c r="B14" s="182"/>
      <c r="C14" s="182"/>
      <c r="D14" s="182"/>
      <c r="E14" s="182"/>
      <c r="F14" s="182"/>
      <c r="G14" s="182"/>
      <c r="H14" s="182"/>
      <c r="I14" s="182"/>
      <c r="J14" s="182"/>
      <c r="K14" s="182"/>
      <c r="L14" s="182"/>
      <c r="M14" s="182"/>
      <c r="N14" s="182"/>
      <c r="O14" s="182"/>
      <c r="P14" s="182"/>
      <c r="Q14" s="182"/>
      <c r="R14" s="182"/>
      <c r="S14" s="54"/>
      <c r="T14" s="54"/>
      <c r="U14"/>
      <c r="V14" s="12"/>
      <c r="W14" s="12"/>
      <c r="X14" s="12"/>
      <c r="Y14" s="12"/>
      <c r="Z14" s="12"/>
      <c r="AA14" s="12"/>
      <c r="AB14" s="12"/>
      <c r="AC14" s="12"/>
      <c r="AD14" s="12"/>
      <c r="AE14" s="12"/>
      <c r="AF14" s="12"/>
      <c r="AG14" s="12"/>
      <c r="AH14" s="12"/>
      <c r="AI14" s="12"/>
      <c r="AJ14" s="12"/>
      <c r="AK14" s="12"/>
      <c r="AL14" s="12"/>
      <c r="AM14" s="12"/>
      <c r="AN14" s="12"/>
      <c r="AO14" s="12"/>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row>
    <row r="15" spans="1:199" s="37" customFormat="1" ht="25" customHeight="1">
      <c r="A15" s="113" t="s">
        <v>150</v>
      </c>
      <c r="B15" s="114" t="s">
        <v>139</v>
      </c>
      <c r="C15" s="115" t="s">
        <v>11</v>
      </c>
      <c r="D15" s="116">
        <v>10</v>
      </c>
      <c r="E15" s="117" t="s">
        <v>1</v>
      </c>
      <c r="F15" s="98">
        <v>96</v>
      </c>
      <c r="G15" s="98" t="s">
        <v>10</v>
      </c>
      <c r="H15" s="98">
        <v>56</v>
      </c>
      <c r="I15" s="43"/>
      <c r="J15" s="43"/>
      <c r="K15" s="43"/>
      <c r="L15" s="43"/>
      <c r="M15" s="43"/>
      <c r="N15" s="43"/>
      <c r="O15" s="43"/>
      <c r="P15" s="43"/>
      <c r="Q15" s="43"/>
      <c r="R15" s="58"/>
      <c r="S15" s="59"/>
      <c r="T15" s="55"/>
      <c r="U15" s="68">
        <f>SUM(I15:T15)*D15</f>
        <v>0</v>
      </c>
      <c r="V15" s="12"/>
      <c r="W15" s="12"/>
      <c r="X15" s="12"/>
      <c r="Y15" s="12"/>
      <c r="Z15" s="12"/>
      <c r="AA15" s="12"/>
      <c r="AB15" s="12"/>
      <c r="AC15" s="12"/>
      <c r="AD15" s="12"/>
      <c r="AE15" s="12"/>
      <c r="AF15" s="12"/>
      <c r="AG15" s="12"/>
      <c r="AH15" s="12"/>
      <c r="AI15" s="12"/>
      <c r="AJ15" s="12"/>
      <c r="AK15" s="12"/>
      <c r="AL15" s="12"/>
      <c r="AM15" s="12"/>
      <c r="AN15" s="12"/>
      <c r="AO15" s="12"/>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row>
    <row r="16" spans="1:199" s="37" customFormat="1" ht="25" customHeight="1">
      <c r="A16" s="113" t="s">
        <v>138</v>
      </c>
      <c r="B16" s="114" t="s">
        <v>52</v>
      </c>
      <c r="C16" s="115" t="s">
        <v>11</v>
      </c>
      <c r="D16" s="116">
        <v>10</v>
      </c>
      <c r="E16" s="117" t="s">
        <v>1</v>
      </c>
      <c r="F16" s="98">
        <v>96</v>
      </c>
      <c r="G16" s="98" t="s">
        <v>10</v>
      </c>
      <c r="H16" s="98">
        <v>56</v>
      </c>
      <c r="I16" s="43"/>
      <c r="J16" s="43"/>
      <c r="K16" s="43"/>
      <c r="L16" s="43"/>
      <c r="M16" s="43"/>
      <c r="N16" s="43"/>
      <c r="O16" s="43"/>
      <c r="P16" s="43"/>
      <c r="Q16" s="43"/>
      <c r="R16" s="58"/>
      <c r="S16" s="60"/>
      <c r="T16" s="56"/>
      <c r="U16" s="40">
        <f t="shared" ref="U16:U26" si="0">SUM(I16:T16)*D16</f>
        <v>0</v>
      </c>
      <c r="V16" s="12"/>
      <c r="W16" s="12"/>
      <c r="X16" s="12"/>
      <c r="Y16" s="12"/>
      <c r="Z16" s="12"/>
      <c r="AA16" s="12"/>
      <c r="AB16" s="12"/>
      <c r="AC16" s="12"/>
      <c r="AD16" s="12"/>
      <c r="AE16" s="12"/>
      <c r="AF16" s="12"/>
      <c r="AG16" s="12"/>
      <c r="AH16" s="12"/>
      <c r="AI16" s="12"/>
      <c r="AJ16" s="12"/>
      <c r="AK16" s="12"/>
      <c r="AL16" s="12"/>
      <c r="AM16" s="12"/>
      <c r="AN16" s="12"/>
      <c r="AO16" s="12"/>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row>
    <row r="17" spans="1:199" s="37" customFormat="1" ht="25" customHeight="1">
      <c r="A17" s="113" t="s">
        <v>140</v>
      </c>
      <c r="B17" s="114" t="s">
        <v>141</v>
      </c>
      <c r="C17" s="115" t="s">
        <v>11</v>
      </c>
      <c r="D17" s="116">
        <v>10</v>
      </c>
      <c r="E17" s="117" t="s">
        <v>1</v>
      </c>
      <c r="F17" s="98">
        <v>96</v>
      </c>
      <c r="G17" s="98" t="s">
        <v>10</v>
      </c>
      <c r="H17" s="98">
        <v>56</v>
      </c>
      <c r="I17" s="43"/>
      <c r="J17" s="43"/>
      <c r="K17" s="43"/>
      <c r="L17" s="43"/>
      <c r="M17" s="43"/>
      <c r="N17" s="43"/>
      <c r="O17" s="43"/>
      <c r="P17" s="43"/>
      <c r="Q17" s="43"/>
      <c r="R17" s="58"/>
      <c r="S17" s="60"/>
      <c r="T17" s="56"/>
      <c r="U17" s="40">
        <f t="shared" si="0"/>
        <v>0</v>
      </c>
      <c r="V17" s="12"/>
      <c r="W17" s="12"/>
      <c r="X17" s="12"/>
      <c r="Y17" s="12"/>
      <c r="Z17" s="12"/>
      <c r="AA17" s="12"/>
      <c r="AB17" s="12"/>
      <c r="AC17" s="12"/>
      <c r="AD17" s="12"/>
      <c r="AE17" s="12"/>
      <c r="AF17" s="12"/>
      <c r="AG17" s="12"/>
      <c r="AH17" s="12"/>
      <c r="AI17" s="12"/>
      <c r="AJ17" s="12"/>
      <c r="AK17" s="12"/>
      <c r="AL17" s="12"/>
      <c r="AM17" s="12"/>
      <c r="AN17" s="12"/>
      <c r="AO17" s="12"/>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row>
    <row r="18" spans="1:199" s="37" customFormat="1" ht="25" customHeight="1">
      <c r="A18" s="113" t="s">
        <v>42</v>
      </c>
      <c r="B18" s="114" t="s">
        <v>49</v>
      </c>
      <c r="C18" s="115" t="s">
        <v>11</v>
      </c>
      <c r="D18" s="116">
        <v>10</v>
      </c>
      <c r="E18" s="117" t="s">
        <v>1</v>
      </c>
      <c r="F18" s="98">
        <v>96</v>
      </c>
      <c r="G18" s="98" t="s">
        <v>10</v>
      </c>
      <c r="H18" s="98">
        <v>56</v>
      </c>
      <c r="I18" s="43"/>
      <c r="J18" s="43"/>
      <c r="K18" s="43"/>
      <c r="L18" s="43"/>
      <c r="M18" s="43"/>
      <c r="N18" s="43"/>
      <c r="O18" s="43"/>
      <c r="P18" s="43"/>
      <c r="Q18" s="43"/>
      <c r="R18" s="58"/>
      <c r="S18" s="60"/>
      <c r="T18" s="56"/>
      <c r="U18" s="40">
        <f t="shared" si="0"/>
        <v>0</v>
      </c>
      <c r="V18" s="12"/>
      <c r="W18" s="12"/>
      <c r="X18" s="12"/>
      <c r="Y18" s="12"/>
      <c r="Z18" s="12"/>
      <c r="AA18" s="12"/>
      <c r="AB18" s="12"/>
      <c r="AC18" s="12"/>
      <c r="AD18" s="12"/>
      <c r="AE18" s="12"/>
      <c r="AF18" s="12"/>
      <c r="AG18" s="12"/>
      <c r="AH18" s="12"/>
      <c r="AI18" s="12"/>
      <c r="AJ18" s="12"/>
      <c r="AK18" s="12"/>
      <c r="AL18" s="12"/>
      <c r="AM18" s="12"/>
      <c r="AN18" s="12"/>
      <c r="AO18" s="12"/>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row>
    <row r="19" spans="1:199" s="37" customFormat="1" ht="25" customHeight="1">
      <c r="A19" s="113" t="s">
        <v>47</v>
      </c>
      <c r="B19" s="114" t="s">
        <v>142</v>
      </c>
      <c r="C19" s="115" t="s">
        <v>11</v>
      </c>
      <c r="D19" s="116">
        <v>10</v>
      </c>
      <c r="E19" s="117" t="s">
        <v>1</v>
      </c>
      <c r="F19" s="98">
        <v>96</v>
      </c>
      <c r="G19" s="98" t="s">
        <v>10</v>
      </c>
      <c r="H19" s="98">
        <v>56</v>
      </c>
      <c r="I19" s="43"/>
      <c r="J19" s="43"/>
      <c r="K19" s="43"/>
      <c r="L19" s="43"/>
      <c r="M19" s="43"/>
      <c r="N19" s="43"/>
      <c r="O19" s="43"/>
      <c r="P19" s="43"/>
      <c r="Q19" s="43"/>
      <c r="R19" s="58"/>
      <c r="S19" s="60"/>
      <c r="T19" s="56"/>
      <c r="U19" s="40">
        <f t="shared" si="0"/>
        <v>0</v>
      </c>
      <c r="V19" s="12"/>
      <c r="W19" s="12"/>
      <c r="X19" s="12"/>
      <c r="Y19" s="12"/>
      <c r="Z19" s="12"/>
      <c r="AA19" s="12"/>
      <c r="AB19" s="12"/>
      <c r="AC19" s="12"/>
      <c r="AD19" s="12"/>
      <c r="AE19" s="12"/>
      <c r="AF19" s="12"/>
      <c r="AG19" s="12"/>
      <c r="AH19" s="12"/>
      <c r="AI19" s="12"/>
      <c r="AJ19" s="12"/>
      <c r="AK19" s="12"/>
      <c r="AL19" s="12"/>
      <c r="AM19" s="12"/>
      <c r="AN19" s="12"/>
      <c r="AO19" s="12"/>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row>
    <row r="20" spans="1:199" s="37" customFormat="1" ht="25" customHeight="1">
      <c r="A20" s="113" t="s">
        <v>45</v>
      </c>
      <c r="B20" s="114" t="s">
        <v>48</v>
      </c>
      <c r="C20" s="115" t="s">
        <v>11</v>
      </c>
      <c r="D20" s="116">
        <v>10</v>
      </c>
      <c r="E20" s="117" t="s">
        <v>1</v>
      </c>
      <c r="F20" s="98">
        <v>96</v>
      </c>
      <c r="G20" s="98" t="s">
        <v>10</v>
      </c>
      <c r="H20" s="98">
        <v>56</v>
      </c>
      <c r="I20" s="43"/>
      <c r="J20" s="43"/>
      <c r="K20" s="43"/>
      <c r="L20" s="43"/>
      <c r="M20" s="43"/>
      <c r="N20" s="43"/>
      <c r="O20" s="43"/>
      <c r="P20" s="43"/>
      <c r="Q20" s="43"/>
      <c r="R20" s="58"/>
      <c r="S20" s="60"/>
      <c r="T20" s="56"/>
      <c r="U20" s="40">
        <f t="shared" si="0"/>
        <v>0</v>
      </c>
      <c r="V20" s="12"/>
      <c r="W20" s="12"/>
      <c r="X20" s="12"/>
      <c r="Y20" s="12"/>
      <c r="Z20" s="12"/>
      <c r="AA20" s="12"/>
      <c r="AB20" s="12"/>
      <c r="AC20" s="12"/>
      <c r="AD20" s="12"/>
      <c r="AE20" s="12"/>
      <c r="AF20" s="12"/>
      <c r="AG20" s="12"/>
      <c r="AH20" s="12"/>
      <c r="AI20" s="12"/>
      <c r="AJ20" s="12"/>
      <c r="AK20" s="12"/>
      <c r="AL20" s="12"/>
      <c r="AM20" s="12"/>
      <c r="AN20" s="12"/>
      <c r="AO20" s="12"/>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row>
    <row r="21" spans="1:199" s="37" customFormat="1" ht="25" customHeight="1">
      <c r="A21" s="113" t="s">
        <v>44</v>
      </c>
      <c r="B21" s="114" t="s">
        <v>143</v>
      </c>
      <c r="C21" s="115" t="s">
        <v>11</v>
      </c>
      <c r="D21" s="116">
        <v>10</v>
      </c>
      <c r="E21" s="117" t="s">
        <v>1</v>
      </c>
      <c r="F21" s="98">
        <v>96</v>
      </c>
      <c r="G21" s="98" t="s">
        <v>10</v>
      </c>
      <c r="H21" s="98">
        <v>56</v>
      </c>
      <c r="I21" s="43"/>
      <c r="J21" s="43"/>
      <c r="K21" s="43"/>
      <c r="L21" s="43"/>
      <c r="M21" s="43"/>
      <c r="N21" s="43"/>
      <c r="O21" s="43"/>
      <c r="P21" s="43"/>
      <c r="Q21" s="43"/>
      <c r="R21" s="58"/>
      <c r="S21" s="60"/>
      <c r="T21" s="56"/>
      <c r="U21" s="40">
        <f t="shared" si="0"/>
        <v>0</v>
      </c>
      <c r="V21" s="12"/>
      <c r="W21" s="12"/>
      <c r="X21" s="12"/>
      <c r="Y21" s="12"/>
      <c r="Z21" s="12"/>
      <c r="AA21" s="12"/>
      <c r="AB21" s="12"/>
      <c r="AC21" s="12"/>
      <c r="AD21" s="12"/>
      <c r="AE21" s="12"/>
      <c r="AF21" s="12"/>
      <c r="AG21" s="12"/>
      <c r="AH21" s="12"/>
      <c r="AI21" s="12"/>
      <c r="AJ21" s="12"/>
      <c r="AK21" s="12"/>
      <c r="AL21" s="12"/>
      <c r="AM21" s="12"/>
      <c r="AN21" s="12"/>
      <c r="AO21" s="12"/>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row>
    <row r="22" spans="1:199" ht="25" customHeight="1">
      <c r="A22" s="113" t="s">
        <v>145</v>
      </c>
      <c r="B22" s="114" t="s">
        <v>144</v>
      </c>
      <c r="C22" s="115" t="s">
        <v>11</v>
      </c>
      <c r="D22" s="116">
        <v>10</v>
      </c>
      <c r="E22" s="117" t="s">
        <v>1</v>
      </c>
      <c r="F22" s="98">
        <v>96</v>
      </c>
      <c r="G22" s="98" t="s">
        <v>10</v>
      </c>
      <c r="H22" s="98">
        <v>56</v>
      </c>
      <c r="I22" s="43"/>
      <c r="J22" s="43"/>
      <c r="K22" s="43"/>
      <c r="L22" s="43"/>
      <c r="M22" s="43"/>
      <c r="N22" s="43"/>
      <c r="O22" s="43"/>
      <c r="P22" s="43"/>
      <c r="Q22" s="43"/>
      <c r="R22" s="58"/>
      <c r="S22" s="60"/>
      <c r="T22" s="56"/>
      <c r="U22" s="40">
        <f t="shared" si="0"/>
        <v>0</v>
      </c>
      <c r="V22" s="12"/>
      <c r="W22" s="12"/>
      <c r="X22" s="12"/>
      <c r="Y22" s="39"/>
      <c r="Z22" s="39"/>
      <c r="AA22" s="39"/>
      <c r="AB22" s="39"/>
      <c r="AC22" s="39"/>
      <c r="AD22" s="39"/>
      <c r="AE22" s="39"/>
      <c r="AF22" s="39"/>
      <c r="AG22" s="39"/>
      <c r="AH22" s="39"/>
      <c r="AI22" s="39"/>
      <c r="AJ22" s="39"/>
      <c r="AK22" s="39"/>
      <c r="AL22" s="39"/>
      <c r="AM22" s="12"/>
      <c r="AN22" s="12"/>
      <c r="AO22" s="12"/>
    </row>
    <row r="23" spans="1:199" s="35" customFormat="1" ht="25" customHeight="1">
      <c r="A23" s="113" t="s">
        <v>147</v>
      </c>
      <c r="B23" s="114" t="s">
        <v>146</v>
      </c>
      <c r="C23" s="115" t="s">
        <v>11</v>
      </c>
      <c r="D23" s="116">
        <v>10</v>
      </c>
      <c r="E23" s="117" t="s">
        <v>1</v>
      </c>
      <c r="F23" s="98">
        <v>96</v>
      </c>
      <c r="G23" s="98" t="s">
        <v>10</v>
      </c>
      <c r="H23" s="98">
        <v>56</v>
      </c>
      <c r="I23" s="43"/>
      <c r="J23" s="43"/>
      <c r="K23" s="43"/>
      <c r="L23" s="43"/>
      <c r="M23" s="43"/>
      <c r="N23" s="43"/>
      <c r="O23" s="43"/>
      <c r="P23" s="43"/>
      <c r="Q23" s="43"/>
      <c r="R23" s="58"/>
      <c r="S23" s="60"/>
      <c r="T23" s="56"/>
      <c r="U23" s="40">
        <f t="shared" si="0"/>
        <v>0</v>
      </c>
      <c r="V23" s="39"/>
      <c r="W23" s="39"/>
      <c r="X23" s="39"/>
      <c r="Y23" s="39"/>
      <c r="Z23" s="39"/>
      <c r="AA23" s="39"/>
      <c r="AB23" s="39"/>
      <c r="AC23" s="39"/>
      <c r="AD23" s="39"/>
      <c r="AE23" s="39"/>
      <c r="AF23" s="39"/>
      <c r="AG23" s="39"/>
      <c r="AH23" s="39"/>
      <c r="AI23" s="39"/>
      <c r="AJ23" s="39"/>
      <c r="AK23" s="39"/>
      <c r="AL23" s="39"/>
      <c r="AM23" s="39"/>
      <c r="AN23" s="39"/>
      <c r="AO23" s="39"/>
    </row>
    <row r="24" spans="1:199" s="35" customFormat="1" ht="25" customHeight="1">
      <c r="A24" s="113" t="s">
        <v>46</v>
      </c>
      <c r="B24" s="114" t="s">
        <v>51</v>
      </c>
      <c r="C24" s="115" t="s">
        <v>11</v>
      </c>
      <c r="D24" s="116">
        <v>10</v>
      </c>
      <c r="E24" s="117" t="s">
        <v>1</v>
      </c>
      <c r="F24" s="98">
        <v>96</v>
      </c>
      <c r="G24" s="98" t="s">
        <v>10</v>
      </c>
      <c r="H24" s="98">
        <v>56</v>
      </c>
      <c r="I24" s="43"/>
      <c r="J24" s="43"/>
      <c r="K24" s="43"/>
      <c r="L24" s="43"/>
      <c r="M24" s="43"/>
      <c r="N24" s="43"/>
      <c r="O24" s="43"/>
      <c r="P24" s="43"/>
      <c r="Q24" s="43"/>
      <c r="R24" s="58"/>
      <c r="S24" s="60"/>
      <c r="T24" s="56"/>
      <c r="U24" s="40">
        <f t="shared" si="0"/>
        <v>0</v>
      </c>
      <c r="V24" s="12"/>
      <c r="W24" s="12"/>
      <c r="X24" s="39"/>
      <c r="Y24" s="39"/>
      <c r="Z24" s="39"/>
      <c r="AA24" s="39"/>
      <c r="AB24" s="39"/>
      <c r="AC24" s="39"/>
      <c r="AD24" s="39"/>
      <c r="AE24" s="39"/>
      <c r="AF24" s="39"/>
      <c r="AG24" s="39"/>
      <c r="AH24" s="39"/>
      <c r="AI24" s="39"/>
      <c r="AJ24" s="39"/>
      <c r="AK24" s="39"/>
      <c r="AL24" s="39"/>
      <c r="AM24" s="39"/>
      <c r="AN24" s="39"/>
      <c r="AO24" s="39"/>
    </row>
    <row r="25" spans="1:199" s="35" customFormat="1" ht="25" customHeight="1">
      <c r="A25" s="113" t="s">
        <v>43</v>
      </c>
      <c r="B25" s="114" t="s">
        <v>50</v>
      </c>
      <c r="C25" s="115" t="s">
        <v>11</v>
      </c>
      <c r="D25" s="116">
        <v>10</v>
      </c>
      <c r="E25" s="117" t="s">
        <v>1</v>
      </c>
      <c r="F25" s="98">
        <v>96</v>
      </c>
      <c r="G25" s="98" t="s">
        <v>10</v>
      </c>
      <c r="H25" s="98">
        <v>56</v>
      </c>
      <c r="I25" s="43"/>
      <c r="J25" s="43"/>
      <c r="K25" s="43"/>
      <c r="L25" s="43"/>
      <c r="M25" s="43"/>
      <c r="N25" s="43"/>
      <c r="O25" s="43"/>
      <c r="P25" s="43"/>
      <c r="Q25" s="43"/>
      <c r="R25" s="58"/>
      <c r="S25" s="60"/>
      <c r="T25" s="56"/>
      <c r="U25" s="40">
        <f t="shared" si="0"/>
        <v>0</v>
      </c>
      <c r="V25" s="12"/>
      <c r="W25" s="12"/>
      <c r="X25" s="39"/>
      <c r="Y25" s="39"/>
      <c r="Z25" s="39"/>
      <c r="AA25" s="39"/>
      <c r="AB25" s="39"/>
      <c r="AC25" s="39"/>
      <c r="AD25" s="39"/>
      <c r="AE25" s="39"/>
      <c r="AF25" s="39"/>
      <c r="AG25" s="39"/>
      <c r="AH25" s="39"/>
      <c r="AI25" s="39"/>
      <c r="AJ25" s="39"/>
      <c r="AK25" s="39"/>
      <c r="AL25" s="39"/>
      <c r="AM25" s="39"/>
      <c r="AN25" s="39"/>
      <c r="AO25" s="39"/>
    </row>
    <row r="26" spans="1:199" s="35" customFormat="1" ht="25" customHeight="1">
      <c r="A26" s="113" t="s">
        <v>149</v>
      </c>
      <c r="B26" s="114" t="s">
        <v>148</v>
      </c>
      <c r="C26" s="115" t="s">
        <v>11</v>
      </c>
      <c r="D26" s="116">
        <v>10</v>
      </c>
      <c r="E26" s="117" t="s">
        <v>1</v>
      </c>
      <c r="F26" s="98">
        <v>96</v>
      </c>
      <c r="G26" s="98" t="s">
        <v>10</v>
      </c>
      <c r="H26" s="98">
        <v>56</v>
      </c>
      <c r="I26" s="43"/>
      <c r="J26" s="43"/>
      <c r="K26" s="43"/>
      <c r="L26" s="43"/>
      <c r="M26" s="43"/>
      <c r="N26" s="43"/>
      <c r="O26" s="43"/>
      <c r="P26" s="43"/>
      <c r="Q26" s="43"/>
      <c r="R26" s="58"/>
      <c r="S26" s="60"/>
      <c r="T26" s="56"/>
      <c r="U26" s="40">
        <f t="shared" si="0"/>
        <v>0</v>
      </c>
      <c r="V26" s="12"/>
      <c r="W26" s="12"/>
      <c r="X26" s="39"/>
      <c r="Y26" s="12"/>
      <c r="Z26" s="12"/>
      <c r="AA26" s="12"/>
      <c r="AB26" s="12"/>
      <c r="AC26" s="12"/>
      <c r="AD26" s="12"/>
      <c r="AE26" s="12"/>
      <c r="AF26" s="12"/>
      <c r="AG26" s="12"/>
      <c r="AH26" s="12"/>
      <c r="AI26" s="12"/>
      <c r="AJ26" s="12"/>
      <c r="AK26" s="12"/>
      <c r="AL26" s="12"/>
      <c r="AM26" s="39"/>
      <c r="AN26" s="39"/>
      <c r="AO26" s="39"/>
    </row>
    <row r="27" spans="1:199" ht="10" customHeight="1" thickBot="1">
      <c r="A27" s="45"/>
      <c r="B27" s="46"/>
      <c r="C27" s="47"/>
      <c r="D27" s="48"/>
      <c r="E27" s="45"/>
      <c r="F27" s="45"/>
      <c r="G27" s="45"/>
      <c r="H27" s="45"/>
      <c r="I27" s="49"/>
      <c r="J27" s="49"/>
      <c r="K27" s="49"/>
      <c r="L27" s="49"/>
      <c r="M27" s="49"/>
      <c r="N27" s="49"/>
      <c r="O27" s="49"/>
      <c r="P27" s="49"/>
      <c r="Q27" s="49"/>
      <c r="R27" s="49"/>
      <c r="S27" s="49"/>
      <c r="T27" s="49"/>
      <c r="U27" s="67"/>
      <c r="V27" s="12"/>
      <c r="W27" s="12"/>
      <c r="X27" s="12"/>
      <c r="Y27" s="12"/>
      <c r="Z27" s="12"/>
      <c r="AA27" s="12"/>
      <c r="AB27" s="12"/>
      <c r="AC27" s="12"/>
      <c r="AD27" s="12"/>
      <c r="AE27" s="12"/>
      <c r="AF27" s="12"/>
      <c r="AG27" s="12"/>
      <c r="AH27" s="12"/>
      <c r="AI27" s="12"/>
      <c r="AJ27" s="12"/>
      <c r="AK27" s="12"/>
      <c r="AL27" s="12"/>
      <c r="AM27" s="12"/>
      <c r="AN27" s="12"/>
      <c r="AO27" s="12"/>
    </row>
    <row r="28" spans="1:199" ht="25" customHeight="1" thickBot="1">
      <c r="A28" s="208" t="s">
        <v>20</v>
      </c>
      <c r="B28" s="208"/>
      <c r="C28" s="208"/>
      <c r="D28" s="208"/>
      <c r="E28" s="208"/>
      <c r="F28" s="208"/>
      <c r="G28" s="208"/>
      <c r="H28" s="208"/>
      <c r="I28" s="208"/>
      <c r="J28" s="208"/>
      <c r="K28" s="208"/>
      <c r="L28" s="208"/>
      <c r="M28" s="208"/>
      <c r="N28" s="208"/>
      <c r="O28" s="208"/>
      <c r="P28" s="208"/>
      <c r="Q28" s="208"/>
      <c r="R28" s="208"/>
      <c r="S28" s="54"/>
      <c r="T28" s="54"/>
      <c r="U28" s="67"/>
      <c r="V28" s="12"/>
      <c r="W28" s="12"/>
      <c r="X28" s="12"/>
      <c r="Y28" s="12"/>
      <c r="Z28" s="12"/>
      <c r="AA28" s="12"/>
      <c r="AB28" s="12"/>
      <c r="AC28" s="12"/>
      <c r="AD28" s="12"/>
      <c r="AE28" s="12"/>
      <c r="AF28" s="12"/>
      <c r="AG28" s="12"/>
      <c r="AH28" s="12"/>
      <c r="AI28" s="12"/>
      <c r="AJ28" s="12"/>
      <c r="AK28" s="12"/>
      <c r="AL28" s="12"/>
      <c r="AM28" s="12"/>
      <c r="AN28" s="12"/>
      <c r="AO28" s="12"/>
    </row>
    <row r="29" spans="1:199" ht="30" customHeight="1">
      <c r="A29" s="117">
        <v>1700</v>
      </c>
      <c r="B29" s="114" t="s">
        <v>132</v>
      </c>
      <c r="C29" s="115" t="s">
        <v>11</v>
      </c>
      <c r="D29" s="116">
        <v>10</v>
      </c>
      <c r="E29" s="117" t="s">
        <v>1</v>
      </c>
      <c r="F29" s="98">
        <v>72</v>
      </c>
      <c r="G29" s="98" t="s">
        <v>10</v>
      </c>
      <c r="H29" s="98">
        <v>80</v>
      </c>
      <c r="I29" s="43"/>
      <c r="J29" s="43"/>
      <c r="K29" s="43"/>
      <c r="L29" s="43"/>
      <c r="M29" s="43"/>
      <c r="N29" s="43"/>
      <c r="O29" s="43"/>
      <c r="P29" s="43"/>
      <c r="Q29" s="43"/>
      <c r="R29" s="44"/>
      <c r="S29" s="61"/>
      <c r="T29" s="55"/>
      <c r="U29" s="68">
        <f>SUM(I29:T29)*D29</f>
        <v>0</v>
      </c>
      <c r="V29" s="12"/>
      <c r="W29" s="12"/>
      <c r="X29" s="12"/>
      <c r="Y29" s="12"/>
      <c r="Z29" s="12"/>
      <c r="AA29" s="12"/>
      <c r="AB29" s="12"/>
      <c r="AC29" s="12"/>
      <c r="AD29" s="12"/>
      <c r="AE29" s="12"/>
      <c r="AF29" s="12"/>
      <c r="AG29" s="12"/>
      <c r="AH29" s="12"/>
      <c r="AI29" s="12"/>
      <c r="AJ29" s="12"/>
      <c r="AK29" s="12"/>
      <c r="AL29" s="12"/>
      <c r="AM29" s="12"/>
      <c r="AN29" s="12"/>
      <c r="AO29" s="12"/>
    </row>
    <row r="30" spans="1:199" ht="25" customHeight="1">
      <c r="A30" s="117">
        <v>1750</v>
      </c>
      <c r="B30" s="114" t="s">
        <v>133</v>
      </c>
      <c r="C30" s="115" t="s">
        <v>11</v>
      </c>
      <c r="D30" s="116">
        <v>10</v>
      </c>
      <c r="E30" s="117" t="s">
        <v>1</v>
      </c>
      <c r="F30" s="105">
        <v>72</v>
      </c>
      <c r="G30" s="105" t="s">
        <v>10</v>
      </c>
      <c r="H30" s="105">
        <v>80</v>
      </c>
      <c r="I30" s="43"/>
      <c r="J30" s="43"/>
      <c r="K30" s="43"/>
      <c r="L30" s="43"/>
      <c r="M30" s="43"/>
      <c r="N30" s="43"/>
      <c r="O30" s="43"/>
      <c r="P30" s="43"/>
      <c r="Q30" s="43"/>
      <c r="R30" s="44"/>
      <c r="S30" s="62"/>
      <c r="T30" s="56"/>
      <c r="U30" s="68">
        <f t="shared" ref="U30:U36" si="1">SUM(I30:T30)*D30</f>
        <v>0</v>
      </c>
      <c r="V30" s="12"/>
      <c r="W30" s="12"/>
      <c r="X30" s="12"/>
      <c r="Y30" s="12"/>
      <c r="Z30" s="12"/>
      <c r="AA30" s="12"/>
      <c r="AB30" s="12"/>
      <c r="AC30" s="12"/>
      <c r="AD30" s="12"/>
      <c r="AE30" s="12"/>
      <c r="AF30" s="12"/>
      <c r="AG30" s="12"/>
      <c r="AH30" s="12"/>
      <c r="AI30" s="12"/>
      <c r="AJ30" s="12"/>
      <c r="AK30" s="12"/>
      <c r="AL30" s="12"/>
      <c r="AM30" s="12"/>
      <c r="AN30" s="12"/>
      <c r="AO30" s="12"/>
    </row>
    <row r="31" spans="1:199" ht="25" customHeight="1">
      <c r="A31" s="117" t="s">
        <v>53</v>
      </c>
      <c r="B31" s="118" t="s">
        <v>75</v>
      </c>
      <c r="C31" s="115" t="s">
        <v>11</v>
      </c>
      <c r="D31" s="116">
        <v>11.77</v>
      </c>
      <c r="E31" s="117" t="s">
        <v>15</v>
      </c>
      <c r="F31" s="105">
        <v>72</v>
      </c>
      <c r="G31" s="105" t="s">
        <v>10</v>
      </c>
      <c r="H31" s="105">
        <v>80</v>
      </c>
      <c r="I31" s="43"/>
      <c r="J31" s="43"/>
      <c r="K31" s="43"/>
      <c r="L31" s="43"/>
      <c r="M31" s="43"/>
      <c r="N31" s="43"/>
      <c r="O31" s="43"/>
      <c r="P31" s="43"/>
      <c r="Q31" s="43"/>
      <c r="R31" s="44"/>
      <c r="S31" s="62"/>
      <c r="T31" s="56"/>
      <c r="U31" s="68">
        <f t="shared" si="1"/>
        <v>0</v>
      </c>
      <c r="V31" s="12"/>
      <c r="W31" s="12"/>
      <c r="X31" s="12"/>
      <c r="Y31" s="12"/>
      <c r="Z31" s="12"/>
      <c r="AA31" s="12"/>
      <c r="AB31" s="12"/>
      <c r="AC31" s="12"/>
      <c r="AD31" s="12"/>
      <c r="AE31" s="12"/>
      <c r="AF31" s="12"/>
      <c r="AG31" s="12"/>
      <c r="AH31" s="12"/>
      <c r="AI31" s="12"/>
      <c r="AJ31" s="12"/>
      <c r="AK31" s="12"/>
      <c r="AL31" s="12"/>
      <c r="AM31" s="12"/>
      <c r="AN31" s="12"/>
      <c r="AO31" s="12"/>
    </row>
    <row r="32" spans="1:199" ht="25" customHeight="1">
      <c r="A32" s="117">
        <v>1800</v>
      </c>
      <c r="B32" s="114" t="s">
        <v>134</v>
      </c>
      <c r="C32" s="115" t="s">
        <v>3</v>
      </c>
      <c r="D32" s="116">
        <v>20.25</v>
      </c>
      <c r="E32" s="117" t="s">
        <v>1</v>
      </c>
      <c r="F32" s="98">
        <v>72</v>
      </c>
      <c r="G32" s="98" t="s">
        <v>10</v>
      </c>
      <c r="H32" s="98">
        <v>80</v>
      </c>
      <c r="I32" s="43"/>
      <c r="J32" s="43"/>
      <c r="K32" s="43"/>
      <c r="L32" s="43"/>
      <c r="M32" s="43"/>
      <c r="N32" s="43"/>
      <c r="O32" s="43"/>
      <c r="P32" s="43"/>
      <c r="Q32" s="43"/>
      <c r="R32" s="44"/>
      <c r="S32" s="62"/>
      <c r="T32" s="56"/>
      <c r="U32" s="68">
        <f t="shared" si="1"/>
        <v>0</v>
      </c>
      <c r="V32" s="12"/>
      <c r="W32" s="12"/>
      <c r="X32" s="12"/>
      <c r="Y32" s="12"/>
      <c r="Z32" s="12"/>
      <c r="AA32" s="12"/>
      <c r="AB32" s="12"/>
      <c r="AC32" s="12"/>
      <c r="AD32" s="12"/>
      <c r="AE32" s="12"/>
      <c r="AF32" s="12"/>
      <c r="AG32" s="12"/>
      <c r="AH32" s="12"/>
      <c r="AI32" s="12"/>
      <c r="AJ32" s="12"/>
      <c r="AK32" s="12"/>
      <c r="AL32" s="12"/>
      <c r="AM32" s="12"/>
      <c r="AN32" s="12"/>
      <c r="AO32" s="12"/>
    </row>
    <row r="33" spans="1:41" ht="25" customHeight="1">
      <c r="A33" s="117">
        <v>1780</v>
      </c>
      <c r="B33" s="114" t="s">
        <v>27</v>
      </c>
      <c r="C33" s="115" t="s">
        <v>3</v>
      </c>
      <c r="D33" s="116">
        <v>20.25</v>
      </c>
      <c r="E33" s="117" t="s">
        <v>1</v>
      </c>
      <c r="F33" s="98">
        <v>72</v>
      </c>
      <c r="G33" s="98" t="s">
        <v>10</v>
      </c>
      <c r="H33" s="98">
        <v>80</v>
      </c>
      <c r="I33" s="43"/>
      <c r="J33" s="43"/>
      <c r="K33" s="43"/>
      <c r="L33" s="43"/>
      <c r="M33" s="43"/>
      <c r="N33" s="43"/>
      <c r="O33" s="43"/>
      <c r="P33" s="43"/>
      <c r="Q33" s="43"/>
      <c r="R33" s="44"/>
      <c r="S33" s="62"/>
      <c r="T33" s="56"/>
      <c r="U33" s="68">
        <f t="shared" si="1"/>
        <v>0</v>
      </c>
      <c r="V33" s="12"/>
      <c r="W33" s="12"/>
      <c r="X33" s="12"/>
      <c r="Y33" s="12"/>
      <c r="Z33" s="12"/>
      <c r="AA33" s="12"/>
      <c r="AB33" s="12"/>
      <c r="AC33" s="12"/>
      <c r="AD33" s="12"/>
      <c r="AE33" s="12"/>
      <c r="AF33" s="12"/>
      <c r="AG33" s="12"/>
      <c r="AH33" s="12"/>
      <c r="AI33" s="12"/>
      <c r="AJ33" s="12"/>
      <c r="AK33" s="12"/>
      <c r="AL33" s="12"/>
      <c r="AM33" s="12"/>
      <c r="AN33" s="12"/>
      <c r="AO33" s="12"/>
    </row>
    <row r="34" spans="1:41" ht="25" customHeight="1">
      <c r="A34" s="117">
        <v>1785</v>
      </c>
      <c r="B34" s="114" t="s">
        <v>135</v>
      </c>
      <c r="C34" s="115" t="s">
        <v>2</v>
      </c>
      <c r="D34" s="116">
        <v>20.25</v>
      </c>
      <c r="E34" s="117" t="s">
        <v>1</v>
      </c>
      <c r="F34" s="105">
        <v>72</v>
      </c>
      <c r="G34" s="105" t="s">
        <v>10</v>
      </c>
      <c r="H34" s="105">
        <v>80</v>
      </c>
      <c r="I34" s="43"/>
      <c r="J34" s="43"/>
      <c r="K34" s="43"/>
      <c r="L34" s="43"/>
      <c r="M34" s="43"/>
      <c r="N34" s="43"/>
      <c r="O34" s="43"/>
      <c r="P34" s="43"/>
      <c r="Q34" s="43"/>
      <c r="R34" s="44"/>
      <c r="S34" s="62"/>
      <c r="T34" s="56"/>
      <c r="U34" s="68">
        <f t="shared" si="1"/>
        <v>0</v>
      </c>
      <c r="V34" s="12"/>
      <c r="W34" s="12"/>
      <c r="X34" s="12"/>
      <c r="Y34" s="12"/>
      <c r="Z34" s="12"/>
      <c r="AA34" s="12"/>
      <c r="AB34" s="12"/>
      <c r="AC34" s="12"/>
      <c r="AD34" s="12"/>
      <c r="AE34" s="12"/>
      <c r="AF34" s="12"/>
      <c r="AG34" s="12"/>
      <c r="AH34" s="12"/>
      <c r="AI34" s="12"/>
      <c r="AJ34" s="12"/>
      <c r="AK34" s="12"/>
      <c r="AL34" s="12"/>
      <c r="AM34" s="12"/>
      <c r="AN34" s="12"/>
      <c r="AO34" s="12"/>
    </row>
    <row r="35" spans="1:41" ht="25" customHeight="1">
      <c r="A35" s="117">
        <v>1740</v>
      </c>
      <c r="B35" s="114" t="s">
        <v>26</v>
      </c>
      <c r="C35" s="115" t="s">
        <v>2</v>
      </c>
      <c r="D35" s="116">
        <v>20.25</v>
      </c>
      <c r="E35" s="117" t="s">
        <v>1</v>
      </c>
      <c r="F35" s="105">
        <v>72</v>
      </c>
      <c r="G35" s="105" t="s">
        <v>10</v>
      </c>
      <c r="H35" s="105">
        <v>80</v>
      </c>
      <c r="I35" s="43"/>
      <c r="J35" s="43"/>
      <c r="K35" s="43"/>
      <c r="L35" s="43"/>
      <c r="M35" s="43"/>
      <c r="N35" s="43"/>
      <c r="O35" s="43"/>
      <c r="P35" s="43"/>
      <c r="Q35" s="43"/>
      <c r="R35" s="44"/>
      <c r="S35" s="62"/>
      <c r="T35" s="56"/>
      <c r="U35" s="68">
        <f t="shared" si="1"/>
        <v>0</v>
      </c>
      <c r="V35" s="12"/>
      <c r="W35" s="12"/>
      <c r="X35" s="12"/>
      <c r="Y35" s="12"/>
      <c r="Z35" s="12"/>
      <c r="AA35" s="12"/>
      <c r="AB35" s="12"/>
      <c r="AC35" s="12"/>
      <c r="AD35" s="12"/>
      <c r="AE35" s="12"/>
      <c r="AF35" s="12"/>
      <c r="AG35" s="12"/>
      <c r="AH35" s="12"/>
      <c r="AI35" s="12"/>
      <c r="AJ35" s="12"/>
      <c r="AK35" s="12"/>
      <c r="AL35" s="12"/>
      <c r="AM35" s="12"/>
      <c r="AN35" s="12"/>
      <c r="AO35" s="12"/>
    </row>
    <row r="36" spans="1:41" ht="25" customHeight="1">
      <c r="A36" s="117">
        <v>1765</v>
      </c>
      <c r="B36" s="118" t="s">
        <v>74</v>
      </c>
      <c r="C36" s="115" t="s">
        <v>4</v>
      </c>
      <c r="D36" s="116">
        <v>20.25</v>
      </c>
      <c r="E36" s="117" t="s">
        <v>1</v>
      </c>
      <c r="F36" s="105">
        <v>72</v>
      </c>
      <c r="G36" s="105" t="s">
        <v>10</v>
      </c>
      <c r="H36" s="105">
        <v>80</v>
      </c>
      <c r="I36" s="43"/>
      <c r="J36" s="43"/>
      <c r="K36" s="43"/>
      <c r="L36" s="43"/>
      <c r="M36" s="43"/>
      <c r="N36" s="43"/>
      <c r="O36" s="43"/>
      <c r="P36" s="43"/>
      <c r="Q36" s="43"/>
      <c r="R36" s="44"/>
      <c r="S36" s="63"/>
      <c r="T36" s="57"/>
      <c r="U36" s="68">
        <f t="shared" si="1"/>
        <v>0</v>
      </c>
      <c r="V36" s="12"/>
      <c r="W36" s="12"/>
      <c r="X36" s="12"/>
      <c r="Y36" s="12"/>
      <c r="Z36" s="12"/>
      <c r="AA36" s="12"/>
      <c r="AB36" s="12"/>
      <c r="AC36" s="12"/>
      <c r="AD36" s="12"/>
      <c r="AE36" s="12"/>
      <c r="AF36" s="12"/>
      <c r="AG36" s="12"/>
      <c r="AH36" s="12"/>
      <c r="AI36" s="12"/>
      <c r="AJ36" s="12"/>
      <c r="AK36" s="12"/>
      <c r="AL36" s="12"/>
      <c r="AM36" s="12"/>
      <c r="AN36" s="12"/>
      <c r="AO36" s="12"/>
    </row>
    <row r="37" spans="1:41" ht="10" customHeight="1" thickBot="1">
      <c r="A37" s="45"/>
      <c r="B37" s="50"/>
      <c r="C37" s="47"/>
      <c r="D37" s="48"/>
      <c r="E37" s="45"/>
      <c r="F37" s="45"/>
      <c r="G37" s="45"/>
      <c r="H37" s="45"/>
      <c r="I37" s="49"/>
      <c r="J37" s="49"/>
      <c r="K37" s="49"/>
      <c r="L37" s="49"/>
      <c r="M37" s="49"/>
      <c r="N37" s="49"/>
      <c r="O37" s="49"/>
      <c r="P37" s="49"/>
      <c r="Q37" s="49"/>
      <c r="R37" s="49"/>
      <c r="S37" s="49"/>
      <c r="T37" s="49"/>
      <c r="U37" s="69"/>
      <c r="V37" s="12"/>
      <c r="W37" s="12"/>
      <c r="X37" s="12"/>
      <c r="Y37" s="12"/>
      <c r="Z37" s="12"/>
      <c r="AA37" s="12"/>
      <c r="AB37" s="12"/>
      <c r="AC37" s="12"/>
      <c r="AD37" s="12"/>
      <c r="AE37" s="12"/>
      <c r="AF37" s="12"/>
      <c r="AG37" s="12"/>
      <c r="AH37" s="12"/>
      <c r="AI37" s="12"/>
      <c r="AJ37" s="12"/>
      <c r="AK37" s="12"/>
      <c r="AL37" s="12"/>
      <c r="AM37" s="12"/>
      <c r="AN37" s="12"/>
      <c r="AO37" s="12"/>
    </row>
    <row r="38" spans="1:41" ht="25" customHeight="1" thickBot="1">
      <c r="A38" s="208" t="s">
        <v>21</v>
      </c>
      <c r="B38" s="208"/>
      <c r="C38" s="208"/>
      <c r="D38" s="208"/>
      <c r="E38" s="208"/>
      <c r="F38" s="208"/>
      <c r="G38" s="208"/>
      <c r="H38" s="208"/>
      <c r="I38" s="208"/>
      <c r="J38" s="208"/>
      <c r="K38" s="208"/>
      <c r="L38" s="208"/>
      <c r="M38" s="208"/>
      <c r="N38" s="208"/>
      <c r="O38" s="208"/>
      <c r="P38" s="208"/>
      <c r="Q38" s="208"/>
      <c r="R38" s="208"/>
      <c r="S38" s="54"/>
      <c r="T38" s="54"/>
      <c r="U38" s="40"/>
      <c r="V38" s="12"/>
      <c r="W38" s="12"/>
      <c r="X38" s="12"/>
      <c r="Y38" s="12"/>
      <c r="Z38" s="12"/>
      <c r="AA38" s="12"/>
      <c r="AB38" s="12"/>
      <c r="AC38" s="12"/>
      <c r="AD38" s="12"/>
      <c r="AE38" s="12"/>
      <c r="AF38" s="12"/>
      <c r="AG38" s="12"/>
      <c r="AH38" s="12"/>
      <c r="AI38" s="12"/>
      <c r="AJ38" s="12"/>
      <c r="AK38" s="12"/>
      <c r="AL38" s="12"/>
      <c r="AM38" s="12"/>
      <c r="AN38" s="12"/>
      <c r="AO38" s="12"/>
    </row>
    <row r="39" spans="1:41" ht="25" customHeight="1">
      <c r="A39" s="117" t="s">
        <v>54</v>
      </c>
      <c r="B39" s="114" t="s">
        <v>105</v>
      </c>
      <c r="C39" s="115" t="s">
        <v>13</v>
      </c>
      <c r="D39" s="116">
        <v>19.899999999999999</v>
      </c>
      <c r="E39" s="115" t="s">
        <v>76</v>
      </c>
      <c r="F39" s="98">
        <v>120</v>
      </c>
      <c r="G39" s="98" t="s">
        <v>12</v>
      </c>
      <c r="H39" s="98">
        <v>64</v>
      </c>
      <c r="I39" s="43"/>
      <c r="J39" s="43"/>
      <c r="K39" s="43"/>
      <c r="L39" s="43"/>
      <c r="M39" s="43"/>
      <c r="N39" s="43"/>
      <c r="O39" s="43"/>
      <c r="P39" s="43"/>
      <c r="Q39" s="43"/>
      <c r="R39" s="44"/>
      <c r="S39" s="61"/>
      <c r="T39" s="55"/>
      <c r="U39" s="40">
        <f>SUM(I39:T39)*D39</f>
        <v>0</v>
      </c>
      <c r="V39" s="12"/>
      <c r="W39" s="12"/>
      <c r="X39" s="12"/>
      <c r="Y39" s="12"/>
      <c r="Z39" s="12"/>
      <c r="AA39" s="12"/>
      <c r="AB39" s="12"/>
      <c r="AC39" s="12"/>
      <c r="AD39" s="12"/>
      <c r="AE39" s="12"/>
      <c r="AF39" s="12"/>
      <c r="AG39" s="12"/>
      <c r="AH39" s="12"/>
      <c r="AI39" s="12"/>
      <c r="AJ39" s="12"/>
      <c r="AK39" s="12"/>
      <c r="AL39" s="12"/>
      <c r="AM39" s="12"/>
      <c r="AN39" s="12"/>
      <c r="AO39" s="12"/>
    </row>
    <row r="40" spans="1:41" ht="25" customHeight="1">
      <c r="A40" s="117" t="s">
        <v>56</v>
      </c>
      <c r="B40" s="114" t="s">
        <v>124</v>
      </c>
      <c r="C40" s="115" t="s">
        <v>13</v>
      </c>
      <c r="D40" s="116">
        <v>19.899999999999999</v>
      </c>
      <c r="E40" s="115" t="s">
        <v>76</v>
      </c>
      <c r="F40" s="98">
        <v>120</v>
      </c>
      <c r="G40" s="98" t="s">
        <v>12</v>
      </c>
      <c r="H40" s="98">
        <v>64</v>
      </c>
      <c r="I40" s="43"/>
      <c r="J40" s="43"/>
      <c r="K40" s="43"/>
      <c r="L40" s="43"/>
      <c r="M40" s="43"/>
      <c r="N40" s="43"/>
      <c r="O40" s="43"/>
      <c r="P40" s="43"/>
      <c r="Q40" s="43"/>
      <c r="R40" s="44"/>
      <c r="S40" s="62"/>
      <c r="T40" s="56"/>
      <c r="U40" s="40">
        <f t="shared" ref="U40:U46" si="2">SUM(I40:T40)*D40</f>
        <v>0</v>
      </c>
      <c r="V40" s="12"/>
      <c r="W40" s="12"/>
      <c r="X40" s="12"/>
      <c r="Y40" s="12"/>
      <c r="Z40" s="12"/>
      <c r="AA40" s="12"/>
      <c r="AB40" s="12"/>
      <c r="AC40" s="12"/>
      <c r="AD40" s="12"/>
      <c r="AE40" s="12"/>
      <c r="AF40" s="12"/>
      <c r="AG40" s="12"/>
      <c r="AH40" s="12"/>
      <c r="AI40" s="12"/>
      <c r="AJ40" s="12"/>
      <c r="AK40" s="12"/>
      <c r="AL40" s="12"/>
      <c r="AM40" s="12"/>
      <c r="AN40" s="12"/>
      <c r="AO40" s="12"/>
    </row>
    <row r="41" spans="1:41" ht="25" customHeight="1">
      <c r="A41" s="117" t="s">
        <v>58</v>
      </c>
      <c r="B41" s="114" t="s">
        <v>123</v>
      </c>
      <c r="C41" s="115" t="s">
        <v>13</v>
      </c>
      <c r="D41" s="116">
        <v>19.899999999999999</v>
      </c>
      <c r="E41" s="119" t="s">
        <v>76</v>
      </c>
      <c r="F41" s="98">
        <v>120</v>
      </c>
      <c r="G41" s="98" t="s">
        <v>12</v>
      </c>
      <c r="H41" s="98">
        <v>64</v>
      </c>
      <c r="I41" s="43"/>
      <c r="J41" s="43"/>
      <c r="K41" s="43"/>
      <c r="L41" s="43"/>
      <c r="M41" s="43"/>
      <c r="N41" s="43"/>
      <c r="O41" s="43"/>
      <c r="P41" s="43"/>
      <c r="Q41" s="43"/>
      <c r="R41" s="44"/>
      <c r="S41" s="62"/>
      <c r="T41" s="56"/>
      <c r="U41" s="40">
        <f t="shared" si="2"/>
        <v>0</v>
      </c>
      <c r="V41" s="12"/>
      <c r="W41" s="12"/>
      <c r="X41" s="12"/>
      <c r="Y41" s="12"/>
      <c r="Z41" s="12"/>
      <c r="AA41" s="12"/>
      <c r="AB41" s="12"/>
      <c r="AC41" s="12"/>
      <c r="AD41" s="12"/>
      <c r="AE41" s="12"/>
      <c r="AF41" s="12"/>
      <c r="AG41" s="12"/>
      <c r="AH41" s="12"/>
      <c r="AI41" s="12"/>
      <c r="AJ41" s="12"/>
      <c r="AK41" s="12"/>
      <c r="AL41" s="12"/>
      <c r="AM41" s="12"/>
      <c r="AN41" s="12"/>
      <c r="AO41" s="12"/>
    </row>
    <row r="42" spans="1:41" ht="25" customHeight="1">
      <c r="A42" s="117" t="s">
        <v>55</v>
      </c>
      <c r="B42" s="114" t="s">
        <v>106</v>
      </c>
      <c r="C42" s="115" t="s">
        <v>13</v>
      </c>
      <c r="D42" s="116">
        <v>23.89</v>
      </c>
      <c r="E42" s="115" t="s">
        <v>102</v>
      </c>
      <c r="F42" s="105">
        <v>96</v>
      </c>
      <c r="G42" s="105" t="s">
        <v>10</v>
      </c>
      <c r="H42" s="105">
        <v>56</v>
      </c>
      <c r="I42" s="43"/>
      <c r="J42" s="43"/>
      <c r="K42" s="43"/>
      <c r="L42" s="43"/>
      <c r="M42" s="43"/>
      <c r="N42" s="43"/>
      <c r="O42" s="43"/>
      <c r="P42" s="43"/>
      <c r="Q42" s="43"/>
      <c r="R42" s="44"/>
      <c r="S42" s="62"/>
      <c r="T42" s="56"/>
      <c r="U42" s="40">
        <f t="shared" si="2"/>
        <v>0</v>
      </c>
      <c r="V42" s="12"/>
      <c r="W42" s="12"/>
      <c r="X42" s="12"/>
      <c r="Y42" s="12"/>
      <c r="Z42" s="12"/>
      <c r="AA42" s="12"/>
      <c r="AB42" s="12"/>
      <c r="AC42" s="12"/>
      <c r="AD42" s="12"/>
      <c r="AE42" s="12"/>
      <c r="AF42" s="12"/>
      <c r="AG42" s="12"/>
      <c r="AH42" s="12"/>
      <c r="AI42" s="12"/>
      <c r="AJ42" s="12"/>
      <c r="AK42" s="12"/>
      <c r="AL42" s="12"/>
      <c r="AM42" s="12"/>
      <c r="AN42" s="12"/>
      <c r="AO42" s="12"/>
    </row>
    <row r="43" spans="1:41" ht="25" customHeight="1">
      <c r="A43" s="117" t="s">
        <v>57</v>
      </c>
      <c r="B43" s="114" t="s">
        <v>107</v>
      </c>
      <c r="C43" s="115" t="s">
        <v>13</v>
      </c>
      <c r="D43" s="116">
        <v>23.89</v>
      </c>
      <c r="E43" s="119" t="s">
        <v>110</v>
      </c>
      <c r="F43" s="105">
        <v>96</v>
      </c>
      <c r="G43" s="105" t="s">
        <v>10</v>
      </c>
      <c r="H43" s="105">
        <v>56</v>
      </c>
      <c r="I43" s="43"/>
      <c r="J43" s="43"/>
      <c r="K43" s="43"/>
      <c r="L43" s="43"/>
      <c r="M43" s="43"/>
      <c r="N43" s="43"/>
      <c r="O43" s="43"/>
      <c r="P43" s="43"/>
      <c r="Q43" s="43"/>
      <c r="R43" s="44"/>
      <c r="S43" s="62"/>
      <c r="T43" s="56"/>
      <c r="U43" s="40">
        <f t="shared" si="2"/>
        <v>0</v>
      </c>
      <c r="V43" s="12"/>
      <c r="W43" s="12"/>
      <c r="X43" s="12"/>
      <c r="Y43" s="12"/>
      <c r="Z43" s="12"/>
      <c r="AA43" s="12"/>
      <c r="AB43" s="12"/>
      <c r="AC43" s="12"/>
      <c r="AD43" s="12"/>
      <c r="AE43" s="12"/>
      <c r="AF43" s="12"/>
      <c r="AG43" s="12"/>
      <c r="AH43" s="12"/>
      <c r="AI43" s="12"/>
      <c r="AJ43" s="12"/>
      <c r="AK43" s="12"/>
      <c r="AL43" s="12"/>
      <c r="AM43" s="12"/>
      <c r="AN43" s="12"/>
      <c r="AO43" s="12"/>
    </row>
    <row r="44" spans="1:41" ht="25" customHeight="1">
      <c r="A44" s="117" t="s">
        <v>59</v>
      </c>
      <c r="B44" s="114" t="s">
        <v>108</v>
      </c>
      <c r="C44" s="115" t="s">
        <v>13</v>
      </c>
      <c r="D44" s="116">
        <v>23.89</v>
      </c>
      <c r="E44" s="115" t="s">
        <v>110</v>
      </c>
      <c r="F44" s="105">
        <v>96</v>
      </c>
      <c r="G44" s="105" t="s">
        <v>10</v>
      </c>
      <c r="H44" s="105">
        <v>56</v>
      </c>
      <c r="I44" s="43"/>
      <c r="J44" s="43"/>
      <c r="K44" s="43"/>
      <c r="L44" s="43"/>
      <c r="M44" s="43"/>
      <c r="N44" s="43"/>
      <c r="O44" s="43"/>
      <c r="P44" s="43"/>
      <c r="Q44" s="43"/>
      <c r="R44" s="44"/>
      <c r="S44" s="62"/>
      <c r="T44" s="56"/>
      <c r="U44" s="40">
        <f t="shared" si="2"/>
        <v>0</v>
      </c>
      <c r="V44" s="12"/>
      <c r="W44" s="12"/>
      <c r="X44" s="12"/>
      <c r="Y44" s="12"/>
      <c r="Z44" s="12"/>
      <c r="AA44" s="12"/>
      <c r="AB44" s="12"/>
      <c r="AC44" s="12"/>
      <c r="AD44" s="12"/>
      <c r="AE44" s="12"/>
      <c r="AF44" s="12"/>
      <c r="AG44" s="12"/>
      <c r="AH44" s="12"/>
      <c r="AI44" s="12"/>
      <c r="AJ44" s="12"/>
      <c r="AK44" s="12"/>
      <c r="AL44" s="12"/>
      <c r="AM44" s="12"/>
      <c r="AN44" s="12"/>
      <c r="AO44" s="12"/>
    </row>
    <row r="45" spans="1:41" ht="25" customHeight="1">
      <c r="A45" s="117" t="s">
        <v>60</v>
      </c>
      <c r="B45" s="114" t="s">
        <v>154</v>
      </c>
      <c r="C45" s="115" t="s">
        <v>14</v>
      </c>
      <c r="D45" s="116">
        <v>21.9</v>
      </c>
      <c r="E45" s="119" t="s">
        <v>77</v>
      </c>
      <c r="F45" s="98">
        <v>120</v>
      </c>
      <c r="G45" s="98" t="s">
        <v>12</v>
      </c>
      <c r="H45" s="98">
        <v>64</v>
      </c>
      <c r="I45" s="43"/>
      <c r="J45" s="43"/>
      <c r="K45" s="43"/>
      <c r="L45" s="43"/>
      <c r="M45" s="43"/>
      <c r="N45" s="43"/>
      <c r="O45" s="43"/>
      <c r="P45" s="43"/>
      <c r="Q45" s="43"/>
      <c r="R45" s="44"/>
      <c r="S45" s="62"/>
      <c r="T45" s="56"/>
      <c r="U45" s="40">
        <f t="shared" si="2"/>
        <v>0</v>
      </c>
      <c r="V45" s="12"/>
      <c r="W45" s="12"/>
      <c r="X45" s="12"/>
      <c r="Y45" s="12"/>
      <c r="Z45" s="12"/>
      <c r="AA45" s="12"/>
      <c r="AB45" s="12"/>
      <c r="AC45" s="12"/>
      <c r="AD45" s="12"/>
      <c r="AE45" s="12"/>
      <c r="AF45" s="12"/>
      <c r="AG45" s="12"/>
      <c r="AH45" s="12"/>
      <c r="AI45" s="12"/>
      <c r="AJ45" s="12"/>
      <c r="AK45" s="12"/>
      <c r="AL45" s="12"/>
      <c r="AM45" s="12"/>
      <c r="AN45" s="12"/>
      <c r="AO45" s="12"/>
    </row>
    <row r="46" spans="1:41" ht="25" customHeight="1">
      <c r="A46" s="117" t="s">
        <v>61</v>
      </c>
      <c r="B46" s="114" t="s">
        <v>109</v>
      </c>
      <c r="C46" s="115" t="s">
        <v>14</v>
      </c>
      <c r="D46" s="116">
        <v>26.28</v>
      </c>
      <c r="E46" s="119" t="s">
        <v>78</v>
      </c>
      <c r="F46" s="105">
        <v>96</v>
      </c>
      <c r="G46" s="105" t="s">
        <v>10</v>
      </c>
      <c r="H46" s="105">
        <v>56</v>
      </c>
      <c r="I46" s="43"/>
      <c r="J46" s="43"/>
      <c r="K46" s="43"/>
      <c r="L46" s="43"/>
      <c r="M46" s="43"/>
      <c r="N46" s="43"/>
      <c r="O46" s="43"/>
      <c r="P46" s="43"/>
      <c r="Q46" s="43"/>
      <c r="R46" s="44"/>
      <c r="S46" s="63"/>
      <c r="T46" s="57"/>
      <c r="U46" s="40">
        <f t="shared" si="2"/>
        <v>0</v>
      </c>
      <c r="V46" s="12"/>
      <c r="W46" s="12"/>
      <c r="X46" s="12"/>
      <c r="Y46" s="12"/>
      <c r="Z46" s="12"/>
      <c r="AA46" s="12"/>
      <c r="AB46" s="12"/>
      <c r="AC46" s="12"/>
      <c r="AD46" s="12"/>
      <c r="AE46" s="12"/>
      <c r="AF46" s="12"/>
      <c r="AG46" s="12"/>
      <c r="AH46" s="12"/>
      <c r="AI46" s="12"/>
      <c r="AJ46" s="12"/>
      <c r="AK46" s="12"/>
      <c r="AL46" s="12"/>
      <c r="AM46" s="12"/>
      <c r="AN46" s="12"/>
      <c r="AO46" s="12"/>
    </row>
    <row r="47" spans="1:41" ht="10" customHeight="1">
      <c r="A47" s="51"/>
      <c r="B47" s="51"/>
      <c r="C47" s="51"/>
      <c r="D47" s="51"/>
      <c r="E47" s="52"/>
      <c r="F47" s="52"/>
      <c r="G47" s="52"/>
      <c r="H47" s="52"/>
      <c r="I47" s="51"/>
      <c r="J47" s="51"/>
      <c r="K47" s="51"/>
      <c r="L47" s="51"/>
      <c r="M47" s="51"/>
      <c r="N47" s="51"/>
      <c r="O47" s="51"/>
      <c r="P47" s="51"/>
      <c r="Q47" s="51"/>
      <c r="R47" s="51"/>
      <c r="S47" s="51"/>
      <c r="T47" s="51"/>
      <c r="U47" s="69"/>
      <c r="V47" s="12"/>
      <c r="W47" s="12"/>
      <c r="X47" s="12"/>
      <c r="Y47" s="12"/>
      <c r="Z47" s="12"/>
      <c r="AA47" s="12"/>
      <c r="AB47" s="12"/>
      <c r="AC47" s="12"/>
      <c r="AD47" s="12"/>
      <c r="AE47" s="12"/>
      <c r="AF47" s="12"/>
      <c r="AG47" s="12"/>
      <c r="AH47" s="12"/>
      <c r="AI47" s="12"/>
      <c r="AJ47" s="12"/>
      <c r="AK47" s="12"/>
      <c r="AL47" s="12"/>
      <c r="AM47" s="12"/>
      <c r="AN47" s="12"/>
      <c r="AO47" s="12"/>
    </row>
    <row r="48" spans="1:41" ht="18">
      <c r="A48" s="205" t="s">
        <v>62</v>
      </c>
      <c r="B48" s="206"/>
      <c r="C48" s="206"/>
      <c r="D48" s="206"/>
      <c r="E48" s="206"/>
      <c r="F48" s="206"/>
      <c r="G48" s="206"/>
      <c r="H48" s="207"/>
      <c r="I48" s="53">
        <f t="shared" ref="I48:T48" si="3">SUM(I15:I26,I29:I36,I39:I46)</f>
        <v>0</v>
      </c>
      <c r="J48" s="53">
        <f t="shared" si="3"/>
        <v>0</v>
      </c>
      <c r="K48" s="53">
        <f t="shared" si="3"/>
        <v>0</v>
      </c>
      <c r="L48" s="53">
        <f t="shared" si="3"/>
        <v>0</v>
      </c>
      <c r="M48" s="53">
        <f t="shared" si="3"/>
        <v>0</v>
      </c>
      <c r="N48" s="53">
        <f t="shared" si="3"/>
        <v>0</v>
      </c>
      <c r="O48" s="53">
        <f t="shared" si="3"/>
        <v>0</v>
      </c>
      <c r="P48" s="53">
        <f t="shared" si="3"/>
        <v>0</v>
      </c>
      <c r="Q48" s="53">
        <f t="shared" si="3"/>
        <v>0</v>
      </c>
      <c r="R48" s="53">
        <f t="shared" si="3"/>
        <v>0</v>
      </c>
      <c r="S48" s="53">
        <f t="shared" si="3"/>
        <v>0</v>
      </c>
      <c r="T48" s="53">
        <f t="shared" si="3"/>
        <v>0</v>
      </c>
      <c r="U48" s="40">
        <f>SUM(I48:T48)*D48</f>
        <v>0</v>
      </c>
      <c r="V48" s="12"/>
      <c r="W48" s="12"/>
      <c r="X48" s="12"/>
      <c r="Y48" s="12"/>
      <c r="Z48" s="12"/>
      <c r="AA48" s="12"/>
      <c r="AB48" s="12"/>
      <c r="AC48" s="12"/>
      <c r="AD48" s="12"/>
      <c r="AE48" s="12"/>
      <c r="AF48" s="12"/>
      <c r="AG48" s="12"/>
      <c r="AH48" s="12"/>
      <c r="AI48" s="12"/>
      <c r="AJ48" s="12"/>
      <c r="AK48" s="12"/>
      <c r="AL48" s="12"/>
      <c r="AM48" s="12"/>
      <c r="AN48" s="12"/>
      <c r="AO48" s="12"/>
    </row>
    <row r="49" spans="1:41">
      <c r="A49" s="12"/>
      <c r="B49" s="12"/>
      <c r="C49" s="12"/>
      <c r="D49" s="12"/>
      <c r="E49" s="22"/>
      <c r="F49" s="22"/>
      <c r="G49" s="22"/>
      <c r="H49" s="22"/>
      <c r="I49" s="12"/>
      <c r="J49" s="12"/>
      <c r="K49" s="12"/>
      <c r="L49" s="12"/>
      <c r="M49" s="12"/>
      <c r="N49" s="12"/>
      <c r="O49" s="12"/>
      <c r="P49" s="12"/>
      <c r="Q49" s="12"/>
      <c r="R49" s="12"/>
      <c r="S49" s="12"/>
      <c r="T49" s="12"/>
      <c r="V49" s="12"/>
      <c r="W49" s="12"/>
      <c r="X49" s="12"/>
      <c r="Y49" s="12"/>
      <c r="Z49" s="12"/>
      <c r="AA49" s="12"/>
      <c r="AB49" s="12"/>
      <c r="AC49" s="12"/>
      <c r="AD49" s="12"/>
      <c r="AE49" s="12"/>
      <c r="AF49" s="12"/>
      <c r="AG49" s="12"/>
      <c r="AH49" s="12"/>
      <c r="AI49" s="12"/>
      <c r="AJ49" s="12"/>
      <c r="AK49" s="12"/>
      <c r="AL49" s="12"/>
      <c r="AM49" s="12"/>
      <c r="AN49" s="12"/>
      <c r="AO49" s="12"/>
    </row>
    <row r="50" spans="1:41" ht="26">
      <c r="A50" s="12"/>
      <c r="B50" s="12"/>
      <c r="C50" s="12"/>
      <c r="D50" s="12"/>
      <c r="E50" s="22"/>
      <c r="F50" s="22"/>
      <c r="G50" s="22"/>
      <c r="H50" s="22"/>
      <c r="I50" s="12"/>
      <c r="J50" s="12"/>
      <c r="K50" s="12"/>
      <c r="L50" s="12"/>
      <c r="M50" s="12"/>
      <c r="N50" s="12"/>
      <c r="O50" s="12"/>
      <c r="P50" s="12"/>
      <c r="Q50" s="12"/>
      <c r="R50" s="12"/>
      <c r="S50" s="12"/>
      <c r="T50" s="12"/>
      <c r="V50" s="12"/>
      <c r="W50" s="12"/>
      <c r="X50" s="12"/>
      <c r="Y50" s="64"/>
      <c r="Z50" s="64"/>
      <c r="AA50" s="64"/>
      <c r="AB50" s="64"/>
      <c r="AC50" s="64"/>
      <c r="AD50" s="64"/>
      <c r="AE50" s="29"/>
      <c r="AF50" s="29"/>
      <c r="AG50" s="29"/>
      <c r="AH50" s="29"/>
      <c r="AI50" s="29"/>
      <c r="AJ50" s="29"/>
      <c r="AK50" s="29"/>
      <c r="AL50" s="29"/>
      <c r="AM50" s="12"/>
      <c r="AN50" s="12"/>
      <c r="AO50" s="12"/>
    </row>
    <row r="51" spans="1:41" s="7" customFormat="1" ht="28" customHeight="1">
      <c r="A51" s="148" t="s">
        <v>93</v>
      </c>
      <c r="B51" s="148"/>
      <c r="C51" s="148"/>
      <c r="D51" s="148"/>
      <c r="E51" s="148"/>
      <c r="F51" s="148"/>
      <c r="G51" s="148"/>
      <c r="H51" s="148"/>
      <c r="I51" s="148"/>
      <c r="J51" s="148"/>
      <c r="K51" s="148"/>
      <c r="L51" s="148"/>
      <c r="M51" s="148"/>
      <c r="N51" s="148"/>
      <c r="O51" s="148"/>
      <c r="P51" s="148"/>
      <c r="Q51" s="148"/>
      <c r="R51" s="148"/>
      <c r="S51" s="148"/>
      <c r="T51" s="148"/>
      <c r="U51" s="20"/>
      <c r="V51" s="64"/>
      <c r="W51" s="64"/>
      <c r="X51" s="64"/>
      <c r="Y51" s="29"/>
      <c r="Z51" s="29"/>
      <c r="AA51" s="29"/>
      <c r="AB51" s="29"/>
      <c r="AC51" s="29"/>
      <c r="AD51" s="29"/>
      <c r="AE51" s="29"/>
      <c r="AF51" s="29"/>
      <c r="AG51" s="29"/>
      <c r="AH51" s="29"/>
      <c r="AI51" s="29"/>
      <c r="AJ51" s="29"/>
      <c r="AK51" s="29"/>
      <c r="AL51" s="29"/>
      <c r="AM51" s="29"/>
      <c r="AN51" s="29"/>
      <c r="AO51" s="29"/>
    </row>
    <row r="52" spans="1:41" s="7" customFormat="1" ht="25" customHeight="1" thickBot="1">
      <c r="A52" s="217" t="s">
        <v>90</v>
      </c>
      <c r="B52" s="218"/>
      <c r="C52" s="149"/>
      <c r="D52" s="150"/>
      <c r="E52" s="150"/>
      <c r="F52" s="150"/>
      <c r="G52" s="150"/>
      <c r="H52" s="150"/>
      <c r="I52" s="150"/>
      <c r="J52" s="150"/>
      <c r="K52" s="150"/>
      <c r="L52" s="150"/>
      <c r="M52" s="150"/>
      <c r="N52" s="150"/>
      <c r="O52" s="150"/>
      <c r="P52" s="150"/>
      <c r="Q52" s="150"/>
      <c r="R52" s="150"/>
      <c r="S52" s="150"/>
      <c r="T52" s="150"/>
      <c r="V52" s="29"/>
      <c r="W52" s="29"/>
      <c r="X52" s="29"/>
      <c r="Y52" s="12"/>
      <c r="Z52" s="12"/>
      <c r="AA52" s="12"/>
      <c r="AB52" s="12"/>
      <c r="AC52" s="12"/>
      <c r="AD52" s="12"/>
      <c r="AE52" s="12"/>
      <c r="AF52" s="12"/>
      <c r="AG52" s="12"/>
      <c r="AH52" s="12"/>
      <c r="AI52" s="12"/>
      <c r="AJ52" s="12"/>
      <c r="AK52" s="12"/>
      <c r="AL52" s="12"/>
      <c r="AM52" s="29"/>
      <c r="AN52" s="29"/>
      <c r="AO52" s="29"/>
    </row>
    <row r="53" spans="1:41" ht="25" customHeight="1" thickBot="1">
      <c r="A53" s="219" t="s">
        <v>6</v>
      </c>
      <c r="B53" s="220"/>
      <c r="C53" s="164"/>
      <c r="D53" s="165"/>
      <c r="E53" s="165"/>
      <c r="F53" s="165"/>
      <c r="G53" s="165"/>
      <c r="H53" s="165"/>
      <c r="I53" s="165"/>
      <c r="J53" s="165"/>
      <c r="K53" s="165"/>
      <c r="L53" s="165"/>
      <c r="M53" s="165"/>
      <c r="N53" s="165"/>
      <c r="O53" s="165"/>
      <c r="P53" s="165"/>
      <c r="Q53" s="165"/>
      <c r="R53" s="165"/>
      <c r="S53" s="165"/>
      <c r="T53" s="165"/>
      <c r="V53" s="12"/>
      <c r="W53" s="12"/>
      <c r="X53" s="12"/>
      <c r="Y53" s="12"/>
      <c r="Z53" s="12"/>
      <c r="AA53" s="12"/>
      <c r="AB53" s="12"/>
      <c r="AC53" s="12"/>
      <c r="AD53" s="12"/>
      <c r="AE53" s="12"/>
      <c r="AF53" s="12"/>
      <c r="AG53" s="12"/>
      <c r="AH53" s="12"/>
      <c r="AI53" s="12"/>
      <c r="AJ53" s="12"/>
      <c r="AK53" s="12"/>
      <c r="AL53" s="12"/>
      <c r="AM53" s="12"/>
      <c r="AN53" s="12"/>
      <c r="AO53" s="12"/>
    </row>
    <row r="54" spans="1:41" ht="25" customHeight="1" thickBot="1">
      <c r="A54" s="221" t="s">
        <v>7</v>
      </c>
      <c r="B54" s="167"/>
      <c r="C54" s="164"/>
      <c r="D54" s="165"/>
      <c r="E54" s="165"/>
      <c r="F54" s="165"/>
      <c r="G54" s="165"/>
      <c r="H54" s="165"/>
      <c r="I54" s="165"/>
      <c r="J54" s="165"/>
      <c r="K54" s="165"/>
      <c r="L54" s="165"/>
      <c r="M54" s="165"/>
      <c r="N54" s="165"/>
      <c r="O54" s="165"/>
      <c r="P54" s="165"/>
      <c r="Q54" s="165"/>
      <c r="R54" s="165"/>
      <c r="S54" s="165"/>
      <c r="T54" s="165"/>
      <c r="V54" s="12"/>
      <c r="W54" s="12"/>
      <c r="X54" s="12"/>
      <c r="Y54" s="12"/>
      <c r="Z54" s="12"/>
      <c r="AA54" s="12"/>
      <c r="AB54" s="12"/>
      <c r="AC54" s="12"/>
      <c r="AD54" s="12"/>
      <c r="AE54" s="12"/>
      <c r="AF54" s="12"/>
      <c r="AG54" s="12"/>
      <c r="AH54" s="12"/>
      <c r="AI54" s="12"/>
      <c r="AJ54" s="12"/>
      <c r="AK54" s="12"/>
      <c r="AL54" s="12"/>
      <c r="AM54" s="12"/>
      <c r="AN54" s="12"/>
      <c r="AO54" s="12"/>
    </row>
    <row r="55" spans="1:41" ht="25" customHeight="1" thickBot="1">
      <c r="A55" s="217"/>
      <c r="B55" s="218"/>
      <c r="C55" s="164"/>
      <c r="D55" s="165"/>
      <c r="E55" s="165"/>
      <c r="F55" s="165"/>
      <c r="G55" s="165"/>
      <c r="H55" s="165"/>
      <c r="I55" s="165"/>
      <c r="J55" s="165"/>
      <c r="K55" s="165"/>
      <c r="L55" s="165"/>
      <c r="M55" s="165"/>
      <c r="N55" s="165"/>
      <c r="O55" s="165"/>
      <c r="P55" s="165"/>
      <c r="Q55" s="165"/>
      <c r="R55" s="165"/>
      <c r="S55" s="165"/>
      <c r="T55" s="165"/>
      <c r="V55" s="12"/>
      <c r="W55" s="12"/>
      <c r="X55" s="12"/>
      <c r="Y55" s="12"/>
      <c r="Z55" s="12"/>
      <c r="AA55" s="12"/>
      <c r="AB55" s="12"/>
      <c r="AC55" s="12"/>
      <c r="AD55" s="12"/>
      <c r="AE55" s="12"/>
      <c r="AF55" s="12"/>
      <c r="AG55" s="12"/>
      <c r="AH55" s="12"/>
      <c r="AI55" s="12"/>
      <c r="AJ55" s="12"/>
      <c r="AK55" s="12"/>
      <c r="AL55" s="12"/>
      <c r="AM55" s="12"/>
      <c r="AN55" s="12"/>
      <c r="AO55" s="12"/>
    </row>
    <row r="56" spans="1:41" ht="25" customHeight="1" thickBot="1">
      <c r="A56" s="219" t="s">
        <v>8</v>
      </c>
      <c r="B56" s="220"/>
      <c r="C56" s="164"/>
      <c r="D56" s="165"/>
      <c r="E56" s="165"/>
      <c r="F56" s="165"/>
      <c r="G56" s="165"/>
      <c r="H56" s="165"/>
      <c r="I56" s="165"/>
      <c r="J56" s="165"/>
      <c r="K56" s="165"/>
      <c r="L56" s="165"/>
      <c r="M56" s="165"/>
      <c r="N56" s="165"/>
      <c r="O56" s="165"/>
      <c r="P56" s="165"/>
      <c r="Q56" s="165"/>
      <c r="R56" s="165"/>
      <c r="S56" s="165"/>
      <c r="T56" s="165"/>
      <c r="V56" s="12"/>
      <c r="W56" s="12"/>
      <c r="X56" s="12"/>
      <c r="Y56" s="12"/>
      <c r="Z56" s="12"/>
      <c r="AA56" s="12"/>
      <c r="AB56" s="12"/>
      <c r="AC56" s="12"/>
      <c r="AD56" s="12"/>
      <c r="AE56" s="12"/>
      <c r="AF56" s="12"/>
      <c r="AG56" s="12"/>
      <c r="AH56" s="12"/>
      <c r="AI56" s="12"/>
      <c r="AJ56" s="12"/>
      <c r="AK56" s="12"/>
      <c r="AL56" s="12"/>
      <c r="AM56" s="12"/>
      <c r="AN56" s="12"/>
      <c r="AO56" s="12"/>
    </row>
    <row r="57" spans="1:41" ht="25" customHeight="1" thickBot="1">
      <c r="A57" s="219" t="s">
        <v>9</v>
      </c>
      <c r="B57" s="220"/>
      <c r="C57" s="164"/>
      <c r="D57" s="165"/>
      <c r="E57" s="165"/>
      <c r="F57" s="165"/>
      <c r="G57" s="165"/>
      <c r="H57" s="165"/>
      <c r="I57" s="165"/>
      <c r="J57" s="165"/>
      <c r="K57" s="165"/>
      <c r="L57" s="165"/>
      <c r="M57" s="165"/>
      <c r="N57" s="165"/>
      <c r="O57" s="165"/>
      <c r="P57" s="165"/>
      <c r="Q57" s="165"/>
      <c r="R57" s="165"/>
      <c r="S57" s="165"/>
      <c r="T57" s="165"/>
      <c r="V57" s="12"/>
      <c r="W57" s="12"/>
      <c r="X57" s="12"/>
      <c r="Y57" s="12"/>
      <c r="Z57" s="12"/>
      <c r="AA57" s="12"/>
      <c r="AB57" s="12"/>
      <c r="AC57" s="12"/>
      <c r="AD57" s="12"/>
      <c r="AE57" s="12"/>
      <c r="AF57" s="12"/>
      <c r="AG57" s="12"/>
      <c r="AH57" s="12"/>
      <c r="AI57" s="12"/>
      <c r="AJ57" s="12"/>
      <c r="AK57" s="12"/>
      <c r="AL57" s="12"/>
      <c r="AM57" s="12"/>
      <c r="AN57" s="12"/>
      <c r="AO57" s="12"/>
    </row>
    <row r="58" spans="1:41" ht="25" customHeight="1" thickBot="1">
      <c r="A58" s="222" t="s">
        <v>103</v>
      </c>
      <c r="B58" s="223"/>
      <c r="C58" s="164"/>
      <c r="D58" s="165"/>
      <c r="E58" s="165"/>
      <c r="F58" s="165"/>
      <c r="G58" s="165"/>
      <c r="H58" s="165"/>
      <c r="I58" s="165"/>
      <c r="J58" s="165"/>
      <c r="K58" s="165"/>
      <c r="L58" s="165"/>
      <c r="M58" s="165"/>
      <c r="N58" s="165"/>
      <c r="O58" s="165"/>
      <c r="P58" s="165"/>
      <c r="Q58" s="165"/>
      <c r="R58" s="165"/>
      <c r="S58" s="165"/>
      <c r="T58" s="165"/>
      <c r="V58" s="12"/>
      <c r="W58" s="12"/>
      <c r="X58" s="12"/>
      <c r="Y58" s="12"/>
      <c r="Z58" s="12"/>
      <c r="AA58" s="12"/>
      <c r="AB58" s="12"/>
      <c r="AC58" s="12"/>
      <c r="AD58" s="12"/>
      <c r="AE58" s="12"/>
      <c r="AF58" s="12"/>
      <c r="AG58" s="12"/>
      <c r="AH58" s="12"/>
      <c r="AI58" s="12"/>
      <c r="AJ58" s="12"/>
      <c r="AK58" s="12"/>
      <c r="AL58" s="12"/>
      <c r="AM58" s="12"/>
      <c r="AN58" s="12"/>
      <c r="AO58" s="12"/>
    </row>
    <row r="59" spans="1:41" ht="25" customHeight="1" thickBot="1">
      <c r="A59" s="223" t="s">
        <v>117</v>
      </c>
      <c r="B59" s="224"/>
      <c r="C59" s="214" t="s">
        <v>118</v>
      </c>
      <c r="D59" s="216"/>
      <c r="E59" s="70" t="s">
        <v>120</v>
      </c>
      <c r="F59" s="214" t="s">
        <v>119</v>
      </c>
      <c r="G59" s="215"/>
      <c r="H59" s="216"/>
      <c r="I59" s="212" t="s">
        <v>121</v>
      </c>
      <c r="J59" s="213"/>
      <c r="K59" s="214"/>
      <c r="L59" s="215"/>
      <c r="M59" s="215"/>
      <c r="N59" s="216"/>
      <c r="O59" s="212" t="s">
        <v>122</v>
      </c>
      <c r="P59" s="212"/>
      <c r="Q59" s="213"/>
      <c r="R59" s="214"/>
      <c r="S59" s="215"/>
      <c r="T59" s="215"/>
      <c r="V59" s="12"/>
      <c r="W59" s="12"/>
      <c r="X59" s="12"/>
      <c r="Y59" s="12"/>
      <c r="Z59" s="12"/>
      <c r="AA59" s="12"/>
      <c r="AB59" s="12"/>
      <c r="AC59" s="12"/>
      <c r="AD59" s="12"/>
      <c r="AE59" s="12"/>
      <c r="AF59" s="12"/>
      <c r="AG59" s="12"/>
      <c r="AH59" s="12"/>
      <c r="AI59" s="12"/>
      <c r="AJ59" s="12"/>
      <c r="AK59" s="12"/>
      <c r="AL59" s="12"/>
      <c r="AM59" s="12"/>
      <c r="AN59" s="12"/>
      <c r="AO59" s="12"/>
    </row>
    <row r="60" spans="1:41" ht="20" customHeight="1" thickBot="1">
      <c r="A60" s="167" t="s">
        <v>91</v>
      </c>
      <c r="B60" s="167"/>
      <c r="C60" s="164"/>
      <c r="D60" s="165"/>
      <c r="E60" s="165"/>
      <c r="F60" s="165"/>
      <c r="G60" s="165"/>
      <c r="H60" s="165"/>
      <c r="I60" s="165"/>
      <c r="J60" s="165"/>
      <c r="K60" s="165"/>
      <c r="L60" s="165"/>
      <c r="M60" s="165"/>
      <c r="N60" s="165"/>
      <c r="O60" s="165"/>
      <c r="P60" s="165"/>
      <c r="Q60" s="165"/>
      <c r="R60" s="165"/>
      <c r="S60" s="165"/>
      <c r="T60" s="165"/>
      <c r="V60" s="12"/>
      <c r="W60" s="12"/>
      <c r="X60" s="12"/>
      <c r="Y60" s="12"/>
      <c r="Z60" s="12"/>
      <c r="AA60" s="12"/>
      <c r="AB60" s="12"/>
      <c r="AC60" s="12"/>
      <c r="AD60" s="12"/>
      <c r="AE60" s="12"/>
      <c r="AF60" s="12"/>
      <c r="AG60" s="12"/>
      <c r="AH60" s="12"/>
      <c r="AI60" s="12"/>
      <c r="AJ60" s="12"/>
      <c r="AK60" s="12"/>
      <c r="AL60" s="12"/>
      <c r="AM60" s="12"/>
      <c r="AN60" s="12"/>
      <c r="AO60" s="12"/>
    </row>
    <row r="61" spans="1:41" ht="20" customHeight="1">
      <c r="A61" s="168"/>
      <c r="B61" s="168"/>
      <c r="C61" s="141"/>
      <c r="D61" s="142"/>
      <c r="E61" s="142"/>
      <c r="F61" s="142"/>
      <c r="G61" s="142"/>
      <c r="H61" s="142"/>
      <c r="I61" s="142"/>
      <c r="J61" s="142"/>
      <c r="K61" s="142"/>
      <c r="L61" s="142"/>
      <c r="M61" s="142"/>
      <c r="N61" s="142"/>
      <c r="O61" s="142"/>
      <c r="P61" s="142"/>
      <c r="Q61" s="142"/>
      <c r="R61" s="142"/>
      <c r="S61" s="142"/>
      <c r="T61" s="142"/>
      <c r="V61" s="12"/>
      <c r="W61" s="12"/>
      <c r="X61" s="12"/>
      <c r="Y61" s="12"/>
      <c r="Z61" s="12"/>
      <c r="AA61" s="12"/>
      <c r="AB61" s="12"/>
      <c r="AC61" s="12"/>
      <c r="AD61" s="12"/>
      <c r="AE61" s="12"/>
      <c r="AF61" s="12"/>
      <c r="AG61" s="12"/>
      <c r="AH61" s="12"/>
      <c r="AI61" s="12"/>
      <c r="AJ61" s="12"/>
      <c r="AK61" s="12"/>
      <c r="AL61" s="12"/>
      <c r="AM61" s="12"/>
      <c r="AN61" s="12"/>
      <c r="AO61" s="12"/>
    </row>
    <row r="62" spans="1:41" ht="30" customHeight="1">
      <c r="A62" s="161" t="s">
        <v>92</v>
      </c>
      <c r="B62" s="161"/>
      <c r="C62" s="161"/>
      <c r="D62" s="161"/>
      <c r="E62" s="161"/>
      <c r="F62" s="161"/>
      <c r="G62" s="161"/>
      <c r="H62" s="161"/>
      <c r="I62" s="161"/>
      <c r="J62" s="161"/>
      <c r="K62" s="161"/>
      <c r="L62" s="161"/>
      <c r="M62" s="161"/>
      <c r="N62" s="161"/>
      <c r="O62" s="161"/>
      <c r="P62" s="12"/>
      <c r="Q62" s="12"/>
      <c r="R62" s="12"/>
      <c r="S62" s="12"/>
      <c r="T62" s="12"/>
      <c r="V62" s="12"/>
      <c r="W62" s="12"/>
      <c r="X62" s="12"/>
      <c r="Y62" s="12"/>
      <c r="Z62" s="12"/>
      <c r="AA62" s="12"/>
      <c r="AB62" s="12"/>
      <c r="AC62" s="12"/>
      <c r="AD62" s="12"/>
      <c r="AE62" s="12"/>
      <c r="AF62" s="12"/>
      <c r="AG62" s="12"/>
      <c r="AH62" s="12"/>
      <c r="AI62" s="12"/>
      <c r="AJ62" s="12"/>
      <c r="AK62" s="12"/>
      <c r="AL62" s="12"/>
      <c r="AM62" s="12"/>
      <c r="AN62" s="12"/>
      <c r="AO62" s="12"/>
    </row>
    <row r="63" spans="1:41" ht="23.5" customHeight="1">
      <c r="A63" s="163" t="s">
        <v>151</v>
      </c>
      <c r="B63" s="163"/>
      <c r="C63" s="163"/>
      <c r="D63" s="163"/>
      <c r="E63" s="163"/>
      <c r="F63" s="163"/>
      <c r="G63" s="163"/>
      <c r="H63" s="163"/>
      <c r="I63" s="163"/>
      <c r="J63" s="163"/>
      <c r="K63" s="163"/>
      <c r="L63" s="163"/>
      <c r="M63" s="163"/>
      <c r="N63" s="163"/>
      <c r="O63" s="163"/>
      <c r="P63" s="22"/>
      <c r="Q63" s="12"/>
      <c r="R63" s="12"/>
      <c r="S63" s="12"/>
      <c r="T63" s="12"/>
      <c r="V63" s="12"/>
      <c r="W63" s="12"/>
      <c r="X63" s="12"/>
      <c r="Y63" s="12"/>
      <c r="Z63" s="12"/>
      <c r="AA63" s="12"/>
      <c r="AB63" s="12"/>
      <c r="AC63" s="12"/>
      <c r="AD63" s="12"/>
      <c r="AE63" s="12"/>
      <c r="AF63" s="12"/>
      <c r="AG63" s="12"/>
      <c r="AH63" s="12"/>
      <c r="AI63" s="12"/>
      <c r="AJ63" s="12"/>
      <c r="AK63" s="12"/>
      <c r="AL63" s="12"/>
      <c r="AM63" s="12"/>
      <c r="AN63" s="12"/>
      <c r="AO63" s="12"/>
    </row>
  </sheetData>
  <sheetProtection algorithmName="SHA-512" hashValue="TIK9ChGdEkhei7cO7mSIP0Zb9hC33ZIguDcg5nRgudQbNmiJJsDVOR4hsI5Iiw5I4XGOPUQfi5MUXXRE0G2Xxg==" saltValue="NBG7q9kruGWZPz2uD30EYQ==" spinCount="100000" sheet="1" objects="1" scenarios="1"/>
  <mergeCells count="73">
    <mergeCell ref="A62:O62"/>
    <mergeCell ref="A63:O63"/>
    <mergeCell ref="A51:T51"/>
    <mergeCell ref="A52:B52"/>
    <mergeCell ref="A53:B53"/>
    <mergeCell ref="A54:B55"/>
    <mergeCell ref="A56:B56"/>
    <mergeCell ref="A57:B57"/>
    <mergeCell ref="A58:B58"/>
    <mergeCell ref="C52:T52"/>
    <mergeCell ref="C53:T53"/>
    <mergeCell ref="C54:T55"/>
    <mergeCell ref="C56:T56"/>
    <mergeCell ref="C60:T61"/>
    <mergeCell ref="A60:B61"/>
    <mergeCell ref="A59:B59"/>
    <mergeCell ref="I59:J59"/>
    <mergeCell ref="O59:Q59"/>
    <mergeCell ref="R59:T59"/>
    <mergeCell ref="C59:D59"/>
    <mergeCell ref="F59:H59"/>
    <mergeCell ref="K59:N59"/>
    <mergeCell ref="C57:T57"/>
    <mergeCell ref="C58:T58"/>
    <mergeCell ref="A48:H48"/>
    <mergeCell ref="I8:K8"/>
    <mergeCell ref="I9:K9"/>
    <mergeCell ref="M8:O8"/>
    <mergeCell ref="M9:O9"/>
    <mergeCell ref="A28:R28"/>
    <mergeCell ref="A38:R38"/>
    <mergeCell ref="T12:T13"/>
    <mergeCell ref="I11:T11"/>
    <mergeCell ref="Q9:S9"/>
    <mergeCell ref="O12:O13"/>
    <mergeCell ref="P12:P13"/>
    <mergeCell ref="J12:J13"/>
    <mergeCell ref="H12:H13"/>
    <mergeCell ref="M7:P7"/>
    <mergeCell ref="Q6:S6"/>
    <mergeCell ref="A1:E1"/>
    <mergeCell ref="A2:F2"/>
    <mergeCell ref="G2:T2"/>
    <mergeCell ref="G3:H3"/>
    <mergeCell ref="I3:T3"/>
    <mergeCell ref="Q8:S8"/>
    <mergeCell ref="S12:S13"/>
    <mergeCell ref="A4:G8"/>
    <mergeCell ref="A9:G9"/>
    <mergeCell ref="Q12:Q13"/>
    <mergeCell ref="R12:R13"/>
    <mergeCell ref="I4:L4"/>
    <mergeCell ref="I7:L7"/>
    <mergeCell ref="I5:K5"/>
    <mergeCell ref="I6:K6"/>
    <mergeCell ref="Q4:T4"/>
    <mergeCell ref="Q7:T7"/>
    <mergeCell ref="Q5:S5"/>
    <mergeCell ref="M4:P4"/>
    <mergeCell ref="M5:O5"/>
    <mergeCell ref="M6:O6"/>
    <mergeCell ref="A14:R14"/>
    <mergeCell ref="K12:K13"/>
    <mergeCell ref="L12:L13"/>
    <mergeCell ref="M12:M13"/>
    <mergeCell ref="N12:N13"/>
    <mergeCell ref="A12:A13"/>
    <mergeCell ref="B12:B13"/>
    <mergeCell ref="C12:C13"/>
    <mergeCell ref="D12:D13"/>
    <mergeCell ref="I12:I13"/>
    <mergeCell ref="E12:E13"/>
    <mergeCell ref="F12:G12"/>
  </mergeCells>
  <hyperlinks>
    <hyperlink ref="A58" r:id="rId1" display="Preferef Sales Channel: (ProcessorLink)" xr:uid="{0E74FF16-65F4-884F-B0E9-7E4CC11ECE27}"/>
    <hyperlink ref="A63:O63" r:id="rId2" display="nationalfoodgroup.com/commodity-processing-program" xr:uid="{3486B972-19F4-0947-BC14-2E1812AF3482}"/>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2025-01-31T21:40:24+00:00</Remediation_x0020_Date>
  </documentManagement>
</p:properties>
</file>

<file path=customXml/itemProps1.xml><?xml version="1.0" encoding="utf-8"?>
<ds:datastoreItem xmlns:ds="http://schemas.openxmlformats.org/officeDocument/2006/customXml" ds:itemID="{5A720EB9-FEEB-47F4-BC62-96D32331C85E}"/>
</file>

<file path=customXml/itemProps2.xml><?xml version="1.0" encoding="utf-8"?>
<ds:datastoreItem xmlns:ds="http://schemas.openxmlformats.org/officeDocument/2006/customXml" ds:itemID="{2A28B342-DEBB-46FF-A010-D3A790422176}"/>
</file>

<file path=customXml/itemProps3.xml><?xml version="1.0" encoding="utf-8"?>
<ds:datastoreItem xmlns:ds="http://schemas.openxmlformats.org/officeDocument/2006/customXml" ds:itemID="{35500D7E-FC19-4BFF-9437-815E2285B3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Commodity Processing Calculator</vt:lpstr>
      <vt:lpstr>Forecasting</vt:lpstr>
      <vt:lpstr>'Commodity Processing Calculator'!Print_Area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Commodity Calculator</dc:title>
  <dc:creator>Julie Wojciechowski;Julie Livingston</dc:creator>
  <cp:keywords>Commodity Calculator</cp:keywords>
  <cp:lastModifiedBy>CAMERON Beatrice * ODE</cp:lastModifiedBy>
  <cp:lastPrinted>2024-11-13T14:06:20Z</cp:lastPrinted>
  <dcterms:created xsi:type="dcterms:W3CDTF">2010-11-12T13:10:14Z</dcterms:created>
  <dcterms:modified xsi:type="dcterms:W3CDTF">2024-12-20T19:10:27Z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2024-12-20T19:10:01Z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c1309091-ff45-4fe2-92f9-9d99cd0e70c8</vt:lpwstr>
  </property>
  <property fmtid="{D5CDD505-2E9C-101B-9397-08002B2CF9AE}" pid="8" name="MSIP_Label_7730ea53-6f5e-4160-81a5-992a9105450a_ContentBits">
    <vt:lpwstr>0</vt:lpwstr>
  </property>
  <property fmtid="{D5CDD505-2E9C-101B-9397-08002B2CF9AE}" pid="9" name="ContentTypeId">
    <vt:lpwstr>0x01010046895D7B4FD22A4A9C390F7B0E997D3F</vt:lpwstr>
  </property>
</Properties>
</file>