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K:\_USDA Foods\_0. USDA Foods Program\USDA Foods Ordering Period\Ordering Tools\Direct Delivery Planner\"/>
    </mc:Choice>
  </mc:AlternateContent>
  <xr:revisionPtr revIDLastSave="0" documentId="13_ncr:1_{410BB4A6-0E1C-4379-8BE8-4D08227F1CDC}" xr6:coauthVersionLast="47" xr6:coauthVersionMax="47" xr10:uidLastSave="{00000000-0000-0000-0000-000000000000}"/>
  <bookViews>
    <workbookView xWindow="-110" yWindow="-110" windowWidth="22780" windowHeight="14540" firstSheet="1" activeTab="1" xr2:uid="{00000000-000D-0000-FFFF-FFFF00000000}"/>
  </bookViews>
  <sheets>
    <sheet name="Instructions" sheetId="16" state="hidden" r:id="rId1"/>
    <sheet name="SY26-27 Direct Delivery Planner" sheetId="12" r:id="rId2"/>
    <sheet name="Case Qty Calculator" sheetId="17" r:id="rId3"/>
  </sheets>
  <definedNames>
    <definedName name="_xlnm._FilterDatabase" localSheetId="2" hidden="1">'Case Qty Calculator'!$A$2:$I$2</definedName>
    <definedName name="_xlnm._FilterDatabase" localSheetId="1" hidden="1">'SY26-27 Direct Delivery Planner'!$A$11:$V$91</definedName>
    <definedName name="Applejuice">'Case Qty Calculator'!$C$56</definedName>
    <definedName name="ApplesauceCanned">'Case Qty Calculator'!$C$40</definedName>
    <definedName name="ApplesauceCups">'Case Qty Calculator'!$C$41</definedName>
    <definedName name="ApricotCups">'Case Qty Calculator'!$C$42</definedName>
    <definedName name="BeansBlack">'Case Qty Calculator'!$C$35</definedName>
    <definedName name="BeansGarbanzo">'Case Qty Calculator'!$C$36</definedName>
    <definedName name="BeansKidney">'Case Qty Calculator'!$C$38</definedName>
    <definedName name="BeansPinto">'Case Qty Calculator'!$C$37</definedName>
    <definedName name="BeansRefried">'Case Qty Calculator'!$C$39</definedName>
    <definedName name="BeefCrumbles">'Case Qty Calculator'!$C$3</definedName>
    <definedName name="BeefFineGround">'Case Qty Calculator'!$C$4</definedName>
    <definedName name="BeefPattiesCkd">'Case Qty Calculator'!$C$6</definedName>
    <definedName name="BeefPattiesSpp">'Case Qty Calculator'!$C$5</definedName>
    <definedName name="BluberriesWild">'Case Qty Calculator'!$C$44</definedName>
    <definedName name="BlueberriesFrz">'Case Qty Calculator'!$C$43</definedName>
    <definedName name="Broccoli">'Case Qty Calculator'!$C$22</definedName>
    <definedName name="CheeseAmerReducedFat">'Case Qty Calculator'!$C$58</definedName>
    <definedName name="CheeseAmerYelSliced">'Case Qty Calculator'!$C$57</definedName>
    <definedName name="CheeseChedShredBag">'Case Qty Calculator'!$C$59</definedName>
    <definedName name="CheeseMozShrdFrz">'Case Qty Calculator'!$C$60</definedName>
    <definedName name="CheeseSticks">'Case Qty Calculator'!$C$61</definedName>
    <definedName name="ChickenDiced">'Case Qty Calculator'!$C$9</definedName>
    <definedName name="ChickenFajita">'Case Qty Calculator'!$C$10</definedName>
    <definedName name="ChickenFillet">'Case Qty Calculator'!$C$11</definedName>
    <definedName name="ChickenPulled">'Case Qty Calculator'!$C$12</definedName>
    <definedName name="ChickenStrips">'Case Qty Calculator'!$C$13</definedName>
    <definedName name="CommoditySpecs" localSheetId="1">#REF!</definedName>
    <definedName name="CommoditySpecs">#REF!</definedName>
    <definedName name="CornCanned">'Case Qty Calculator'!$C$23</definedName>
    <definedName name="CornFrz">'Case Qty Calculator'!$C$24</definedName>
    <definedName name="Cranberries">'Case Qty Calculator'!$C$45</definedName>
    <definedName name="EggPatties">'Case Qty Calculator'!$C$15</definedName>
    <definedName name="EggsWhole">'Case Qty Calculator'!$C$14</definedName>
    <definedName name="FishSticks">'Case Qty Calculator'!$C$20</definedName>
    <definedName name="GreenBeans">'Case Qty Calculator'!$C$21</definedName>
    <definedName name="GreenPeas">'Case Qty Calculator'!$C$26</definedName>
    <definedName name="Macaroni">'Case Qty Calculator'!$C$64</definedName>
    <definedName name="MEAT" comment="BeefCrumbles">'SY26-27 Direct Delivery Planner'!$A$13</definedName>
    <definedName name="MixedBerries">'Case Qty Calculator'!$C$46</definedName>
    <definedName name="MixedFruits">'Case Qty Calculator'!$C$47</definedName>
    <definedName name="MixedVegs">'Case Qty Calculator'!$C$25</definedName>
    <definedName name="NFD">#REF!</definedName>
    <definedName name="NonProcessed" localSheetId="1">'SY26-27 Direct Delivery Planner'!#REF!</definedName>
    <definedName name="NonProcessed">#REF!</definedName>
    <definedName name="Pancakes">'Case Qty Calculator'!$C$62</definedName>
    <definedName name="PeachCups">'Case Qty Calculator'!$C$48</definedName>
    <definedName name="PeachedDiced">'Case Qty Calculator'!$C$49</definedName>
    <definedName name="PeachesSliced">'Case Qty Calculator'!$C$50</definedName>
    <definedName name="PeanutButterSmooth">'Case Qty Calculator'!$C$69</definedName>
    <definedName name="PearsDiced">'Case Qty Calculator'!$C$51</definedName>
    <definedName name="PearsSlices">'Case Qty Calculator'!$C$52</definedName>
    <definedName name="Penne">'Case Qty Calculator'!$C$65</definedName>
    <definedName name="PepperOnions">'Case Qty Calculator'!$C$27</definedName>
    <definedName name="PorkHam">'Case Qty Calculator'!$C$7</definedName>
    <definedName name="PorkPulled">'Case Qty Calculator'!$C$8</definedName>
    <definedName name="PotatoFries">'Case Qty Calculator'!$C$28</definedName>
    <definedName name="PotatoWedges">'Case Qty Calculator'!$C$29</definedName>
    <definedName name="_xlnm.Print_Area" localSheetId="2">'Case Qty Calculator'!$B$1:$I$69</definedName>
    <definedName name="_xlnm.Print_Area" localSheetId="1">'SY26-27 Direct Delivery Planner'!$A$11:$U$91</definedName>
    <definedName name="_xlnm.Print_Titles" localSheetId="2">'Case Qty Calculator'!$1:$2</definedName>
    <definedName name="_xlnm.Print_Titles" localSheetId="1">'SY26-27 Direct Delivery Planner'!$A:$B,'SY26-27 Direct Delivery Planner'!$11:$11</definedName>
    <definedName name="Processed" localSheetId="1">#REF!</definedName>
    <definedName name="Processed">#REF!</definedName>
    <definedName name="Processed_Chicken_" localSheetId="1">#REF!</definedName>
    <definedName name="Processed_Chicken_">#REF!</definedName>
    <definedName name="Raisins">'Case Qty Calculator'!$C$53</definedName>
    <definedName name="Rice">'Case Qty Calculator'!$C$68</definedName>
    <definedName name="Rotini">'Case Qty Calculator'!$C$66</definedName>
    <definedName name="Spaghetti">'Case Qty Calculator'!$C$67</definedName>
    <definedName name="SpagSauce">'Case Qty Calculator'!$C$30</definedName>
    <definedName name="StrawberryCups">'Case Qty Calculator'!$C$54</definedName>
    <definedName name="StrawberrySlices">'Case Qty Calculator'!$C$55</definedName>
    <definedName name="TomatoDiced">'Case Qty Calculator'!$C$31</definedName>
    <definedName name="TomatoPaste">'Case Qty Calculator'!$C$32</definedName>
    <definedName name="TomatoSalsa">'Case Qty Calculator'!$C$33</definedName>
    <definedName name="TomatoSauce">'Case Qty Calculator'!$C$34</definedName>
    <definedName name="Tortillas">'Case Qty Calculator'!$C$63</definedName>
    <definedName name="TurkeyDeli">'Case Qty Calculator'!$C$16</definedName>
    <definedName name="TurkeyDeliSmkd">'Case Qty Calculator'!$C$17</definedName>
    <definedName name="TurkeyRoast">'Case Qty Calculator'!$C$18</definedName>
    <definedName name="TurkeyTaco">'Case Qty Calculator'!$C$19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7" i="17" l="1"/>
  <c r="I57" i="17" s="1"/>
  <c r="D74" i="12" s="1"/>
  <c r="H58" i="17"/>
  <c r="I58" i="17" s="1"/>
  <c r="D75" i="12" s="1"/>
  <c r="H59" i="17"/>
  <c r="I59" i="17" s="1"/>
  <c r="D76" i="12" s="1"/>
  <c r="H60" i="17"/>
  <c r="I60" i="17" s="1"/>
  <c r="D77" i="12" s="1"/>
  <c r="H61" i="17"/>
  <c r="I61" i="17" s="1"/>
  <c r="D78" i="12" s="1"/>
  <c r="H62" i="17"/>
  <c r="I62" i="17" s="1"/>
  <c r="D80" i="12" s="1"/>
  <c r="H63" i="17"/>
  <c r="I63" i="17" s="1"/>
  <c r="D81" i="12" s="1"/>
  <c r="H64" i="17"/>
  <c r="I64" i="17" s="1"/>
  <c r="D83" i="12" s="1"/>
  <c r="H65" i="17"/>
  <c r="I65" i="17" s="1"/>
  <c r="D84" i="12" s="1"/>
  <c r="H66" i="17"/>
  <c r="I66" i="17" s="1"/>
  <c r="D85" i="12" s="1"/>
  <c r="H67" i="17"/>
  <c r="I67" i="17" s="1"/>
  <c r="D86" i="12" s="1"/>
  <c r="H56" i="17"/>
  <c r="I56" i="17" s="1"/>
  <c r="D72" i="12" s="1"/>
  <c r="H44" i="17"/>
  <c r="I44" i="17" s="1"/>
  <c r="D59" i="12" s="1"/>
  <c r="H53" i="17"/>
  <c r="I53" i="17" s="1"/>
  <c r="D68" i="12" s="1"/>
  <c r="H51" i="17"/>
  <c r="I51" i="17" s="1"/>
  <c r="D66" i="12" s="1"/>
  <c r="H49" i="17"/>
  <c r="I49" i="17" s="1"/>
  <c r="D64" i="12" s="1"/>
  <c r="H48" i="17"/>
  <c r="I48" i="17" s="1"/>
  <c r="D63" i="12" s="1"/>
  <c r="H46" i="17"/>
  <c r="I46" i="17" s="1"/>
  <c r="D61" i="12" s="1"/>
  <c r="H45" i="17"/>
  <c r="I45" i="17" s="1"/>
  <c r="D60" i="12" s="1"/>
  <c r="H43" i="17"/>
  <c r="I43" i="17" s="1"/>
  <c r="D58" i="12" s="1"/>
  <c r="H42" i="17"/>
  <c r="I42" i="17" s="1"/>
  <c r="D57" i="12" s="1"/>
  <c r="H41" i="17"/>
  <c r="I41" i="17" s="1"/>
  <c r="D56" i="12" s="1"/>
  <c r="H40" i="17"/>
  <c r="I40" i="17" s="1"/>
  <c r="D55" i="12" s="1"/>
  <c r="D52" i="12"/>
  <c r="H37" i="17"/>
  <c r="I37" i="17" s="1"/>
  <c r="D51" i="12" s="1"/>
  <c r="H32" i="17"/>
  <c r="I32" i="17" s="1"/>
  <c r="D45" i="12" s="1"/>
  <c r="H33" i="17"/>
  <c r="I33" i="17" s="1"/>
  <c r="D46" i="12" s="1"/>
  <c r="H34" i="17"/>
  <c r="I34" i="17" s="1"/>
  <c r="D47" i="12" s="1"/>
  <c r="H35" i="17"/>
  <c r="I35" i="17" s="1"/>
  <c r="D49" i="12" s="1"/>
  <c r="I30" i="17"/>
  <c r="D43" i="12" s="1"/>
  <c r="H26" i="17"/>
  <c r="I26" i="17" s="1"/>
  <c r="D39" i="12" s="1"/>
  <c r="H27" i="17"/>
  <c r="I27" i="17" s="1"/>
  <c r="D40" i="12" s="1"/>
  <c r="H28" i="17"/>
  <c r="I28" i="17" s="1"/>
  <c r="D41" i="12" s="1"/>
  <c r="H29" i="17"/>
  <c r="I29" i="17" s="1"/>
  <c r="D42" i="12" s="1"/>
  <c r="H25" i="17"/>
  <c r="I25" i="17" s="1"/>
  <c r="D38" i="12" s="1"/>
  <c r="H24" i="17"/>
  <c r="I24" i="17" s="1"/>
  <c r="D37" i="12" s="1"/>
  <c r="H22" i="17"/>
  <c r="I22" i="17" s="1"/>
  <c r="D35" i="12" s="1"/>
  <c r="H18" i="17"/>
  <c r="I18" i="17" s="1"/>
  <c r="D29" i="12" s="1"/>
  <c r="H17" i="17"/>
  <c r="I17" i="17" s="1"/>
  <c r="D28" i="12" s="1"/>
  <c r="H16" i="17"/>
  <c r="I16" i="17" s="1"/>
  <c r="D27" i="12" s="1"/>
  <c r="H12" i="17"/>
  <c r="I12" i="17" s="1"/>
  <c r="D23" i="12" s="1"/>
  <c r="H13" i="17"/>
  <c r="H14" i="17"/>
  <c r="I14" i="17" s="1"/>
  <c r="D25" i="12" s="1"/>
  <c r="H11" i="17"/>
  <c r="I11" i="17" s="1"/>
  <c r="D22" i="12" s="1"/>
  <c r="H6" i="17" l="1"/>
  <c r="I6" i="17" s="1"/>
  <c r="D16" i="12" s="1"/>
  <c r="H5" i="17"/>
  <c r="I5" i="17" s="1"/>
  <c r="D15" i="12" s="1"/>
  <c r="H69" i="17"/>
  <c r="I69" i="17" s="1"/>
  <c r="D89" i="12" s="1"/>
  <c r="H68" i="17"/>
  <c r="I68" i="17" s="1"/>
  <c r="D87" i="12" s="1"/>
  <c r="H55" i="17"/>
  <c r="I55" i="17" s="1"/>
  <c r="D70" i="12" s="1"/>
  <c r="H54" i="17"/>
  <c r="I54" i="17" s="1"/>
  <c r="D69" i="12" s="1"/>
  <c r="H52" i="17"/>
  <c r="I52" i="17" s="1"/>
  <c r="D67" i="12" s="1"/>
  <c r="H50" i="17"/>
  <c r="I50" i="17" s="1"/>
  <c r="D65" i="12" s="1"/>
  <c r="H47" i="17"/>
  <c r="I47" i="17" s="1"/>
  <c r="D62" i="12" s="1"/>
  <c r="H39" i="17"/>
  <c r="I39" i="17" s="1"/>
  <c r="D53" i="12" s="1"/>
  <c r="H36" i="17"/>
  <c r="I36" i="17" s="1"/>
  <c r="D50" i="12" s="1"/>
  <c r="H31" i="17"/>
  <c r="I31" i="17" s="1"/>
  <c r="D44" i="12" s="1"/>
  <c r="H23" i="17"/>
  <c r="I23" i="17" s="1"/>
  <c r="D36" i="12" s="1"/>
  <c r="H21" i="17"/>
  <c r="I21" i="17" s="1"/>
  <c r="D34" i="12" s="1"/>
  <c r="H20" i="17"/>
  <c r="I20" i="17" s="1"/>
  <c r="D32" i="12" s="1"/>
  <c r="H19" i="17"/>
  <c r="I19" i="17" s="1"/>
  <c r="D30" i="12" s="1"/>
  <c r="H15" i="17"/>
  <c r="I15" i="17" s="1"/>
  <c r="D26" i="12" s="1"/>
  <c r="I13" i="17"/>
  <c r="D24" i="12" s="1"/>
  <c r="H10" i="17"/>
  <c r="I10" i="17" s="1"/>
  <c r="D21" i="12" s="1"/>
  <c r="H9" i="17"/>
  <c r="I9" i="17" s="1"/>
  <c r="D20" i="12" s="1"/>
  <c r="H8" i="17"/>
  <c r="I8" i="17" s="1"/>
  <c r="D18" i="12" s="1"/>
  <c r="H7" i="17"/>
  <c r="I7" i="17" s="1"/>
  <c r="D17" i="12" s="1"/>
  <c r="H4" i="17"/>
  <c r="I4" i="17" s="1"/>
  <c r="D14" i="12" s="1"/>
  <c r="H3" i="17"/>
  <c r="I3" i="17" s="1"/>
  <c r="D13" i="12" s="1"/>
  <c r="V70" i="12" l="1"/>
  <c r="V69" i="12"/>
  <c r="V67" i="12"/>
  <c r="V66" i="12"/>
  <c r="V65" i="12"/>
  <c r="V64" i="12"/>
  <c r="V63" i="12"/>
  <c r="V62" i="12"/>
  <c r="V61" i="12"/>
  <c r="V57" i="12"/>
  <c r="V34" i="12"/>
  <c r="V44" i="12"/>
  <c r="V39" i="12"/>
  <c r="V38" i="12"/>
  <c r="V37" i="12"/>
  <c r="V36" i="12"/>
  <c r="H83" i="12"/>
  <c r="G83" i="12" s="1"/>
  <c r="H89" i="12"/>
  <c r="H84" i="12"/>
  <c r="G84" i="12" s="1"/>
  <c r="H85" i="12"/>
  <c r="G85" i="12" s="1"/>
  <c r="H86" i="12"/>
  <c r="G86" i="12" s="1"/>
  <c r="H87" i="12"/>
  <c r="G87" i="12" s="1"/>
  <c r="H81" i="12"/>
  <c r="H80" i="12"/>
  <c r="H75" i="12"/>
  <c r="H76" i="12"/>
  <c r="H77" i="12"/>
  <c r="G77" i="12" s="1"/>
  <c r="H78" i="12"/>
  <c r="H74" i="12"/>
  <c r="H72" i="12"/>
  <c r="H66" i="12"/>
  <c r="H67" i="12"/>
  <c r="H68" i="12"/>
  <c r="H69" i="12"/>
  <c r="H70" i="12"/>
  <c r="H56" i="12"/>
  <c r="G56" i="12" s="1"/>
  <c r="H57" i="12"/>
  <c r="H58" i="12"/>
  <c r="H59" i="12"/>
  <c r="H60" i="12"/>
  <c r="H61" i="12"/>
  <c r="H62" i="12"/>
  <c r="H63" i="12"/>
  <c r="H64" i="12"/>
  <c r="H65" i="12"/>
  <c r="H50" i="12"/>
  <c r="H51" i="12"/>
  <c r="H52" i="12"/>
  <c r="H53" i="12"/>
  <c r="H49" i="12"/>
  <c r="H35" i="12"/>
  <c r="H36" i="12"/>
  <c r="H37" i="12"/>
  <c r="H38" i="12"/>
  <c r="H39" i="12"/>
  <c r="H40" i="12"/>
  <c r="H41" i="12"/>
  <c r="H42" i="12"/>
  <c r="H43" i="12"/>
  <c r="H44" i="12"/>
  <c r="H45" i="12"/>
  <c r="H46" i="12"/>
  <c r="H47" i="12"/>
  <c r="H34" i="12"/>
  <c r="H32" i="12"/>
  <c r="H21" i="12"/>
  <c r="H22" i="12"/>
  <c r="H23" i="12"/>
  <c r="H24" i="12"/>
  <c r="H25" i="12"/>
  <c r="H26" i="12"/>
  <c r="H27" i="12"/>
  <c r="H28" i="12"/>
  <c r="H29" i="12"/>
  <c r="H30" i="12"/>
  <c r="H20" i="12"/>
  <c r="H14" i="12"/>
  <c r="H15" i="12"/>
  <c r="H16" i="12"/>
  <c r="H17" i="12"/>
  <c r="G17" i="12" s="1"/>
  <c r="H18" i="12"/>
  <c r="H13" i="12"/>
  <c r="H55" i="12"/>
  <c r="G55" i="12" s="1"/>
  <c r="V90" i="12" l="1"/>
  <c r="G91" i="12" s="1"/>
  <c r="G74" i="12"/>
  <c r="G53" i="12"/>
  <c r="G23" i="12"/>
  <c r="G81" i="12"/>
  <c r="G76" i="12"/>
  <c r="G78" i="12"/>
  <c r="G75" i="12"/>
  <c r="G72" i="12"/>
  <c r="G59" i="12"/>
  <c r="G60" i="12"/>
  <c r="G61" i="12"/>
  <c r="G62" i="12"/>
  <c r="G63" i="12"/>
  <c r="G64" i="12"/>
  <c r="G65" i="12"/>
  <c r="G66" i="12"/>
  <c r="G67" i="12"/>
  <c r="G68" i="12"/>
  <c r="G35" i="12"/>
  <c r="G37" i="12"/>
  <c r="G38" i="12"/>
  <c r="G39" i="12"/>
  <c r="G40" i="12"/>
  <c r="G41" i="12"/>
  <c r="G42" i="12"/>
  <c r="G43" i="12"/>
  <c r="G44" i="12"/>
  <c r="G45" i="12"/>
  <c r="G46" i="12"/>
  <c r="G47" i="12"/>
  <c r="G58" i="12"/>
  <c r="G57" i="12"/>
  <c r="G89" i="12" l="1"/>
  <c r="G80" i="12"/>
  <c r="G28" i="12" l="1"/>
  <c r="G29" i="12"/>
  <c r="G27" i="12"/>
  <c r="G25" i="12"/>
  <c r="G22" i="12"/>
  <c r="G15" i="12" l="1"/>
  <c r="G50" i="12" l="1"/>
  <c r="G21" i="12"/>
  <c r="G24" i="12"/>
  <c r="G26" i="12"/>
  <c r="G30" i="12"/>
  <c r="G14" i="12"/>
  <c r="G16" i="12"/>
  <c r="G18" i="12"/>
  <c r="G70" i="12"/>
  <c r="G69" i="12"/>
  <c r="G49" i="12"/>
  <c r="G34" i="12"/>
  <c r="G32" i="12" l="1"/>
  <c r="G13" i="12"/>
  <c r="G20" i="12"/>
  <c r="G90" i="12" l="1"/>
  <c r="C7" i="12" l="1"/>
  <c r="C8" i="12" s="1"/>
  <c r="C9" i="12" s="1"/>
</calcChain>
</file>

<file path=xl/sharedStrings.xml><?xml version="1.0" encoding="utf-8"?>
<sst xmlns="http://schemas.openxmlformats.org/spreadsheetml/2006/main" count="393" uniqueCount="242">
  <si>
    <t># of Cases Ordered</t>
  </si>
  <si>
    <t>POULTRY</t>
  </si>
  <si>
    <t>MEAT</t>
  </si>
  <si>
    <t>FISH</t>
  </si>
  <si>
    <t>6/#10 Can</t>
  </si>
  <si>
    <t>DAIRY</t>
  </si>
  <si>
    <t>GRAINS</t>
  </si>
  <si>
    <t>BEANS</t>
  </si>
  <si>
    <t>USDA Code</t>
  </si>
  <si>
    <t>PASTA/RICE</t>
  </si>
  <si>
    <t>PEANUT</t>
  </si>
  <si>
    <t>Pack Size/Type</t>
  </si>
  <si>
    <t xml:space="preserve">VEGETABLES </t>
  </si>
  <si>
    <t>FRUITS</t>
  </si>
  <si>
    <t xml:space="preserve">Chicken, Diced, Cooked, Frozen </t>
  </si>
  <si>
    <t xml:space="preserve">Chicken, Fajita Seasoned Strips, Cooked, Frozen </t>
  </si>
  <si>
    <t xml:space="preserve">Eggs, Liquid Whole, Frozen </t>
  </si>
  <si>
    <t>Turkey, Deli Breast, Sliced, Frozen</t>
  </si>
  <si>
    <t>Turkey, Deli Ham, Smoked, Sliced, Frozen</t>
  </si>
  <si>
    <t xml:space="preserve">Turkey, Roast, Raw, Frozen </t>
  </si>
  <si>
    <t xml:space="preserve">Turkey, Taco Filling, Cooked, Frozen </t>
  </si>
  <si>
    <t>Alaska Pollock, Whole Grain-Rich Breaded Sticks, Frozen</t>
  </si>
  <si>
    <t xml:space="preserve">6/#10 Can </t>
  </si>
  <si>
    <t xml:space="preserve">Blueberries, Wild, Unsweetened, Frozen </t>
  </si>
  <si>
    <t>Cheese, Blended American, Yellow, Reduced Fat, Sliced, Chilled</t>
  </si>
  <si>
    <t xml:space="preserve">JUICE </t>
  </si>
  <si>
    <t>Aug. 2026</t>
  </si>
  <si>
    <t>Sept. 2026</t>
  </si>
  <si>
    <t>Jul. 2026</t>
  </si>
  <si>
    <t xml:space="preserve">Ham, 97% Fat Free, Water-Added, Cooked, Sliced, Frozen </t>
  </si>
  <si>
    <t>July-Sept. 2026</t>
  </si>
  <si>
    <t>Oct.  2026</t>
  </si>
  <si>
    <t>Nov.  2026</t>
  </si>
  <si>
    <t>Dec. 2026</t>
  </si>
  <si>
    <t>Jan. 2027</t>
  </si>
  <si>
    <t>Feb. 2027</t>
  </si>
  <si>
    <t>Mar. 2027</t>
  </si>
  <si>
    <t>Jul. 2027</t>
  </si>
  <si>
    <t>Aug. 2027</t>
  </si>
  <si>
    <t>Sept. 2027</t>
  </si>
  <si>
    <t>Chicken, Pulled, Cooked, Frozen</t>
  </si>
  <si>
    <t xml:space="preserve">Chicken, Unseasoned Grilled Strips, Cooked, Frozen </t>
  </si>
  <si>
    <t xml:space="preserve">Broccoli Florets, No Salt Added, Frozen </t>
  </si>
  <si>
    <t xml:space="preserve">Corn, Whole Kernel, No Salt Added, Frozen </t>
  </si>
  <si>
    <t>Mixed Vegetables, No Salt Added, Frozen</t>
  </si>
  <si>
    <t xml:space="preserve">Peas, Green, No Salt Added, Frozen </t>
  </si>
  <si>
    <t>Pepper/Onion Strips, No Salt Added, Frozen</t>
  </si>
  <si>
    <t>Potatoes, Oven Fries, Low-sodium, Frozen</t>
  </si>
  <si>
    <t xml:space="preserve">Spaghetti Sauce, Low-sodium, Canned </t>
  </si>
  <si>
    <t xml:space="preserve">Tomatoes, Diced, No Salt Added, Canned </t>
  </si>
  <si>
    <t xml:space="preserve">Tomato Paste, No Salt Added, Canned </t>
  </si>
  <si>
    <t>Beans, Black, Low-sodium, Canned</t>
  </si>
  <si>
    <t xml:space="preserve">Beans, Refried, Low-sodium, Canned </t>
  </si>
  <si>
    <t>Applesauce, Unsweetened, Cups, Shelf-Stable</t>
  </si>
  <si>
    <t xml:space="preserve">Apricots, Diced, Cups, Frozen </t>
  </si>
  <si>
    <t xml:space="preserve">Blueberries, Unsweetened, Frozen </t>
  </si>
  <si>
    <t xml:space="preserve">Cranberries, Dried, Individual Portion </t>
  </si>
  <si>
    <t xml:space="preserve">Mixed Berries (Blueberries, Strawberries), Cups, Frozen </t>
  </si>
  <si>
    <t xml:space="preserve">Mixed Fruit (Peaches, Pears, Grapes), Extra Light Syrup, Canned </t>
  </si>
  <si>
    <t xml:space="preserve">Peaches, Diced, Cups, Frozen </t>
  </si>
  <si>
    <t xml:space="preserve">Peaches, Diced, Extra Light Syrup, Canned </t>
  </si>
  <si>
    <t xml:space="preserve">Peaches, Sliced, Extra Light Syrup, Canned </t>
  </si>
  <si>
    <t xml:space="preserve">Pears, Sliced, Extra Light Syrup, Canned </t>
  </si>
  <si>
    <t xml:space="preserve">Raisins, Unsweetened, Individual Portion </t>
  </si>
  <si>
    <t xml:space="preserve">Strawberries, Diced, Cups, Frozen </t>
  </si>
  <si>
    <t xml:space="preserve">Apple Juice, 100%, Unsweetened, Cups, Frozen </t>
  </si>
  <si>
    <t xml:space="preserve">Cheese, American, Yellow, Pasteurized, Sliced, Chilled </t>
  </si>
  <si>
    <t xml:space="preserve">Cheese, Cheddar, Yellow, Shredded, Chilled </t>
  </si>
  <si>
    <t>Cheese, Mozzarella, Low Moisture Part Skim, String, Chilled</t>
  </si>
  <si>
    <t xml:space="preserve">Cheese, Mozzarella, Low Moisture Part Skim, Shredded, Frozen </t>
  </si>
  <si>
    <t xml:space="preserve">Pancakes, Whole Grain or Whole Grain-Rich, Frozen </t>
  </si>
  <si>
    <t xml:space="preserve">Tortillas, Whole Grain or Whole Grain-Rich, 8 inch, Frozen </t>
  </si>
  <si>
    <t xml:space="preserve">Rice, Brown, Long Grain, Parboiled </t>
  </si>
  <si>
    <t xml:space="preserve">Pasta, Rotini, Whole Grain-Rich Blend </t>
  </si>
  <si>
    <t>Pasta, Macaroni, Whole Grain-Rich Blend</t>
  </si>
  <si>
    <t>Pasta, Penne, Whole Grain-Rich Blend</t>
  </si>
  <si>
    <t>Pasta, Spaghetti, Whole Grain-Rich Blend</t>
  </si>
  <si>
    <t xml:space="preserve">Peanut Butter, Smooth </t>
  </si>
  <si>
    <t xml:space="preserve">Beef, Crumbles w/SPP, Cooked, Frozen </t>
  </si>
  <si>
    <t xml:space="preserve">Beef, Fine Ground, 100%, 85/15, Raw, Frozen </t>
  </si>
  <si>
    <t xml:space="preserve">Beef, Patties w/SPP, Cooked, 2.0 MMA, Frozen </t>
  </si>
  <si>
    <t>Beef, Patties, Cooked, 2.0 MMA, Frozen</t>
  </si>
  <si>
    <t>Pork, Pulled, Cooked, Frozen</t>
  </si>
  <si>
    <t>Eggs, Patties, Cooked, 1.0 MMA, Round, Frozen</t>
  </si>
  <si>
    <t>Chicken, Grilled Fillet-Style, 2.0 MMA, Cooked, Frozen</t>
  </si>
  <si>
    <t>Beans, Green, Low-sodium, Canned (K)</t>
  </si>
  <si>
    <t>Corn, Whole Kernel, No Salt Added, Canned (K)</t>
  </si>
  <si>
    <t xml:space="preserve">Tomato Salsa, Low-sodium, Canned </t>
  </si>
  <si>
    <t>Tomato Sauce, Low-sodium, Canned</t>
  </si>
  <si>
    <t>Potatoes, Wedges, Low-sodium, Frozen (IQF)</t>
  </si>
  <si>
    <t>30 LB.Bag</t>
  </si>
  <si>
    <t>30 LB. Case</t>
  </si>
  <si>
    <t>6/5 LB. Bag</t>
  </si>
  <si>
    <t>Beans, Garbanzo, Low-sodium, Canned (K)</t>
  </si>
  <si>
    <t xml:space="preserve">Beans, Red Kidney, Low-sodium, Canned </t>
  </si>
  <si>
    <t xml:space="preserve">Beans, Pinto, Low-sodium, Canned (K) </t>
  </si>
  <si>
    <t>Applesauce, Unsweetened, Canned (K)</t>
  </si>
  <si>
    <t>Pears, Diced, Extra Light Syrup, Canned (K)</t>
  </si>
  <si>
    <t>Strawberries, Sliced, Unsweetened, Frozen (IQF)</t>
  </si>
  <si>
    <t>96/4.5 OZ. Cup</t>
  </si>
  <si>
    <t>12/2.5 LB. Bag</t>
  </si>
  <si>
    <t>8/3 LB. Bag</t>
  </si>
  <si>
    <t>300/1.16 OZ. Bag</t>
  </si>
  <si>
    <t>96/4 OZ. Cup</t>
  </si>
  <si>
    <t>96/4.4 OZ. Cup</t>
  </si>
  <si>
    <t xml:space="preserve">144/1.33 OZ. Unit </t>
  </si>
  <si>
    <t xml:space="preserve">6/5 LB. Bag </t>
  </si>
  <si>
    <t xml:space="preserve">96/4 OZ. Cup </t>
  </si>
  <si>
    <t xml:space="preserve">6/5 LB. Pkg. </t>
  </si>
  <si>
    <t xml:space="preserve">6/5 LB. Pkg.  </t>
  </si>
  <si>
    <t xml:space="preserve">360/1 OZ. Pkg. </t>
  </si>
  <si>
    <t>144 Count Case</t>
  </si>
  <si>
    <t>12/24 Count Case</t>
  </si>
  <si>
    <t>25 LB. Bag</t>
  </si>
  <si>
    <t>2/10 LB. Bag</t>
  </si>
  <si>
    <t xml:space="preserve">2/10 LB. Bag </t>
  </si>
  <si>
    <t xml:space="preserve">6/5 LB. Unit </t>
  </si>
  <si>
    <t>8/5 LB. or 4/10 LB. Bag</t>
  </si>
  <si>
    <t>4/8-12 LB.Roasts</t>
  </si>
  <si>
    <t xml:space="preserve">8/5 LB. Pkg. </t>
  </si>
  <si>
    <t>25 LB. Case</t>
  </si>
  <si>
    <t>6/5 LB. Carton</t>
  </si>
  <si>
    <t>6/5 LB. or 3/10 LB. Bag</t>
  </si>
  <si>
    <t>8/5 LB. Bag</t>
  </si>
  <si>
    <t>40 LB.Case</t>
  </si>
  <si>
    <t>4/10 LB. Bag</t>
  </si>
  <si>
    <t>Total entitlement cost of Direct Delivery orders:</t>
  </si>
  <si>
    <r>
      <t xml:space="preserve">USDA Foods Products linked to Information Sheets
</t>
    </r>
    <r>
      <rPr>
        <i/>
        <sz val="20"/>
        <color theme="0"/>
        <rFont val="Calibri"/>
        <family val="2"/>
        <scheme val="minor"/>
      </rPr>
      <t xml:space="preserve">Seasonal Fruits &amp; Veggies highlighted in red    </t>
    </r>
    <r>
      <rPr>
        <b/>
        <sz val="20"/>
        <color theme="0"/>
        <rFont val="Calibri"/>
        <family val="2"/>
        <scheme val="minor"/>
      </rPr>
      <t xml:space="preserve">                                                        </t>
    </r>
  </si>
  <si>
    <t>10/3 LB. or 6/5 LB Bag</t>
  </si>
  <si>
    <t xml:space="preserve">Step-By-Step Instructions: </t>
  </si>
  <si>
    <t>WBSCM Direct Delivery Planner Worksheet for USDA Foods SY 26-27</t>
  </si>
  <si>
    <t xml:space="preserve">Key: </t>
  </si>
  <si>
    <t>Estimated total cost of cases:</t>
  </si>
  <si>
    <t>Food 
Category</t>
  </si>
  <si>
    <t>Product 
Code</t>
  </si>
  <si>
    <t>LB 
/ Case</t>
  </si>
  <si>
    <t>Servings 
/ Case</t>
  </si>
  <si>
    <t>Serving 
Size/Portion</t>
  </si>
  <si>
    <t xml:space="preserve">Case Qty
</t>
  </si>
  <si>
    <t>Meat</t>
  </si>
  <si>
    <t>Beef Crumbles, CKD, w/SPP Frz 4/10 lb</t>
  </si>
  <si>
    <t>Beef, Fine Ground, RAW 85/15 Frz 4/10 lb</t>
  </si>
  <si>
    <t>Ham, CKD, Thin Sliced Frz 8/5 lb</t>
  </si>
  <si>
    <t>Beef Patty, CKD, 2 M/MA,w/SPP Frz 40lb</t>
  </si>
  <si>
    <t>Beef Patty, CKD, 2 M/MA, No Fillers Frz 40 lb</t>
  </si>
  <si>
    <t>Pork, Pulled, CKD Frz 8/5 lb or 4/10 lb</t>
  </si>
  <si>
    <t>Poultry</t>
  </si>
  <si>
    <t>Chicken, Diced, CKD Frz 8/5 lb or 4/10 lb</t>
  </si>
  <si>
    <t>Chicken, Fajita, CKD Frz 6/5 lb or 3/10 lb</t>
  </si>
  <si>
    <t>Chicken Strips, Unseasoned, CKD Frz 6/5 lb or 3/10 lb</t>
  </si>
  <si>
    <t>Egg Patty, Round, CKD Frz 25 lb</t>
  </si>
  <si>
    <t>Turkey Taco Filling, CKD 6/5 lb or 3/10 lb</t>
  </si>
  <si>
    <t>Fish</t>
  </si>
  <si>
    <t>Alaska Pollock, WGR Breaded Sticks Frz 8/5 lb-4/10 lb</t>
  </si>
  <si>
    <t>Vegetables</t>
  </si>
  <si>
    <t>1/2 cup</t>
  </si>
  <si>
    <t>Corn, Whole Kernel, Low-Sodium 6/#10 can</t>
  </si>
  <si>
    <t>Tomatoes, Diced, No Salt Added 6/#10 can</t>
  </si>
  <si>
    <t>Spaghetti Sauce, Meatless, Low-Sodium 6/#10 can</t>
  </si>
  <si>
    <t>Corn, Whole Kernel, No Salt Added Frz 30 lb</t>
  </si>
  <si>
    <t>Potatoes, Wedge, Low-Sodium Frz 6/5 lb</t>
  </si>
  <si>
    <t>Potatoes, Oven Fry, Low-Sodium Frz 6/5 lb</t>
  </si>
  <si>
    <t>Peas, Green, No Salt Added Frz 12/2.5 lb</t>
  </si>
  <si>
    <t>Beans</t>
  </si>
  <si>
    <t>Beans, Black Turtle, Low-Sodium 6/#10 can</t>
  </si>
  <si>
    <t>Beans, Garbanzo, Low-Sodium 6/#10 can</t>
  </si>
  <si>
    <t>Beans, Refried, Low-Sodium 6/#10 can</t>
  </si>
  <si>
    <t>Beans, Pinto, Low-Sodium 6/#10 can</t>
  </si>
  <si>
    <t>Beans, Kidney, Low-Sodium 6/#10 can</t>
  </si>
  <si>
    <t>Fruits</t>
  </si>
  <si>
    <t>Mixed Fruit, Ex Lt Syrup 6/#10 can</t>
  </si>
  <si>
    <t>Peaches, Sliced, Ex Lt Syrup 6/#10 can</t>
  </si>
  <si>
    <t>Peaches, Diced, Ex Lt Syrup 6/#10 can</t>
  </si>
  <si>
    <t>Pears, Sliced, Ex Lt Syrup 6/#10 can</t>
  </si>
  <si>
    <t>Pears, Diced, Ex Lt Syrup 6/#10 can</t>
  </si>
  <si>
    <t>Peaches, Diced, Freestone, 96/4.4 oz Cups</t>
  </si>
  <si>
    <t>Strawberries, Diced Frz 96/4.5 oz Cups</t>
  </si>
  <si>
    <t xml:space="preserve">Apricots, Diced Frz 96/4.5 ozCups </t>
  </si>
  <si>
    <t>Raisins, Unsweetened 144/1.33 oz Box</t>
  </si>
  <si>
    <t xml:space="preserve">Applesauce, Unsweetened 96/4.5 oz Cups </t>
  </si>
  <si>
    <t>Applesauce, Unsweetened 6/#10 can</t>
  </si>
  <si>
    <t>Blueberries, Unsweetened Frz 12/2.5 lb</t>
  </si>
  <si>
    <t xml:space="preserve">Cranberries, Dried 300/1.16 oz Box </t>
  </si>
  <si>
    <t>Mixed Berries Frz 96/4 oz Cups</t>
  </si>
  <si>
    <t>Strawberries, Sliced, Unsweetened Frz 6/5 lb</t>
  </si>
  <si>
    <t>Dairy</t>
  </si>
  <si>
    <t>Cheese, Cheddar, Yellow, Shredded Chilled 6/5 lb</t>
  </si>
  <si>
    <t>Cheese, American, Yellow, Slices Chilled 6/5 lb</t>
  </si>
  <si>
    <t>Cheese, Mozzarella, LMPS, Shredded Frz 30 lb</t>
  </si>
  <si>
    <t>Cheese, Mozzarella, LMPS, String Chilled 360/1 oz</t>
  </si>
  <si>
    <t>Grains</t>
  </si>
  <si>
    <t>Pancakes, WG/WGR, Single-Serve Frz 144 count</t>
  </si>
  <si>
    <t>Pasta/Rice</t>
  </si>
  <si>
    <t>Rice, Brown, Long, Parboiled 25 lb</t>
  </si>
  <si>
    <t>Pasta, Rotini, WGR 2/10 lb</t>
  </si>
  <si>
    <t>Pasta, Spaghetti, WGR 2/10 lb</t>
  </si>
  <si>
    <t>Peanut</t>
  </si>
  <si>
    <t>Peanut Butter, Smooth Jars 6/5 lb</t>
  </si>
  <si>
    <t xml:space="preserve">1.5 Tbls. </t>
  </si>
  <si>
    <t xml:space="preserve">1/2 cup </t>
  </si>
  <si>
    <t xml:space="preserve">1/2 Cup </t>
  </si>
  <si>
    <t>Tomato Sauce, Low-Sodium 6/#10 can</t>
  </si>
  <si>
    <t xml:space="preserve">Juice </t>
  </si>
  <si>
    <t xml:space="preserve">1 oz. </t>
  </si>
  <si>
    <t>1.5 oz</t>
  </si>
  <si>
    <t xml:space="preserve">2 oz. </t>
  </si>
  <si>
    <t xml:space="preserve">3 oz. </t>
  </si>
  <si>
    <t xml:space="preserve">4 oz. </t>
  </si>
  <si>
    <t xml:space="preserve">5 oz. </t>
  </si>
  <si>
    <t>1.2 oz.</t>
  </si>
  <si>
    <t xml:space="preserve">2 tbs. </t>
  </si>
  <si>
    <t xml:space="preserve">1.34 oz. </t>
  </si>
  <si>
    <t xml:space="preserve">1.15 oz. </t>
  </si>
  <si>
    <t xml:space="preserve">2.2 oz. </t>
  </si>
  <si>
    <t xml:space="preserve">1.22 oz. </t>
  </si>
  <si>
    <t xml:space="preserve">1.0 oz. </t>
  </si>
  <si>
    <t xml:space="preserve">1.7 oz. </t>
  </si>
  <si>
    <t xml:space="preserve">2.45 oz. </t>
  </si>
  <si>
    <t xml:space="preserve">1.5 oz. </t>
  </si>
  <si>
    <t xml:space="preserve">1.25 oz. </t>
  </si>
  <si>
    <t xml:space="preserve">1.43 oz. </t>
  </si>
  <si>
    <t xml:space="preserve">1.54 oz. </t>
  </si>
  <si>
    <t xml:space="preserve">1.75 oz. </t>
  </si>
  <si>
    <t xml:space="preserve">Step-By-Step Instructions: Servings-Case Quatitiy Calculator </t>
  </si>
  <si>
    <t xml:space="preserve">Enter Total Servings </t>
  </si>
  <si>
    <t>USDA Foods Direct Delivery Case Calculator</t>
  </si>
  <si>
    <t xml:space="preserve">ODE USDA Foods Direct Delivery Planner Worksheet SY 2026-27 </t>
  </si>
  <si>
    <t xml:space="preserve">DoD Fresh Set Aside </t>
  </si>
  <si>
    <t xml:space="preserve">UFVP Set Aside </t>
  </si>
  <si>
    <t xml:space="preserve">Processing Set Aside </t>
  </si>
  <si>
    <t>Total Entitlement Spending</t>
  </si>
  <si>
    <t>Entitlement Balance Remaining</t>
  </si>
  <si>
    <t>WBSCM Entitlement Amount</t>
  </si>
  <si>
    <r>
      <rPr>
        <b/>
        <sz val="18"/>
        <color rgb="FFFF0000"/>
        <rFont val="Calibri"/>
        <family val="2"/>
        <scheme val="minor"/>
      </rPr>
      <t>Seasonals</t>
    </r>
    <r>
      <rPr>
        <sz val="18"/>
        <rFont val="Calibri"/>
        <family val="2"/>
        <scheme val="minor"/>
      </rPr>
      <t xml:space="preserve"> </t>
    </r>
    <r>
      <rPr>
        <b/>
        <sz val="18"/>
        <rFont val="Calibri"/>
        <family val="2"/>
        <scheme val="minor"/>
      </rPr>
      <t>Ordered Last Year</t>
    </r>
  </si>
  <si>
    <t xml:space="preserve">Enter total # of cases requested in the blue boxes </t>
  </si>
  <si>
    <r>
      <t xml:space="preserve">Optional </t>
    </r>
    <r>
      <rPr>
        <b/>
        <sz val="18"/>
        <color rgb="FFFF0000"/>
        <rFont val="Calibri"/>
        <family val="2"/>
        <scheme val="minor"/>
      </rPr>
      <t>Seasonals</t>
    </r>
    <r>
      <rPr>
        <b/>
        <sz val="18"/>
        <rFont val="Calibri"/>
        <family val="2"/>
        <scheme val="minor"/>
      </rPr>
      <t xml:space="preserve"> for Summer 2027</t>
    </r>
  </si>
  <si>
    <t>Calculator</t>
  </si>
  <si>
    <t>Average Cost/Case</t>
  </si>
  <si>
    <t>Cost of Order</t>
  </si>
  <si>
    <t>Anticipated cost of Summer 2027 Seasonal Fruits &amp; Veggies (columns S-U)</t>
  </si>
  <si>
    <t>Rounded up 
Case Qty</t>
  </si>
  <si>
    <t>USDA Product 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</si>
</sst>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quot;$&quot;\ #,##0.00_);\(&quot;$&quot;#,##0.00\)"/>
  </numFmts>
  <fonts count="45" x14ac:knownFonts="1">
    <font>
      <sz val="10"/>
      <name val="MS Sans Serif"/>
    </font>
    <font>
      <sz val="11"/>
      <color theme="1"/>
      <name val="Calibri"/>
      <family val="2"/>
      <scheme val="minor"/>
    </font>
    <font>
      <sz val="10"/>
      <name val="MS Sans Serif"/>
      <family val="2"/>
    </font>
    <font>
      <sz val="11"/>
      <color theme="1"/>
      <name val="Calibri"/>
      <family val="2"/>
      <scheme val="minor"/>
    </font>
    <font>
      <u/>
      <sz val="10"/>
      <color theme="10"/>
      <name val="MS Sans Serif"/>
      <family val="2"/>
    </font>
    <font>
      <b/>
      <sz val="10"/>
      <name val="Calibri"/>
      <family val="2"/>
      <scheme val="minor"/>
    </font>
    <font>
      <sz val="10"/>
      <name val="Calibri"/>
      <family val="2"/>
      <scheme val="minor"/>
    </font>
    <font>
      <b/>
      <sz val="14"/>
      <name val="Calibri"/>
      <family val="2"/>
      <scheme val="minor"/>
    </font>
    <font>
      <sz val="14"/>
      <name val="Calibri"/>
      <family val="2"/>
      <scheme val="minor"/>
    </font>
    <font>
      <sz val="12"/>
      <name val="Calibri"/>
      <family val="2"/>
      <scheme val="minor"/>
    </font>
    <font>
      <sz val="10"/>
      <color theme="0"/>
      <name val="Calibri"/>
      <family val="2"/>
      <scheme val="minor"/>
    </font>
    <font>
      <b/>
      <sz val="10"/>
      <color theme="0"/>
      <name val="Calibri"/>
      <family val="2"/>
      <scheme val="minor"/>
    </font>
    <font>
      <b/>
      <sz val="11"/>
      <name val="Calibri"/>
      <family val="2"/>
      <scheme val="minor"/>
    </font>
    <font>
      <b/>
      <i/>
      <sz val="11"/>
      <name val="Calibri"/>
      <family val="2"/>
      <scheme val="minor"/>
    </font>
    <font>
      <b/>
      <sz val="18"/>
      <name val="Calibri"/>
      <family val="2"/>
      <scheme val="minor"/>
    </font>
    <font>
      <b/>
      <sz val="20"/>
      <name val="Calibri"/>
      <family val="2"/>
      <scheme val="minor"/>
    </font>
    <font>
      <b/>
      <sz val="20"/>
      <color theme="0"/>
      <name val="Calibri"/>
      <family val="2"/>
      <scheme val="minor"/>
    </font>
    <font>
      <b/>
      <sz val="14"/>
      <color theme="0"/>
      <name val="Calibri"/>
      <family val="2"/>
      <scheme val="minor"/>
    </font>
    <font>
      <b/>
      <sz val="22"/>
      <color theme="0"/>
      <name val="Calibri"/>
      <family val="2"/>
      <scheme val="minor"/>
    </font>
    <font>
      <b/>
      <sz val="26"/>
      <color theme="0"/>
      <name val="Calibri"/>
      <family val="2"/>
      <scheme val="minor"/>
    </font>
    <font>
      <sz val="18"/>
      <name val="Calibri"/>
      <family val="2"/>
      <scheme val="minor"/>
    </font>
    <font>
      <b/>
      <sz val="18"/>
      <color theme="0"/>
      <name val="Calibri"/>
      <family val="2"/>
      <scheme val="minor"/>
    </font>
    <font>
      <sz val="18"/>
      <color theme="0"/>
      <name val="Calibri"/>
      <family val="2"/>
      <scheme val="minor"/>
    </font>
    <font>
      <b/>
      <sz val="18"/>
      <color rgb="FFFF0000"/>
      <name val="Calibri"/>
      <family val="2"/>
      <scheme val="minor"/>
    </font>
    <font>
      <i/>
      <sz val="20"/>
      <color theme="0"/>
      <name val="Calibri"/>
      <family val="2"/>
      <scheme val="minor"/>
    </font>
    <font>
      <sz val="20"/>
      <name val="Calibri"/>
      <family val="2"/>
      <scheme val="minor"/>
    </font>
    <font>
      <sz val="20"/>
      <color theme="1"/>
      <name val="Calibri"/>
      <family val="2"/>
      <scheme val="minor"/>
    </font>
    <font>
      <u/>
      <sz val="20"/>
      <color theme="10"/>
      <name val="Calibri"/>
      <family val="2"/>
      <scheme val="minor"/>
    </font>
    <font>
      <sz val="20"/>
      <color rgb="FFFF0000"/>
      <name val="Calibri"/>
      <family val="2"/>
      <scheme val="minor"/>
    </font>
    <font>
      <u/>
      <sz val="20"/>
      <color rgb="FFFF0000"/>
      <name val="Calibri"/>
      <family val="2"/>
      <scheme val="minor"/>
    </font>
    <font>
      <u/>
      <sz val="20"/>
      <color rgb="FFFF3300"/>
      <name val="Calibri"/>
      <family val="2"/>
      <scheme val="minor"/>
    </font>
    <font>
      <sz val="11"/>
      <name val="Calibri"/>
      <family val="2"/>
      <scheme val="minor"/>
    </font>
    <font>
      <b/>
      <sz val="28"/>
      <color theme="0"/>
      <name val="Calibri"/>
      <family val="2"/>
      <scheme val="minor"/>
    </font>
    <font>
      <b/>
      <sz val="36"/>
      <color theme="0"/>
      <name val="Calibri"/>
      <family val="2"/>
      <scheme val="minor"/>
    </font>
    <font>
      <b/>
      <sz val="48"/>
      <color theme="0"/>
      <name val="Calibri"/>
      <family val="2"/>
      <scheme val="minor"/>
    </font>
    <font>
      <sz val="48"/>
      <color theme="0"/>
      <name val="Calibri"/>
      <family val="2"/>
      <scheme val="minor"/>
    </font>
    <font>
      <sz val="9"/>
      <name val="Calibri"/>
      <family val="2"/>
      <scheme val="minor"/>
    </font>
    <font>
      <b/>
      <sz val="9"/>
      <name val="Calibri"/>
      <family val="2"/>
      <scheme val="minor"/>
    </font>
    <font>
      <u/>
      <sz val="11"/>
      <color theme="10"/>
      <name val="Calibri"/>
      <family val="2"/>
      <scheme val="minor"/>
    </font>
    <font>
      <sz val="8"/>
      <name val="MS Sans Serif"/>
    </font>
    <font>
      <sz val="11"/>
      <color rgb="FFFF0000"/>
      <name val="Calibri"/>
      <family val="2"/>
      <scheme val="minor"/>
    </font>
    <font>
      <b/>
      <sz val="16"/>
      <color theme="0"/>
      <name val="Calibri"/>
      <family val="2"/>
      <scheme val="minor"/>
    </font>
    <font>
      <b/>
      <sz val="22"/>
      <name val="Calibri"/>
      <family val="2"/>
      <scheme val="minor"/>
    </font>
    <font>
      <b/>
      <sz val="22"/>
      <color theme="1"/>
      <name val="Calibri"/>
      <family val="2"/>
      <scheme val="minor"/>
    </font>
    <font>
      <b/>
      <sz val="24"/>
      <name val="Calibri"/>
      <family val="2"/>
      <scheme val="minor"/>
    </font>
  </fonts>
  <fills count="17">
    <fill>
      <patternFill patternType="none"/>
    </fill>
    <fill>
      <patternFill patternType="gray125"/>
    </fill>
    <fill>
      <patternFill patternType="lightUp"/>
    </fill>
    <fill>
      <patternFill patternType="solid">
        <fgColor indexed="22"/>
        <bgColor indexed="64"/>
      </patternFill>
    </fill>
    <fill>
      <patternFill patternType="solid">
        <fgColor theme="8" tint="0.59999389629810485"/>
        <bgColor indexed="64"/>
      </patternFill>
    </fill>
    <fill>
      <patternFill patternType="lightUp">
        <bgColor theme="0"/>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4" tint="-0.499984740745262"/>
        <bgColor indexed="64"/>
      </patternFill>
    </fill>
    <fill>
      <patternFill patternType="solid">
        <fgColor theme="3" tint="-0.249977111117893"/>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2"/>
        <bgColor indexed="64"/>
      </patternFill>
    </fill>
    <fill>
      <patternFill patternType="solid">
        <fgColor theme="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ck">
        <color indexed="64"/>
      </left>
      <right/>
      <top style="thick">
        <color indexed="64"/>
      </top>
      <bottom/>
      <diagonal/>
    </border>
    <border>
      <left style="medium">
        <color indexed="64"/>
      </left>
      <right/>
      <top style="thin">
        <color indexed="64"/>
      </top>
      <bottom style="thin">
        <color indexed="64"/>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ck">
        <color indexed="64"/>
      </bottom>
      <diagonal/>
    </border>
    <border>
      <left style="medium">
        <color indexed="64"/>
      </left>
      <right/>
      <top style="thick">
        <color indexed="64"/>
      </top>
      <bottom style="thick">
        <color indexed="64"/>
      </bottom>
      <diagonal/>
    </border>
    <border>
      <left style="medium">
        <color indexed="64"/>
      </left>
      <right/>
      <top style="thick">
        <color indexed="64"/>
      </top>
      <bottom style="medium">
        <color indexed="64"/>
      </bottom>
      <diagonal/>
    </border>
  </borders>
  <cellStyleXfs count="6">
    <xf numFmtId="0" fontId="0" fillId="0" borderId="0"/>
    <xf numFmtId="44" fontId="2" fillId="0" borderId="0" applyFont="0" applyFill="0" applyBorder="0" applyAlignment="0" applyProtection="0"/>
    <xf numFmtId="0" fontId="4" fillId="0" borderId="0" applyNumberFormat="0" applyFill="0" applyBorder="0" applyAlignment="0" applyProtection="0"/>
    <xf numFmtId="0" fontId="3" fillId="0" borderId="0"/>
    <xf numFmtId="0" fontId="1" fillId="0" borderId="0"/>
    <xf numFmtId="0" fontId="38" fillId="0" borderId="0" applyNumberFormat="0" applyFill="0" applyBorder="0" applyAlignment="0" applyProtection="0"/>
  </cellStyleXfs>
  <cellXfs count="368">
    <xf numFmtId="0" fontId="0" fillId="0" borderId="0" xfId="0"/>
    <xf numFmtId="164" fontId="6" fillId="3" borderId="0" xfId="1" applyNumberFormat="1" applyFont="1" applyFill="1" applyBorder="1" applyAlignment="1">
      <alignment vertical="center"/>
    </xf>
    <xf numFmtId="0" fontId="8" fillId="0" borderId="0" xfId="0" applyFont="1"/>
    <xf numFmtId="0" fontId="6" fillId="0" borderId="0" xfId="0" applyFont="1" applyAlignment="1">
      <alignment vertical="center"/>
    </xf>
    <xf numFmtId="0" fontId="6" fillId="9" borderId="0" xfId="0" applyFont="1" applyFill="1"/>
    <xf numFmtId="0" fontId="6" fillId="0" borderId="0" xfId="0" applyFont="1"/>
    <xf numFmtId="0" fontId="15" fillId="0" borderId="0" xfId="0" applyFont="1"/>
    <xf numFmtId="0" fontId="15" fillId="0" borderId="0" xfId="0" applyFont="1" applyAlignment="1">
      <alignment vertical="center"/>
    </xf>
    <xf numFmtId="0" fontId="10" fillId="0" borderId="0" xfId="0" applyFont="1" applyAlignment="1">
      <alignment horizontal="left"/>
    </xf>
    <xf numFmtId="0" fontId="11" fillId="11" borderId="3" xfId="0" applyFont="1" applyFill="1" applyBorder="1" applyAlignment="1">
      <alignment horizontal="center" vertical="center"/>
    </xf>
    <xf numFmtId="0" fontId="10" fillId="11" borderId="0" xfId="0" applyFont="1" applyFill="1" applyAlignment="1">
      <alignment horizontal="left"/>
    </xf>
    <xf numFmtId="0" fontId="21" fillId="11" borderId="0" xfId="0" applyFont="1" applyFill="1" applyAlignment="1">
      <alignment horizontal="left" vertical="center"/>
    </xf>
    <xf numFmtId="0" fontId="21" fillId="11" borderId="36" xfId="0" applyFont="1" applyFill="1" applyBorder="1" applyAlignment="1">
      <alignment horizontal="center" vertical="center"/>
    </xf>
    <xf numFmtId="0" fontId="22" fillId="11" borderId="0" xfId="0" applyFont="1" applyFill="1" applyAlignment="1">
      <alignment horizontal="center" vertical="center"/>
    </xf>
    <xf numFmtId="0" fontId="17" fillId="11" borderId="0" xfId="0" applyFont="1" applyFill="1" applyAlignment="1">
      <alignment horizontal="left" vertical="top"/>
    </xf>
    <xf numFmtId="0" fontId="21" fillId="11" borderId="0" xfId="0" applyFont="1" applyFill="1" applyAlignment="1">
      <alignment horizontal="left" vertical="top"/>
    </xf>
    <xf numFmtId="0" fontId="21" fillId="11" borderId="0" xfId="0" applyFont="1" applyFill="1" applyAlignment="1">
      <alignment horizontal="center"/>
    </xf>
    <xf numFmtId="0" fontId="17" fillId="11" borderId="0" xfId="0" applyFont="1" applyFill="1" applyAlignment="1">
      <alignment horizontal="center" vertical="center"/>
    </xf>
    <xf numFmtId="0" fontId="17" fillId="11" borderId="0" xfId="0" applyFont="1" applyFill="1" applyAlignment="1">
      <alignment horizontal="center"/>
    </xf>
    <xf numFmtId="0" fontId="16" fillId="11" borderId="0" xfId="0" applyFont="1" applyFill="1" applyAlignment="1">
      <alignment horizontal="center" vertical="center"/>
    </xf>
    <xf numFmtId="0" fontId="21" fillId="11" borderId="0" xfId="0" applyFont="1" applyFill="1" applyAlignment="1">
      <alignment horizontal="center" vertical="center"/>
    </xf>
    <xf numFmtId="0" fontId="22" fillId="0" borderId="0" xfId="0" applyFont="1" applyAlignment="1">
      <alignment vertical="center"/>
    </xf>
    <xf numFmtId="0" fontId="17" fillId="0" borderId="0" xfId="0" applyFont="1"/>
    <xf numFmtId="0" fontId="21" fillId="0" borderId="0" xfId="0" applyFont="1" applyAlignment="1">
      <alignment horizontal="left" vertical="center"/>
    </xf>
    <xf numFmtId="0" fontId="11" fillId="0" borderId="0" xfId="0" applyFont="1"/>
    <xf numFmtId="0" fontId="21" fillId="0" borderId="0" xfId="0" applyFont="1"/>
    <xf numFmtId="0" fontId="16" fillId="0" borderId="0" xfId="0" applyFont="1"/>
    <xf numFmtId="0" fontId="16" fillId="0" borderId="0" xfId="0" applyFont="1" applyAlignment="1">
      <alignment vertical="center"/>
    </xf>
    <xf numFmtId="0" fontId="16" fillId="0" borderId="0" xfId="0" applyFont="1" applyAlignment="1">
      <alignment horizontal="center" vertical="center"/>
    </xf>
    <xf numFmtId="0" fontId="6" fillId="11" borderId="0" xfId="0" applyFont="1" applyFill="1" applyAlignment="1">
      <alignment horizontal="left"/>
    </xf>
    <xf numFmtId="0" fontId="7" fillId="11" borderId="13" xfId="0" applyFont="1" applyFill="1" applyBorder="1" applyAlignment="1">
      <alignment horizontal="left" vertical="center"/>
    </xf>
    <xf numFmtId="0" fontId="8" fillId="11" borderId="13" xfId="0" applyFont="1" applyFill="1" applyBorder="1"/>
    <xf numFmtId="0" fontId="8" fillId="11" borderId="13" xfId="0" applyFont="1" applyFill="1" applyBorder="1" applyAlignment="1">
      <alignment horizontal="center" vertical="center"/>
    </xf>
    <xf numFmtId="0" fontId="8" fillId="11" borderId="13" xfId="0" applyFont="1" applyFill="1" applyBorder="1" applyAlignment="1">
      <alignment vertical="center"/>
    </xf>
    <xf numFmtId="0" fontId="16" fillId="11" borderId="0" xfId="0" applyFont="1" applyFill="1" applyAlignment="1">
      <alignment horizontal="left" vertical="center"/>
    </xf>
    <xf numFmtId="0" fontId="6" fillId="0" borderId="0" xfId="0" applyFont="1" applyAlignment="1">
      <alignment horizontal="right" vertical="center"/>
    </xf>
    <xf numFmtId="0" fontId="6" fillId="0" borderId="0" xfId="0" applyFont="1" applyAlignment="1">
      <alignment horizontal="left" vertical="center"/>
    </xf>
    <xf numFmtId="0" fontId="6" fillId="0" borderId="0" xfId="0" applyFont="1" applyAlignment="1">
      <alignment horizontal="center" vertical="center"/>
    </xf>
    <xf numFmtId="49" fontId="6" fillId="0" borderId="0" xfId="0" applyNumberFormat="1" applyFont="1" applyAlignment="1">
      <alignment horizontal="center" vertical="center"/>
    </xf>
    <xf numFmtId="164" fontId="6" fillId="0" borderId="0" xfId="1" applyNumberFormat="1" applyFont="1" applyFill="1" applyBorder="1" applyAlignment="1">
      <alignment vertical="center"/>
    </xf>
    <xf numFmtId="1" fontId="6" fillId="0" borderId="0" xfId="0" applyNumberFormat="1" applyFont="1" applyAlignment="1">
      <alignment horizontal="center" vertical="center"/>
    </xf>
    <xf numFmtId="1" fontId="6" fillId="0" borderId="0" xfId="0" applyNumberFormat="1" applyFont="1" applyAlignment="1">
      <alignment vertical="center"/>
    </xf>
    <xf numFmtId="0" fontId="16" fillId="10" borderId="29" xfId="0" quotePrefix="1" applyFont="1" applyFill="1" applyBorder="1" applyAlignment="1">
      <alignment horizontal="center" vertical="center" wrapText="1"/>
    </xf>
    <xf numFmtId="0" fontId="16" fillId="10" borderId="30" xfId="0" quotePrefix="1" applyFont="1" applyFill="1" applyBorder="1" applyAlignment="1">
      <alignment horizontal="center" vertical="center" wrapText="1"/>
    </xf>
    <xf numFmtId="0" fontId="16" fillId="10" borderId="4" xfId="0" quotePrefix="1" applyFont="1" applyFill="1" applyBorder="1" applyAlignment="1">
      <alignment horizontal="center" vertical="center" wrapText="1"/>
    </xf>
    <xf numFmtId="0" fontId="16" fillId="10" borderId="39" xfId="0" quotePrefix="1" applyFont="1" applyFill="1" applyBorder="1" applyAlignment="1">
      <alignment horizontal="center" vertical="center" wrapText="1"/>
    </xf>
    <xf numFmtId="0" fontId="16" fillId="10" borderId="31" xfId="0" quotePrefix="1" applyFont="1" applyFill="1" applyBorder="1" applyAlignment="1">
      <alignment horizontal="center" vertical="center" wrapText="1"/>
    </xf>
    <xf numFmtId="0" fontId="15" fillId="6" borderId="31" xfId="0" quotePrefix="1" applyFont="1" applyFill="1" applyBorder="1" applyAlignment="1">
      <alignment horizontal="center" vertical="center" wrapText="1"/>
    </xf>
    <xf numFmtId="0" fontId="15" fillId="6" borderId="38" xfId="0" quotePrefix="1" applyFont="1" applyFill="1" applyBorder="1" applyAlignment="1">
      <alignment horizontal="center" vertical="center" wrapText="1"/>
    </xf>
    <xf numFmtId="0" fontId="25" fillId="0" borderId="0" xfId="0" applyFont="1" applyAlignment="1">
      <alignment horizontal="center"/>
    </xf>
    <xf numFmtId="49" fontId="13" fillId="9" borderId="0" xfId="0" applyNumberFormat="1" applyFont="1" applyFill="1" applyAlignment="1">
      <alignment vertical="center" wrapText="1"/>
    </xf>
    <xf numFmtId="49" fontId="12" fillId="9" borderId="0" xfId="0" applyNumberFormat="1" applyFont="1" applyFill="1" applyAlignment="1">
      <alignment vertical="center" wrapText="1"/>
    </xf>
    <xf numFmtId="164" fontId="14" fillId="9" borderId="0" xfId="1" applyNumberFormat="1" applyFont="1" applyFill="1" applyBorder="1" applyAlignment="1">
      <alignment vertical="center" wrapText="1"/>
    </xf>
    <xf numFmtId="0" fontId="18" fillId="11" borderId="0" xfId="0" applyFont="1" applyFill="1" applyAlignment="1">
      <alignment vertical="center"/>
    </xf>
    <xf numFmtId="0" fontId="16" fillId="11" borderId="0" xfId="0" applyFont="1" applyFill="1" applyAlignment="1">
      <alignment horizontal="left" vertical="top"/>
    </xf>
    <xf numFmtId="0" fontId="16" fillId="11" borderId="25" xfId="0" applyFont="1" applyFill="1" applyBorder="1" applyAlignment="1">
      <alignment vertical="center"/>
    </xf>
    <xf numFmtId="0" fontId="16" fillId="11" borderId="53" xfId="0" applyFont="1" applyFill="1" applyBorder="1" applyAlignment="1">
      <alignment vertical="center"/>
    </xf>
    <xf numFmtId="0" fontId="11" fillId="11" borderId="3" xfId="0" applyFont="1" applyFill="1" applyBorder="1" applyAlignment="1">
      <alignment horizontal="right" vertical="top"/>
    </xf>
    <xf numFmtId="0" fontId="21" fillId="11" borderId="36" xfId="0" applyFont="1" applyFill="1" applyBorder="1" applyAlignment="1">
      <alignment horizontal="left" vertical="center"/>
    </xf>
    <xf numFmtId="0" fontId="16" fillId="11" borderId="10" xfId="0" applyFont="1" applyFill="1" applyBorder="1" applyAlignment="1">
      <alignment vertical="center"/>
    </xf>
    <xf numFmtId="0" fontId="16" fillId="11" borderId="36" xfId="0" applyFont="1" applyFill="1" applyBorder="1" applyAlignment="1">
      <alignment vertical="center"/>
    </xf>
    <xf numFmtId="0" fontId="16" fillId="11" borderId="3" xfId="0" applyFont="1" applyFill="1" applyBorder="1" applyAlignment="1">
      <alignment vertical="center"/>
    </xf>
    <xf numFmtId="0" fontId="27" fillId="0" borderId="1" xfId="2" applyNumberFormat="1" applyFont="1" applyFill="1" applyBorder="1" applyAlignment="1" applyProtection="1">
      <alignment horizontal="left" vertical="center"/>
      <protection locked="0"/>
    </xf>
    <xf numFmtId="0" fontId="26" fillId="0" borderId="1" xfId="0" applyFont="1" applyBorder="1" applyAlignment="1">
      <alignment horizontal="left" vertical="center"/>
    </xf>
    <xf numFmtId="1" fontId="25" fillId="0" borderId="1" xfId="0" quotePrefix="1" applyNumberFormat="1" applyFont="1" applyBorder="1" applyAlignment="1">
      <alignment horizontal="center" vertical="center"/>
    </xf>
    <xf numFmtId="1" fontId="15" fillId="2" borderId="1" xfId="0" quotePrefix="1" applyNumberFormat="1" applyFont="1" applyFill="1" applyBorder="1" applyAlignment="1">
      <alignment horizontal="center" vertical="center"/>
    </xf>
    <xf numFmtId="1" fontId="15" fillId="4" borderId="1" xfId="0" quotePrefix="1" applyNumberFormat="1" applyFont="1" applyFill="1" applyBorder="1" applyAlignment="1" applyProtection="1">
      <alignment horizontal="center" vertical="center"/>
      <protection locked="0"/>
    </xf>
    <xf numFmtId="1" fontId="15" fillId="5" borderId="1" xfId="0" quotePrefix="1" applyNumberFormat="1" applyFont="1" applyFill="1" applyBorder="1" applyAlignment="1">
      <alignment horizontal="center" vertical="center"/>
    </xf>
    <xf numFmtId="0" fontId="27" fillId="0" borderId="1" xfId="2" applyFont="1" applyBorder="1" applyAlignment="1" applyProtection="1">
      <alignment vertical="center"/>
      <protection locked="0"/>
    </xf>
    <xf numFmtId="0" fontId="27" fillId="0" borderId="19" xfId="2" applyNumberFormat="1" applyFont="1" applyFill="1" applyBorder="1" applyAlignment="1" applyProtection="1">
      <alignment horizontal="left" vertical="center"/>
      <protection locked="0"/>
    </xf>
    <xf numFmtId="0" fontId="26" fillId="0" borderId="19" xfId="0" applyFont="1" applyBorder="1" applyAlignment="1">
      <alignment horizontal="left" vertical="center"/>
    </xf>
    <xf numFmtId="1" fontId="25" fillId="0" borderId="19" xfId="0" quotePrefix="1" applyNumberFormat="1" applyFont="1" applyBorder="1" applyAlignment="1">
      <alignment horizontal="center" vertical="center"/>
    </xf>
    <xf numFmtId="0" fontId="27" fillId="0" borderId="47" xfId="2" applyNumberFormat="1" applyFont="1" applyFill="1" applyBorder="1" applyAlignment="1" applyProtection="1">
      <alignment horizontal="left" vertical="center"/>
      <protection locked="0"/>
    </xf>
    <xf numFmtId="0" fontId="26" fillId="0" borderId="47" xfId="0" applyFont="1" applyBorder="1" applyAlignment="1">
      <alignment horizontal="left" vertical="center"/>
    </xf>
    <xf numFmtId="1" fontId="25" fillId="0" borderId="50" xfId="0" quotePrefix="1" applyNumberFormat="1" applyFont="1" applyBorder="1" applyAlignment="1">
      <alignment horizontal="center" vertical="center"/>
    </xf>
    <xf numFmtId="1" fontId="15" fillId="2" borderId="1" xfId="0" quotePrefix="1" applyNumberFormat="1" applyFont="1" applyFill="1" applyBorder="1" applyAlignment="1">
      <alignment horizontal="left" vertical="center"/>
    </xf>
    <xf numFmtId="1" fontId="15" fillId="4" borderId="1" xfId="0" quotePrefix="1" applyNumberFormat="1" applyFont="1" applyFill="1" applyBorder="1" applyAlignment="1" applyProtection="1">
      <alignment horizontal="left" vertical="center"/>
      <protection locked="0"/>
    </xf>
    <xf numFmtId="1" fontId="15" fillId="5" borderId="1" xfId="0" quotePrefix="1" applyNumberFormat="1" applyFont="1" applyFill="1" applyBorder="1" applyAlignment="1">
      <alignment horizontal="left" vertical="center"/>
    </xf>
    <xf numFmtId="0" fontId="15" fillId="0" borderId="0" xfId="0" applyFont="1" applyAlignment="1">
      <alignment horizontal="left" vertical="center"/>
    </xf>
    <xf numFmtId="0" fontId="26" fillId="0" borderId="20" xfId="0" applyFont="1" applyBorder="1" applyAlignment="1">
      <alignment horizontal="left" vertical="center"/>
    </xf>
    <xf numFmtId="1" fontId="25" fillId="0" borderId="2" xfId="0" quotePrefix="1" applyNumberFormat="1" applyFont="1" applyBorder="1" applyAlignment="1">
      <alignment horizontal="center" vertical="center"/>
    </xf>
    <xf numFmtId="165" fontId="25" fillId="8" borderId="1" xfId="1" applyNumberFormat="1" applyFont="1" applyFill="1" applyBorder="1" applyAlignment="1">
      <alignment horizontal="center" vertical="center"/>
    </xf>
    <xf numFmtId="1" fontId="25" fillId="0" borderId="55" xfId="0" quotePrefix="1" applyNumberFormat="1" applyFont="1" applyBorder="1" applyAlignment="1">
      <alignment horizontal="center" vertical="center"/>
    </xf>
    <xf numFmtId="0" fontId="26" fillId="0" borderId="49" xfId="0" applyFont="1" applyBorder="1" applyAlignment="1">
      <alignment horizontal="left" vertical="center"/>
    </xf>
    <xf numFmtId="165" fontId="25" fillId="8" borderId="47" xfId="1" applyNumberFormat="1" applyFont="1" applyFill="1" applyBorder="1" applyAlignment="1">
      <alignment horizontal="center" vertical="center"/>
    </xf>
    <xf numFmtId="1" fontId="25" fillId="0" borderId="43" xfId="0" quotePrefix="1" applyNumberFormat="1" applyFont="1" applyBorder="1" applyAlignment="1">
      <alignment horizontal="center" vertical="center"/>
    </xf>
    <xf numFmtId="0" fontId="27" fillId="0" borderId="20" xfId="2" applyFont="1" applyFill="1" applyBorder="1" applyAlignment="1" applyProtection="1">
      <alignment horizontal="left" vertical="center"/>
      <protection locked="0"/>
    </xf>
    <xf numFmtId="1" fontId="25" fillId="2" borderId="1" xfId="0" quotePrefix="1" applyNumberFormat="1" applyFont="1" applyFill="1" applyBorder="1" applyAlignment="1">
      <alignment horizontal="center" vertical="center"/>
    </xf>
    <xf numFmtId="1" fontId="25" fillId="4" borderId="1" xfId="0" quotePrefix="1" applyNumberFormat="1" applyFont="1" applyFill="1" applyBorder="1" applyAlignment="1" applyProtection="1">
      <alignment horizontal="center" vertical="center"/>
      <protection locked="0"/>
    </xf>
    <xf numFmtId="0" fontId="25" fillId="0" borderId="0" xfId="0" applyFont="1" applyAlignment="1">
      <alignment vertical="center"/>
    </xf>
    <xf numFmtId="0" fontId="27" fillId="0" borderId="49" xfId="2" applyFont="1" applyFill="1" applyBorder="1" applyAlignment="1" applyProtection="1">
      <alignment horizontal="left" vertical="center"/>
      <protection locked="0"/>
    </xf>
    <xf numFmtId="0" fontId="26" fillId="0" borderId="49" xfId="0" applyFont="1" applyBorder="1" applyAlignment="1">
      <alignment vertical="center"/>
    </xf>
    <xf numFmtId="165" fontId="25" fillId="8" borderId="49" xfId="1" applyNumberFormat="1" applyFont="1" applyFill="1" applyBorder="1" applyAlignment="1">
      <alignment horizontal="center" vertical="center"/>
    </xf>
    <xf numFmtId="1" fontId="25" fillId="4" borderId="20" xfId="0" quotePrefix="1" applyNumberFormat="1" applyFont="1" applyFill="1" applyBorder="1" applyAlignment="1" applyProtection="1">
      <alignment horizontal="center" vertical="center"/>
      <protection locked="0"/>
    </xf>
    <xf numFmtId="1" fontId="25" fillId="2" borderId="20" xfId="0" quotePrefix="1" applyNumberFormat="1" applyFont="1" applyFill="1" applyBorder="1" applyAlignment="1">
      <alignment horizontal="center" vertical="center"/>
    </xf>
    <xf numFmtId="0" fontId="29" fillId="0" borderId="1" xfId="2" applyNumberFormat="1" applyFont="1" applyFill="1" applyBorder="1" applyAlignment="1" applyProtection="1">
      <alignment horizontal="left" vertical="center"/>
      <protection locked="0"/>
    </xf>
    <xf numFmtId="1" fontId="25" fillId="6" borderId="1" xfId="0" quotePrefix="1" applyNumberFormat="1" applyFont="1" applyFill="1" applyBorder="1" applyAlignment="1" applyProtection="1">
      <alignment horizontal="center" vertical="center"/>
      <protection locked="0"/>
    </xf>
    <xf numFmtId="0" fontId="25" fillId="0" borderId="0" xfId="0" applyFont="1"/>
    <xf numFmtId="0" fontId="25" fillId="6" borderId="1" xfId="0" applyFont="1" applyFill="1" applyBorder="1"/>
    <xf numFmtId="0" fontId="30" fillId="0" borderId="1" xfId="2" applyNumberFormat="1" applyFont="1" applyFill="1" applyBorder="1" applyAlignment="1" applyProtection="1">
      <alignment horizontal="left" vertical="center"/>
      <protection locked="0"/>
    </xf>
    <xf numFmtId="1" fontId="25" fillId="0" borderId="12" xfId="0" quotePrefix="1" applyNumberFormat="1" applyFont="1" applyBorder="1" applyAlignment="1">
      <alignment horizontal="center" vertical="center"/>
    </xf>
    <xf numFmtId="165" fontId="25" fillId="8" borderId="2" xfId="1" applyNumberFormat="1" applyFont="1" applyFill="1" applyBorder="1" applyAlignment="1">
      <alignment horizontal="center" vertical="center"/>
    </xf>
    <xf numFmtId="1" fontId="25" fillId="2" borderId="1" xfId="0" quotePrefix="1" applyNumberFormat="1" applyFont="1" applyFill="1" applyBorder="1" applyAlignment="1" applyProtection="1">
      <alignment horizontal="center" vertical="center"/>
      <protection locked="0"/>
    </xf>
    <xf numFmtId="1" fontId="25" fillId="0" borderId="21" xfId="0" quotePrefix="1" applyNumberFormat="1" applyFont="1" applyBorder="1" applyAlignment="1">
      <alignment horizontal="center" vertical="center"/>
    </xf>
    <xf numFmtId="0" fontId="30" fillId="0" borderId="19" xfId="2" applyNumberFormat="1" applyFont="1" applyFill="1" applyBorder="1" applyAlignment="1" applyProtection="1">
      <alignment horizontal="left" vertical="center"/>
      <protection locked="0"/>
    </xf>
    <xf numFmtId="0" fontId="26" fillId="0" borderId="28" xfId="0" applyFont="1" applyBorder="1" applyAlignment="1">
      <alignment horizontal="left" vertical="center"/>
    </xf>
    <xf numFmtId="165" fontId="25" fillId="8" borderId="19" xfId="1" applyNumberFormat="1" applyFont="1" applyFill="1" applyBorder="1" applyAlignment="1">
      <alignment horizontal="center" vertical="center"/>
    </xf>
    <xf numFmtId="0" fontId="27" fillId="0" borderId="20" xfId="2" applyNumberFormat="1" applyFont="1" applyFill="1" applyBorder="1" applyAlignment="1" applyProtection="1">
      <alignment horizontal="left" vertical="center"/>
      <protection locked="0"/>
    </xf>
    <xf numFmtId="165" fontId="25" fillId="8" borderId="20" xfId="1" applyNumberFormat="1" applyFont="1" applyFill="1" applyBorder="1" applyAlignment="1">
      <alignment horizontal="center" vertical="center"/>
    </xf>
    <xf numFmtId="1" fontId="25" fillId="0" borderId="51" xfId="0" quotePrefix="1" applyNumberFormat="1" applyFont="1" applyBorder="1" applyAlignment="1">
      <alignment horizontal="center" vertical="center"/>
    </xf>
    <xf numFmtId="1" fontId="25" fillId="0" borderId="52" xfId="0" quotePrefix="1" applyNumberFormat="1" applyFont="1" applyBorder="1" applyAlignment="1">
      <alignment horizontal="center" vertical="center"/>
    </xf>
    <xf numFmtId="1" fontId="25" fillId="2" borderId="32" xfId="0" quotePrefix="1" applyNumberFormat="1" applyFont="1" applyFill="1" applyBorder="1" applyAlignment="1">
      <alignment horizontal="center" vertical="center"/>
    </xf>
    <xf numFmtId="0" fontId="27" fillId="0" borderId="20" xfId="2" applyFont="1" applyFill="1" applyBorder="1" applyAlignment="1" applyProtection="1">
      <alignment horizontal="left" vertical="top"/>
      <protection locked="0"/>
    </xf>
    <xf numFmtId="0" fontId="26" fillId="0" borderId="20" xfId="0" applyFont="1" applyBorder="1" applyAlignment="1">
      <alignment horizontal="left" vertical="top"/>
    </xf>
    <xf numFmtId="165" fontId="25" fillId="8" borderId="20" xfId="1" applyNumberFormat="1" applyFont="1" applyFill="1" applyBorder="1" applyAlignment="1">
      <alignment horizontal="center" vertical="top"/>
    </xf>
    <xf numFmtId="1" fontId="25" fillId="0" borderId="54" xfId="0" quotePrefix="1" applyNumberFormat="1" applyFont="1" applyBorder="1" applyAlignment="1">
      <alignment horizontal="center" vertical="top"/>
    </xf>
    <xf numFmtId="165" fontId="25" fillId="8" borderId="1" xfId="1" applyNumberFormat="1" applyFont="1" applyFill="1" applyBorder="1" applyAlignment="1">
      <alignment horizontal="center" vertical="top"/>
    </xf>
    <xf numFmtId="0" fontId="27" fillId="0" borderId="49" xfId="2" applyFont="1" applyFill="1" applyBorder="1" applyAlignment="1" applyProtection="1">
      <alignment horizontal="left" vertical="top"/>
      <protection locked="0"/>
    </xf>
    <xf numFmtId="0" fontId="26" fillId="0" borderId="49" xfId="0" applyFont="1" applyBorder="1" applyAlignment="1">
      <alignment horizontal="left" vertical="top"/>
    </xf>
    <xf numFmtId="165" fontId="25" fillId="8" borderId="47" xfId="1" applyNumberFormat="1" applyFont="1" applyFill="1" applyBorder="1" applyAlignment="1">
      <alignment horizontal="center" vertical="top"/>
    </xf>
    <xf numFmtId="1" fontId="25" fillId="0" borderId="50" xfId="0" quotePrefix="1" applyNumberFormat="1" applyFont="1" applyBorder="1" applyAlignment="1">
      <alignment horizontal="center" vertical="top"/>
    </xf>
    <xf numFmtId="0" fontId="29" fillId="0" borderId="20" xfId="2" applyNumberFormat="1" applyFont="1" applyFill="1" applyBorder="1" applyAlignment="1" applyProtection="1">
      <alignment horizontal="left" vertical="center"/>
      <protection locked="0"/>
    </xf>
    <xf numFmtId="1" fontId="25" fillId="0" borderId="54" xfId="0" quotePrefix="1" applyNumberFormat="1" applyFont="1" applyBorder="1" applyAlignment="1">
      <alignment horizontal="center" vertical="center"/>
    </xf>
    <xf numFmtId="1" fontId="25" fillId="2" borderId="6" xfId="0" quotePrefix="1" applyNumberFormat="1" applyFont="1" applyFill="1" applyBorder="1" applyAlignment="1">
      <alignment horizontal="center" vertical="center"/>
    </xf>
    <xf numFmtId="1" fontId="25" fillId="5" borderId="44" xfId="0" quotePrefix="1" applyNumberFormat="1" applyFont="1" applyFill="1" applyBorder="1" applyAlignment="1">
      <alignment horizontal="center" vertical="center"/>
    </xf>
    <xf numFmtId="1" fontId="25" fillId="5" borderId="1" xfId="0" quotePrefix="1" applyNumberFormat="1" applyFont="1" applyFill="1" applyBorder="1" applyAlignment="1">
      <alignment horizontal="center" vertical="center"/>
    </xf>
    <xf numFmtId="1" fontId="25" fillId="6" borderId="44" xfId="0" quotePrefix="1" applyNumberFormat="1" applyFont="1" applyFill="1" applyBorder="1" applyAlignment="1" applyProtection="1">
      <alignment horizontal="center" vertical="center"/>
      <protection locked="0"/>
    </xf>
    <xf numFmtId="1" fontId="25" fillId="2" borderId="44" xfId="0" quotePrefix="1" applyNumberFormat="1" applyFont="1" applyFill="1" applyBorder="1" applyAlignment="1">
      <alignment horizontal="center" vertical="center"/>
    </xf>
    <xf numFmtId="1" fontId="25" fillId="6" borderId="6" xfId="0" quotePrefix="1" applyNumberFormat="1" applyFont="1" applyFill="1" applyBorder="1" applyAlignment="1" applyProtection="1">
      <alignment horizontal="center" vertical="center"/>
      <protection locked="0"/>
    </xf>
    <xf numFmtId="0" fontId="27" fillId="0" borderId="49" xfId="2" applyNumberFormat="1" applyFont="1" applyFill="1" applyBorder="1" applyAlignment="1" applyProtection="1">
      <alignment horizontal="left" vertical="center"/>
      <protection locked="0"/>
    </xf>
    <xf numFmtId="1" fontId="25" fillId="2" borderId="42" xfId="0" quotePrefix="1" applyNumberFormat="1" applyFont="1" applyFill="1" applyBorder="1" applyAlignment="1">
      <alignment horizontal="center" vertical="center"/>
    </xf>
    <xf numFmtId="1" fontId="25" fillId="5" borderId="47" xfId="0" quotePrefix="1" applyNumberFormat="1" applyFont="1" applyFill="1" applyBorder="1" applyAlignment="1">
      <alignment horizontal="center" vertical="center"/>
    </xf>
    <xf numFmtId="1" fontId="25" fillId="5" borderId="43" xfId="0" quotePrefix="1" applyNumberFormat="1" applyFont="1" applyFill="1" applyBorder="1" applyAlignment="1">
      <alignment horizontal="center" vertical="center"/>
    </xf>
    <xf numFmtId="1" fontId="25" fillId="6" borderId="41" xfId="0" quotePrefix="1" applyNumberFormat="1" applyFont="1" applyFill="1" applyBorder="1" applyAlignment="1" applyProtection="1">
      <alignment horizontal="center" vertical="center"/>
      <protection locked="0"/>
    </xf>
    <xf numFmtId="1" fontId="25" fillId="2" borderId="46" xfId="0" quotePrefix="1" applyNumberFormat="1" applyFont="1" applyFill="1" applyBorder="1" applyAlignment="1">
      <alignment horizontal="center" vertical="center"/>
    </xf>
    <xf numFmtId="1" fontId="25" fillId="11" borderId="27" xfId="0" quotePrefix="1" applyNumberFormat="1" applyFont="1" applyFill="1" applyBorder="1" applyAlignment="1">
      <alignment horizontal="center" vertical="center"/>
    </xf>
    <xf numFmtId="0" fontId="30" fillId="0" borderId="20" xfId="2" applyNumberFormat="1" applyFont="1" applyFill="1" applyBorder="1" applyAlignment="1" applyProtection="1">
      <alignment horizontal="left" vertical="center"/>
      <protection locked="0"/>
    </xf>
    <xf numFmtId="0" fontId="25" fillId="0" borderId="20" xfId="0" applyFont="1" applyBorder="1" applyAlignment="1">
      <alignment horizontal="left" vertical="center"/>
    </xf>
    <xf numFmtId="1" fontId="28" fillId="11" borderId="23" xfId="0" quotePrefix="1" applyNumberFormat="1" applyFont="1" applyFill="1" applyBorder="1" applyAlignment="1">
      <alignment horizontal="center" vertical="center"/>
    </xf>
    <xf numFmtId="1" fontId="28" fillId="2" borderId="32" xfId="0" quotePrefix="1" applyNumberFormat="1" applyFont="1" applyFill="1" applyBorder="1" applyAlignment="1">
      <alignment horizontal="center" vertical="center"/>
    </xf>
    <xf numFmtId="1" fontId="28" fillId="2" borderId="1" xfId="0" quotePrefix="1" applyNumberFormat="1" applyFont="1" applyFill="1" applyBorder="1" applyAlignment="1">
      <alignment horizontal="center" vertical="center"/>
    </xf>
    <xf numFmtId="1" fontId="28" fillId="4" borderId="1" xfId="0" quotePrefix="1" applyNumberFormat="1" applyFont="1" applyFill="1" applyBorder="1" applyAlignment="1" applyProtection="1">
      <alignment horizontal="center" vertical="center"/>
      <protection locked="0"/>
    </xf>
    <xf numFmtId="1" fontId="28" fillId="2" borderId="6" xfId="0" quotePrefix="1" applyNumberFormat="1" applyFont="1" applyFill="1" applyBorder="1" applyAlignment="1">
      <alignment horizontal="center" vertical="center"/>
    </xf>
    <xf numFmtId="0" fontId="28" fillId="0" borderId="0" xfId="0" applyFont="1" applyAlignment="1">
      <alignment vertical="center"/>
    </xf>
    <xf numFmtId="0" fontId="27" fillId="0" borderId="49" xfId="2" applyFont="1" applyBorder="1" applyAlignment="1" applyProtection="1">
      <alignment horizontal="left" vertical="center"/>
      <protection locked="0"/>
    </xf>
    <xf numFmtId="1" fontId="25" fillId="11" borderId="27" xfId="0" quotePrefix="1" applyNumberFormat="1" applyFont="1" applyFill="1" applyBorder="1" applyAlignment="1">
      <alignment horizontal="left" vertical="center"/>
    </xf>
    <xf numFmtId="0" fontId="27" fillId="0" borderId="1" xfId="2" applyNumberFormat="1" applyFont="1" applyFill="1" applyBorder="1" applyAlignment="1" applyProtection="1">
      <alignment horizontal="left" vertical="top"/>
      <protection locked="0"/>
    </xf>
    <xf numFmtId="165" fontId="25" fillId="8" borderId="19" xfId="1" applyNumberFormat="1" applyFont="1" applyFill="1" applyBorder="1" applyAlignment="1">
      <alignment horizontal="center" vertical="top"/>
    </xf>
    <xf numFmtId="0" fontId="27" fillId="0" borderId="47" xfId="2" applyNumberFormat="1" applyFont="1" applyFill="1" applyBorder="1" applyAlignment="1" applyProtection="1">
      <alignment horizontal="left" vertical="top"/>
      <protection locked="0"/>
    </xf>
    <xf numFmtId="0" fontId="27" fillId="0" borderId="20" xfId="2" applyNumberFormat="1" applyFont="1" applyFill="1" applyBorder="1" applyAlignment="1" applyProtection="1">
      <alignment horizontal="left" vertical="top"/>
      <protection locked="0"/>
    </xf>
    <xf numFmtId="1" fontId="25" fillId="4" borderId="46" xfId="0" quotePrefix="1" applyNumberFormat="1" applyFont="1" applyFill="1" applyBorder="1" applyAlignment="1" applyProtection="1">
      <alignment horizontal="center" vertical="center"/>
      <protection locked="0"/>
    </xf>
    <xf numFmtId="0" fontId="25" fillId="0" borderId="1" xfId="0" applyFont="1" applyBorder="1" applyAlignment="1">
      <alignment horizontal="left" vertical="center"/>
    </xf>
    <xf numFmtId="0" fontId="25" fillId="0" borderId="1" xfId="0" applyFont="1" applyBorder="1" applyAlignment="1">
      <alignment horizontal="left"/>
    </xf>
    <xf numFmtId="0" fontId="27" fillId="0" borderId="47" xfId="2" applyFont="1" applyFill="1" applyBorder="1" applyAlignment="1" applyProtection="1">
      <alignment horizontal="left" vertical="top"/>
      <protection locked="0"/>
    </xf>
    <xf numFmtId="0" fontId="26" fillId="0" borderId="47" xfId="0" applyFont="1" applyBorder="1" applyAlignment="1">
      <alignment horizontal="left" vertical="top"/>
    </xf>
    <xf numFmtId="1" fontId="25" fillId="4" borderId="47" xfId="0" quotePrefix="1" applyNumberFormat="1" applyFont="1" applyFill="1" applyBorder="1" applyAlignment="1" applyProtection="1">
      <alignment horizontal="center" vertical="center"/>
      <protection locked="0"/>
    </xf>
    <xf numFmtId="165" fontId="25" fillId="8" borderId="28" xfId="1" applyNumberFormat="1" applyFont="1" applyFill="1" applyBorder="1" applyAlignment="1">
      <alignment horizontal="center" vertical="center"/>
    </xf>
    <xf numFmtId="1" fontId="25" fillId="2" borderId="2" xfId="0" quotePrefix="1" applyNumberFormat="1" applyFont="1" applyFill="1" applyBorder="1" applyAlignment="1">
      <alignment horizontal="center" vertical="center"/>
    </xf>
    <xf numFmtId="164" fontId="25" fillId="8" borderId="40" xfId="0" applyNumberFormat="1" applyFont="1" applyFill="1" applyBorder="1"/>
    <xf numFmtId="1" fontId="25" fillId="5" borderId="2" xfId="0" quotePrefix="1" applyNumberFormat="1" applyFont="1" applyFill="1" applyBorder="1" applyAlignment="1">
      <alignment horizontal="center" vertical="center"/>
    </xf>
    <xf numFmtId="164" fontId="25" fillId="8" borderId="40" xfId="0" applyNumberFormat="1" applyFont="1" applyFill="1" applyBorder="1" applyAlignment="1">
      <alignment vertical="center"/>
    </xf>
    <xf numFmtId="1" fontId="28" fillId="2" borderId="2" xfId="0" quotePrefix="1" applyNumberFormat="1" applyFont="1" applyFill="1" applyBorder="1" applyAlignment="1">
      <alignment horizontal="center" vertical="center"/>
    </xf>
    <xf numFmtId="1" fontId="25" fillId="6" borderId="2" xfId="0" quotePrefix="1" applyNumberFormat="1" applyFont="1" applyFill="1" applyBorder="1" applyAlignment="1" applyProtection="1">
      <alignment horizontal="center" vertical="center"/>
      <protection locked="0"/>
    </xf>
    <xf numFmtId="164" fontId="25" fillId="8" borderId="39" xfId="0" applyNumberFormat="1" applyFont="1" applyFill="1" applyBorder="1" applyAlignment="1">
      <alignment vertical="center"/>
    </xf>
    <xf numFmtId="1" fontId="25" fillId="2" borderId="33" xfId="0" quotePrefix="1" applyNumberFormat="1" applyFont="1" applyFill="1" applyBorder="1" applyAlignment="1">
      <alignment horizontal="center" vertical="center"/>
    </xf>
    <xf numFmtId="0" fontId="6" fillId="9" borderId="8" xfId="0" applyFont="1" applyFill="1" applyBorder="1"/>
    <xf numFmtId="0" fontId="9" fillId="3" borderId="7" xfId="0" applyFont="1" applyFill="1" applyBorder="1" applyAlignment="1">
      <alignment horizontal="right" vertical="center"/>
    </xf>
    <xf numFmtId="49" fontId="6" fillId="3" borderId="0" xfId="0" applyNumberFormat="1" applyFont="1" applyFill="1" applyAlignment="1">
      <alignment horizontal="center" vertical="center"/>
    </xf>
    <xf numFmtId="0" fontId="6" fillId="3" borderId="0" xfId="0" applyFont="1" applyFill="1" applyAlignment="1">
      <alignment horizontal="center" vertical="center"/>
    </xf>
    <xf numFmtId="1" fontId="6" fillId="3" borderId="0" xfId="0" applyNumberFormat="1" applyFont="1" applyFill="1" applyAlignment="1">
      <alignment horizontal="center" vertical="center"/>
    </xf>
    <xf numFmtId="0" fontId="6" fillId="3" borderId="0" xfId="0" applyFont="1" applyFill="1" applyAlignment="1">
      <alignment vertical="center"/>
    </xf>
    <xf numFmtId="1" fontId="6" fillId="3" borderId="0" xfId="0" applyNumberFormat="1" applyFont="1" applyFill="1" applyAlignment="1">
      <alignment vertical="center"/>
    </xf>
    <xf numFmtId="0" fontId="9" fillId="3" borderId="0" xfId="0" applyFont="1" applyFill="1" applyAlignment="1">
      <alignment horizontal="center" vertical="center"/>
    </xf>
    <xf numFmtId="0" fontId="10" fillId="9" borderId="8" xfId="0" applyFont="1" applyFill="1" applyBorder="1" applyAlignment="1">
      <alignment horizontal="left"/>
    </xf>
    <xf numFmtId="1" fontId="25" fillId="11" borderId="0" xfId="0" quotePrefix="1" applyNumberFormat="1" applyFont="1" applyFill="1" applyAlignment="1">
      <alignment horizontal="left" vertical="center"/>
    </xf>
    <xf numFmtId="0" fontId="25" fillId="11" borderId="0" xfId="0" applyFont="1" applyFill="1" applyAlignment="1">
      <alignment horizontal="left" vertical="center"/>
    </xf>
    <xf numFmtId="0" fontId="25" fillId="9" borderId="8" xfId="0" applyFont="1" applyFill="1" applyBorder="1" applyAlignment="1">
      <alignment vertical="center"/>
    </xf>
    <xf numFmtId="1" fontId="25" fillId="11" borderId="0" xfId="0" quotePrefix="1" applyNumberFormat="1" applyFont="1" applyFill="1" applyAlignment="1">
      <alignment horizontal="left" vertical="top"/>
    </xf>
    <xf numFmtId="0" fontId="25" fillId="11" borderId="0" xfId="0" applyFont="1" applyFill="1" applyAlignment="1">
      <alignment horizontal="left"/>
    </xf>
    <xf numFmtId="0" fontId="25" fillId="9" borderId="8" xfId="0" applyFont="1" applyFill="1" applyBorder="1"/>
    <xf numFmtId="0" fontId="22" fillId="9" borderId="8" xfId="0" applyFont="1" applyFill="1" applyBorder="1" applyAlignment="1">
      <alignment vertical="center"/>
    </xf>
    <xf numFmtId="0" fontId="17" fillId="9" borderId="8" xfId="0" applyFont="1" applyFill="1" applyBorder="1"/>
    <xf numFmtId="0" fontId="21" fillId="9" borderId="8" xfId="0" applyFont="1" applyFill="1" applyBorder="1" applyAlignment="1">
      <alignment horizontal="left" vertical="center"/>
    </xf>
    <xf numFmtId="164" fontId="25" fillId="8" borderId="44" xfId="0" applyNumberFormat="1" applyFont="1" applyFill="1" applyBorder="1" applyAlignment="1">
      <alignment vertical="center"/>
    </xf>
    <xf numFmtId="164" fontId="25" fillId="9" borderId="8" xfId="0" applyNumberFormat="1" applyFont="1" applyFill="1" applyBorder="1" applyAlignment="1">
      <alignment vertical="center"/>
    </xf>
    <xf numFmtId="1" fontId="25" fillId="11" borderId="0" xfId="0" quotePrefix="1" applyNumberFormat="1" applyFont="1" applyFill="1" applyAlignment="1">
      <alignment horizontal="center" vertical="center"/>
    </xf>
    <xf numFmtId="0" fontId="11" fillId="11" borderId="0" xfId="0" applyFont="1" applyFill="1" applyAlignment="1">
      <alignment horizontal="left" vertical="top"/>
    </xf>
    <xf numFmtId="0" fontId="11" fillId="11" borderId="0" xfId="0" applyFont="1" applyFill="1" applyAlignment="1">
      <alignment horizontal="center" vertical="center"/>
    </xf>
    <xf numFmtId="0" fontId="11" fillId="9" borderId="8" xfId="0" applyFont="1" applyFill="1" applyBorder="1"/>
    <xf numFmtId="164" fontId="21" fillId="9" borderId="8" xfId="0" applyNumberFormat="1" applyFont="1" applyFill="1" applyBorder="1"/>
    <xf numFmtId="1" fontId="25" fillId="11" borderId="0" xfId="0" quotePrefix="1" applyNumberFormat="1" applyFont="1" applyFill="1" applyAlignment="1">
      <alignment horizontal="center" vertical="top"/>
    </xf>
    <xf numFmtId="164" fontId="25" fillId="9" borderId="8" xfId="0" applyNumberFormat="1" applyFont="1" applyFill="1" applyBorder="1"/>
    <xf numFmtId="164" fontId="25" fillId="12" borderId="44" xfId="0" applyNumberFormat="1" applyFont="1" applyFill="1" applyBorder="1"/>
    <xf numFmtId="0" fontId="16" fillId="11" borderId="0" xfId="0" applyFont="1" applyFill="1" applyAlignment="1">
      <alignment horizontal="center"/>
    </xf>
    <xf numFmtId="0" fontId="16" fillId="9" borderId="8" xfId="0" applyFont="1" applyFill="1" applyBorder="1"/>
    <xf numFmtId="0" fontId="25" fillId="11" borderId="0" xfId="0" applyFont="1" applyFill="1" applyAlignment="1">
      <alignment horizontal="center" vertical="center"/>
    </xf>
    <xf numFmtId="1" fontId="11" fillId="11" borderId="0" xfId="0" quotePrefix="1" applyNumberFormat="1" applyFont="1" applyFill="1" applyAlignment="1">
      <alignment horizontal="left" vertical="top"/>
    </xf>
    <xf numFmtId="164" fontId="11" fillId="9" borderId="8" xfId="0" applyNumberFormat="1" applyFont="1" applyFill="1" applyBorder="1"/>
    <xf numFmtId="1" fontId="15" fillId="11" borderId="0" xfId="0" quotePrefix="1" applyNumberFormat="1" applyFont="1" applyFill="1" applyAlignment="1">
      <alignment horizontal="left" vertical="top"/>
    </xf>
    <xf numFmtId="0" fontId="15" fillId="9" borderId="8" xfId="0" applyFont="1" applyFill="1" applyBorder="1"/>
    <xf numFmtId="1" fontId="16" fillId="11" borderId="0" xfId="0" quotePrefix="1" applyNumberFormat="1" applyFont="1" applyFill="1" applyAlignment="1">
      <alignment horizontal="left" vertical="center"/>
    </xf>
    <xf numFmtId="164" fontId="16" fillId="9" borderId="8" xfId="0" applyNumberFormat="1" applyFont="1" applyFill="1" applyBorder="1" applyAlignment="1">
      <alignment vertical="center"/>
    </xf>
    <xf numFmtId="1" fontId="15" fillId="11" borderId="0" xfId="0" quotePrefix="1" applyNumberFormat="1" applyFont="1" applyFill="1" applyAlignment="1">
      <alignment horizontal="left" vertical="center"/>
    </xf>
    <xf numFmtId="0" fontId="15" fillId="9" borderId="8" xfId="0" applyFont="1" applyFill="1" applyBorder="1" applyAlignment="1">
      <alignment vertical="center"/>
    </xf>
    <xf numFmtId="1" fontId="16" fillId="11" borderId="0" xfId="0" quotePrefix="1" applyNumberFormat="1" applyFont="1" applyFill="1" applyAlignment="1">
      <alignment horizontal="center" vertical="center"/>
    </xf>
    <xf numFmtId="164" fontId="16" fillId="9" borderId="8" xfId="0" applyNumberFormat="1" applyFont="1" applyFill="1" applyBorder="1" applyAlignment="1">
      <alignment horizontal="center" vertical="center"/>
    </xf>
    <xf numFmtId="0" fontId="15" fillId="9" borderId="8" xfId="0" applyFont="1" applyFill="1" applyBorder="1" applyAlignment="1">
      <alignment horizontal="left" vertical="center"/>
    </xf>
    <xf numFmtId="1" fontId="5" fillId="11" borderId="0" xfId="0" quotePrefix="1" applyNumberFormat="1" applyFont="1" applyFill="1" applyAlignment="1">
      <alignment vertical="center"/>
    </xf>
    <xf numFmtId="0" fontId="5" fillId="11" borderId="0" xfId="0" quotePrefix="1" applyFont="1" applyFill="1" applyAlignment="1">
      <alignment vertical="center"/>
    </xf>
    <xf numFmtId="164" fontId="25" fillId="8" borderId="44" xfId="1" applyNumberFormat="1" applyFont="1" applyFill="1" applyBorder="1"/>
    <xf numFmtId="0" fontId="8" fillId="9" borderId="17" xfId="0" applyFont="1" applyFill="1" applyBorder="1"/>
    <xf numFmtId="0" fontId="25" fillId="9" borderId="8" xfId="0" applyFont="1" applyFill="1" applyBorder="1" applyAlignment="1">
      <alignment horizontal="center"/>
    </xf>
    <xf numFmtId="1" fontId="25" fillId="2" borderId="41" xfId="0" quotePrefix="1" applyNumberFormat="1" applyFont="1" applyFill="1" applyBorder="1" applyAlignment="1" applyProtection="1">
      <alignment horizontal="center" vertical="center"/>
      <protection locked="0"/>
    </xf>
    <xf numFmtId="1" fontId="25" fillId="2" borderId="46" xfId="0" quotePrefix="1" applyNumberFormat="1" applyFont="1" applyFill="1" applyBorder="1" applyAlignment="1" applyProtection="1">
      <alignment horizontal="center" vertical="center"/>
      <protection locked="0"/>
    </xf>
    <xf numFmtId="1" fontId="25" fillId="2" borderId="6" xfId="0" quotePrefix="1" applyNumberFormat="1" applyFont="1" applyFill="1" applyBorder="1" applyAlignment="1" applyProtection="1">
      <alignment horizontal="center" vertical="center"/>
      <protection locked="0"/>
    </xf>
    <xf numFmtId="1" fontId="25" fillId="5" borderId="1" xfId="0" quotePrefix="1" applyNumberFormat="1" applyFont="1" applyFill="1" applyBorder="1" applyAlignment="1" applyProtection="1">
      <alignment horizontal="center" vertical="center"/>
      <protection locked="0"/>
    </xf>
    <xf numFmtId="1" fontId="25" fillId="5" borderId="42" xfId="0" quotePrefix="1" applyNumberFormat="1" applyFont="1" applyFill="1" applyBorder="1" applyAlignment="1" applyProtection="1">
      <alignment horizontal="center" vertical="center"/>
      <protection locked="0"/>
    </xf>
    <xf numFmtId="1" fontId="25" fillId="2" borderId="47" xfId="0" quotePrefix="1" applyNumberFormat="1" applyFont="1" applyFill="1" applyBorder="1" applyAlignment="1" applyProtection="1">
      <alignment horizontal="center" vertical="center"/>
      <protection locked="0"/>
    </xf>
    <xf numFmtId="1" fontId="25" fillId="5" borderId="47" xfId="0" quotePrefix="1" applyNumberFormat="1" applyFont="1" applyFill="1" applyBorder="1" applyAlignment="1" applyProtection="1">
      <alignment horizontal="center" vertical="center"/>
      <protection locked="0"/>
    </xf>
    <xf numFmtId="0" fontId="35" fillId="0" borderId="0" xfId="0" applyFont="1"/>
    <xf numFmtId="0" fontId="10" fillId="13" borderId="0" xfId="0" applyFont="1" applyFill="1"/>
    <xf numFmtId="0" fontId="0" fillId="13" borderId="0" xfId="0" applyFill="1"/>
    <xf numFmtId="0" fontId="19" fillId="13" borderId="0" xfId="0" applyFont="1" applyFill="1" applyAlignment="1">
      <alignment horizontal="center" vertical="center"/>
    </xf>
    <xf numFmtId="0" fontId="17" fillId="13" borderId="0" xfId="0" applyFont="1" applyFill="1" applyAlignment="1">
      <alignment horizontal="center" vertical="center" wrapText="1"/>
    </xf>
    <xf numFmtId="0" fontId="32" fillId="13" borderId="0" xfId="0" applyFont="1" applyFill="1" applyAlignment="1">
      <alignment horizontal="left" vertical="center" wrapText="1"/>
    </xf>
    <xf numFmtId="1" fontId="25" fillId="14" borderId="1" xfId="0" quotePrefix="1" applyNumberFormat="1" applyFont="1" applyFill="1" applyBorder="1" applyAlignment="1">
      <alignment horizontal="center" vertical="center"/>
    </xf>
    <xf numFmtId="1" fontId="25" fillId="14" borderId="32" xfId="0" quotePrefix="1" applyNumberFormat="1" applyFont="1" applyFill="1" applyBorder="1" applyAlignment="1">
      <alignment horizontal="center" vertical="center"/>
    </xf>
    <xf numFmtId="1" fontId="25" fillId="14" borderId="32" xfId="0" quotePrefix="1" applyNumberFormat="1" applyFont="1" applyFill="1" applyBorder="1" applyAlignment="1" applyProtection="1">
      <alignment horizontal="center" vertical="center"/>
      <protection locked="0"/>
    </xf>
    <xf numFmtId="1" fontId="25" fillId="14" borderId="1" xfId="0" quotePrefix="1" applyNumberFormat="1" applyFont="1" applyFill="1" applyBorder="1" applyAlignment="1" applyProtection="1">
      <alignment horizontal="center" vertical="top"/>
      <protection locked="0"/>
    </xf>
    <xf numFmtId="1" fontId="25" fillId="14" borderId="21" xfId="0" quotePrefix="1" applyNumberFormat="1" applyFont="1" applyFill="1" applyBorder="1" applyAlignment="1" applyProtection="1">
      <alignment horizontal="center" vertical="top"/>
      <protection locked="0"/>
    </xf>
    <xf numFmtId="1" fontId="25" fillId="14" borderId="2" xfId="0" quotePrefix="1" applyNumberFormat="1" applyFont="1" applyFill="1" applyBorder="1" applyAlignment="1" applyProtection="1">
      <alignment horizontal="center" vertical="top"/>
      <protection locked="0"/>
    </xf>
    <xf numFmtId="1" fontId="25" fillId="14" borderId="12" xfId="0" quotePrefix="1" applyNumberFormat="1" applyFont="1" applyFill="1" applyBorder="1" applyAlignment="1" applyProtection="1">
      <alignment horizontal="center" vertical="top"/>
      <protection locked="0"/>
    </xf>
    <xf numFmtId="0" fontId="34" fillId="9" borderId="7" xfId="0" applyFont="1" applyFill="1" applyBorder="1" applyAlignment="1">
      <alignment horizontal="center" vertical="center"/>
    </xf>
    <xf numFmtId="0" fontId="34" fillId="9" borderId="0" xfId="0" applyFont="1" applyFill="1" applyAlignment="1">
      <alignment horizontal="center" vertical="center"/>
    </xf>
    <xf numFmtId="0" fontId="17" fillId="13" borderId="0" xfId="0" applyFont="1" applyFill="1" applyAlignment="1">
      <alignment vertical="center" wrapText="1"/>
    </xf>
    <xf numFmtId="0" fontId="16" fillId="13" borderId="0" xfId="0" applyFont="1" applyFill="1" applyAlignment="1">
      <alignment vertical="center"/>
    </xf>
    <xf numFmtId="0" fontId="33" fillId="13" borderId="0" xfId="0" applyFont="1" applyFill="1" applyAlignment="1">
      <alignment horizontal="left" vertical="center"/>
    </xf>
    <xf numFmtId="0" fontId="10" fillId="13" borderId="0" xfId="0" applyFont="1" applyFill="1" applyAlignment="1">
      <alignment horizontal="left"/>
    </xf>
    <xf numFmtId="0" fontId="32" fillId="13" borderId="0" xfId="0" applyFont="1" applyFill="1" applyAlignment="1">
      <alignment horizontal="left" vertical="center"/>
    </xf>
    <xf numFmtId="0" fontId="31" fillId="0" borderId="0" xfId="4" applyFont="1" applyAlignment="1">
      <alignment horizontal="center"/>
    </xf>
    <xf numFmtId="0" fontId="31" fillId="0" borderId="0" xfId="4" applyFont="1"/>
    <xf numFmtId="0" fontId="31" fillId="0" borderId="0" xfId="4" applyFont="1" applyAlignment="1">
      <alignment horizontal="left"/>
    </xf>
    <xf numFmtId="0" fontId="36" fillId="0" borderId="0" xfId="4" applyFont="1" applyAlignment="1">
      <alignment horizontal="center"/>
    </xf>
    <xf numFmtId="0" fontId="9" fillId="0" borderId="0" xfId="4" applyFont="1"/>
    <xf numFmtId="1" fontId="26" fillId="0" borderId="20" xfId="0" applyNumberFormat="1" applyFont="1" applyBorder="1" applyAlignment="1">
      <alignment horizontal="center" vertical="center"/>
    </xf>
    <xf numFmtId="1" fontId="26" fillId="0" borderId="49" xfId="0" applyNumberFormat="1" applyFont="1" applyBorder="1" applyAlignment="1">
      <alignment horizontal="center" vertical="center"/>
    </xf>
    <xf numFmtId="1" fontId="26" fillId="0" borderId="20" xfId="0" applyNumberFormat="1" applyFont="1" applyBorder="1" applyAlignment="1">
      <alignment horizontal="center" vertical="top"/>
    </xf>
    <xf numFmtId="1" fontId="26" fillId="0" borderId="49" xfId="0" applyNumberFormat="1" applyFont="1" applyBorder="1" applyAlignment="1">
      <alignment horizontal="center" vertical="top"/>
    </xf>
    <xf numFmtId="1" fontId="25" fillId="0" borderId="20" xfId="0" applyNumberFormat="1" applyFont="1" applyBorder="1" applyAlignment="1">
      <alignment horizontal="center" vertical="center"/>
    </xf>
    <xf numFmtId="0" fontId="31" fillId="0" borderId="0" xfId="4" applyFont="1" applyAlignment="1">
      <alignment horizontal="center" vertical="center"/>
    </xf>
    <xf numFmtId="0" fontId="12" fillId="7" borderId="1" xfId="4" applyFont="1" applyFill="1" applyBorder="1" applyAlignment="1">
      <alignment horizontal="center" vertical="center" wrapText="1"/>
    </xf>
    <xf numFmtId="1" fontId="26" fillId="0" borderId="28" xfId="0" applyNumberFormat="1" applyFont="1" applyBorder="1" applyAlignment="1">
      <alignment horizontal="center" vertical="center"/>
    </xf>
    <xf numFmtId="1" fontId="26" fillId="0" borderId="1" xfId="0" applyNumberFormat="1" applyFont="1" applyBorder="1" applyAlignment="1">
      <alignment horizontal="center" vertical="center"/>
    </xf>
    <xf numFmtId="1" fontId="26" fillId="0" borderId="19" xfId="0" applyNumberFormat="1" applyFont="1" applyBorder="1" applyAlignment="1">
      <alignment horizontal="center" vertical="center"/>
    </xf>
    <xf numFmtId="1" fontId="26" fillId="0" borderId="47" xfId="0" applyNumberFormat="1" applyFont="1" applyBorder="1" applyAlignment="1">
      <alignment horizontal="center" vertical="center"/>
    </xf>
    <xf numFmtId="0" fontId="12" fillId="0" borderId="1" xfId="4" applyFont="1" applyBorder="1" applyAlignment="1">
      <alignment horizontal="center" vertical="center" wrapText="1"/>
    </xf>
    <xf numFmtId="0" fontId="31" fillId="15" borderId="1" xfId="4" applyFont="1" applyFill="1" applyBorder="1" applyAlignment="1">
      <alignment horizontal="left"/>
    </xf>
    <xf numFmtId="0" fontId="31" fillId="15" borderId="1" xfId="4" applyFont="1" applyFill="1" applyBorder="1" applyAlignment="1">
      <alignment horizontal="center"/>
    </xf>
    <xf numFmtId="0" fontId="36" fillId="15" borderId="1" xfId="4" applyFont="1" applyFill="1" applyBorder="1" applyAlignment="1">
      <alignment horizontal="center"/>
    </xf>
    <xf numFmtId="2" fontId="31" fillId="8" borderId="1" xfId="4" applyNumberFormat="1" applyFont="1" applyFill="1" applyBorder="1" applyAlignment="1">
      <alignment horizontal="center"/>
    </xf>
    <xf numFmtId="0" fontId="31" fillId="15" borderId="1" xfId="4" applyFont="1" applyFill="1" applyBorder="1" applyAlignment="1">
      <alignment horizontal="left" vertical="center"/>
    </xf>
    <xf numFmtId="0" fontId="31" fillId="15" borderId="1" xfId="4" applyFont="1" applyFill="1" applyBorder="1" applyAlignment="1">
      <alignment horizontal="center" vertical="center"/>
    </xf>
    <xf numFmtId="0" fontId="36" fillId="15" borderId="1" xfId="4" applyFont="1" applyFill="1" applyBorder="1" applyAlignment="1">
      <alignment horizontal="center" vertical="center"/>
    </xf>
    <xf numFmtId="0" fontId="12" fillId="0" borderId="20" xfId="4" applyFont="1" applyBorder="1" applyAlignment="1">
      <alignment horizontal="center" vertical="center" wrapText="1"/>
    </xf>
    <xf numFmtId="0" fontId="12" fillId="0" borderId="20" xfId="4" applyFont="1" applyBorder="1" applyAlignment="1">
      <alignment horizontal="center" vertical="center"/>
    </xf>
    <xf numFmtId="0" fontId="37" fillId="0" borderId="20" xfId="4" applyFont="1" applyBorder="1" applyAlignment="1">
      <alignment horizontal="center" vertical="center" wrapText="1"/>
    </xf>
    <xf numFmtId="0" fontId="32" fillId="11" borderId="0" xfId="0" applyFont="1" applyFill="1" applyAlignment="1">
      <alignment horizontal="left" vertical="center"/>
    </xf>
    <xf numFmtId="0" fontId="33" fillId="11" borderId="0" xfId="0" applyFont="1" applyFill="1" applyAlignment="1">
      <alignment horizontal="left" vertical="center"/>
    </xf>
    <xf numFmtId="0" fontId="17" fillId="13" borderId="0" xfId="0" applyFont="1" applyFill="1" applyAlignment="1">
      <alignment horizontal="center" vertical="center"/>
    </xf>
    <xf numFmtId="0" fontId="18" fillId="13" borderId="0" xfId="0" applyFont="1" applyFill="1" applyAlignment="1">
      <alignment horizontal="center" vertical="center"/>
    </xf>
    <xf numFmtId="0" fontId="32" fillId="11" borderId="0" xfId="0" applyFont="1" applyFill="1" applyAlignment="1">
      <alignment horizontal="left" vertical="center" wrapText="1"/>
    </xf>
    <xf numFmtId="0" fontId="16" fillId="10" borderId="4" xfId="0" quotePrefix="1" applyFont="1" applyFill="1" applyBorder="1" applyAlignment="1">
      <alignment horizontal="center" vertical="center" wrapText="1"/>
    </xf>
    <xf numFmtId="0" fontId="16" fillId="10" borderId="5" xfId="0" quotePrefix="1" applyFont="1" applyFill="1" applyBorder="1" applyAlignment="1">
      <alignment horizontal="center" vertical="center" wrapText="1"/>
    </xf>
    <xf numFmtId="164" fontId="26" fillId="0" borderId="20" xfId="0" applyNumberFormat="1" applyFont="1" applyBorder="1" applyAlignment="1">
      <alignment horizontal="center" vertical="top" wrapText="1"/>
    </xf>
    <xf numFmtId="164" fontId="26" fillId="0" borderId="20" xfId="0" applyNumberFormat="1" applyFont="1" applyBorder="1" applyAlignment="1">
      <alignment horizontal="center" vertical="center" wrapText="1"/>
    </xf>
    <xf numFmtId="164" fontId="26" fillId="0" borderId="49" xfId="0" applyNumberFormat="1" applyFont="1" applyBorder="1" applyAlignment="1">
      <alignment horizontal="center" vertical="center" wrapText="1"/>
    </xf>
    <xf numFmtId="164" fontId="26" fillId="0" borderId="21" xfId="0" applyNumberFormat="1" applyFont="1" applyBorder="1" applyAlignment="1">
      <alignment horizontal="center" vertical="top" wrapText="1"/>
    </xf>
    <xf numFmtId="164" fontId="26" fillId="0" borderId="23" xfId="0" applyNumberFormat="1" applyFont="1" applyBorder="1" applyAlignment="1">
      <alignment horizontal="center" vertical="top" wrapText="1"/>
    </xf>
    <xf numFmtId="164" fontId="26" fillId="0" borderId="2" xfId="0" applyNumberFormat="1" applyFont="1" applyBorder="1" applyAlignment="1">
      <alignment horizontal="center" vertical="top" wrapText="1"/>
    </xf>
    <xf numFmtId="164" fontId="26" fillId="0" borderId="32" xfId="0" applyNumberFormat="1" applyFont="1" applyBorder="1" applyAlignment="1">
      <alignment horizontal="center" vertical="top" wrapText="1"/>
    </xf>
    <xf numFmtId="164" fontId="26" fillId="0" borderId="49" xfId="0" applyNumberFormat="1" applyFont="1" applyBorder="1" applyAlignment="1">
      <alignment horizontal="center" vertical="top" wrapText="1"/>
    </xf>
    <xf numFmtId="164" fontId="26" fillId="0" borderId="34" xfId="0" applyNumberFormat="1" applyFont="1" applyBorder="1" applyAlignment="1">
      <alignment horizontal="center" vertical="top" wrapText="1"/>
    </xf>
    <xf numFmtId="164" fontId="26" fillId="0" borderId="35" xfId="0" applyNumberFormat="1" applyFont="1" applyBorder="1" applyAlignment="1">
      <alignment horizontal="center" vertical="top" wrapText="1"/>
    </xf>
    <xf numFmtId="164" fontId="26" fillId="0" borderId="19" xfId="0" applyNumberFormat="1" applyFont="1" applyBorder="1" applyAlignment="1">
      <alignment horizontal="center" vertical="center" wrapText="1"/>
    </xf>
    <xf numFmtId="164" fontId="26" fillId="0" borderId="47" xfId="0" applyNumberFormat="1" applyFont="1" applyBorder="1" applyAlignment="1">
      <alignment horizontal="center" vertical="center" wrapText="1"/>
    </xf>
    <xf numFmtId="164" fontId="26" fillId="0" borderId="1" xfId="0" applyNumberFormat="1" applyFont="1" applyBorder="1" applyAlignment="1">
      <alignment horizontal="center" vertical="center" wrapText="1"/>
    </xf>
    <xf numFmtId="164" fontId="26" fillId="0" borderId="2" xfId="0" applyNumberFormat="1" applyFont="1" applyBorder="1" applyAlignment="1">
      <alignment horizontal="center" vertical="center" wrapText="1"/>
    </xf>
    <xf numFmtId="164" fontId="26" fillId="0" borderId="32" xfId="0" applyNumberFormat="1" applyFont="1" applyBorder="1" applyAlignment="1">
      <alignment horizontal="center" vertical="center" wrapText="1"/>
    </xf>
    <xf numFmtId="164" fontId="26" fillId="0" borderId="28" xfId="0" applyNumberFormat="1" applyFont="1" applyBorder="1" applyAlignment="1">
      <alignment horizontal="center" vertical="center" wrapText="1"/>
    </xf>
    <xf numFmtId="164" fontId="26" fillId="0" borderId="34" xfId="0" applyNumberFormat="1" applyFont="1" applyBorder="1" applyAlignment="1">
      <alignment horizontal="center" vertical="center" wrapText="1"/>
    </xf>
    <xf numFmtId="164" fontId="26" fillId="0" borderId="35" xfId="0" applyNumberFormat="1" applyFont="1" applyBorder="1" applyAlignment="1">
      <alignment horizontal="center" vertical="center" wrapText="1"/>
    </xf>
    <xf numFmtId="0" fontId="34" fillId="10" borderId="9" xfId="0" applyFont="1" applyFill="1" applyBorder="1" applyAlignment="1">
      <alignment horizontal="left" vertical="center"/>
    </xf>
    <xf numFmtId="0" fontId="34" fillId="10" borderId="10" xfId="0" applyFont="1" applyFill="1" applyBorder="1" applyAlignment="1">
      <alignment horizontal="left" vertical="center"/>
    </xf>
    <xf numFmtId="0" fontId="34" fillId="10" borderId="11" xfId="0" applyFont="1" applyFill="1" applyBorder="1" applyAlignment="1">
      <alignment horizontal="left" vertical="center"/>
    </xf>
    <xf numFmtId="164" fontId="26" fillId="0" borderId="33" xfId="0" applyNumberFormat="1" applyFont="1" applyBorder="1" applyAlignment="1">
      <alignment horizontal="center" vertical="center" wrapText="1"/>
    </xf>
    <xf numFmtId="164" fontId="26" fillId="0" borderId="22" xfId="0" applyNumberFormat="1" applyFont="1" applyBorder="1" applyAlignment="1">
      <alignment horizontal="center" vertical="center" wrapText="1"/>
    </xf>
    <xf numFmtId="164" fontId="25" fillId="0" borderId="2" xfId="0" applyNumberFormat="1" applyFont="1" applyBorder="1" applyAlignment="1">
      <alignment horizontal="center" vertical="center" wrapText="1"/>
    </xf>
    <xf numFmtId="164" fontId="25" fillId="0" borderId="32" xfId="0" applyNumberFormat="1" applyFont="1" applyBorder="1" applyAlignment="1">
      <alignment horizontal="center" vertical="center" wrapText="1"/>
    </xf>
    <xf numFmtId="164" fontId="14" fillId="6" borderId="56" xfId="1" applyNumberFormat="1" applyFont="1" applyFill="1" applyBorder="1" applyAlignment="1">
      <alignment horizontal="center" vertical="center" wrapText="1"/>
    </xf>
    <xf numFmtId="164" fontId="14" fillId="6" borderId="58" xfId="1" applyNumberFormat="1" applyFont="1" applyFill="1" applyBorder="1" applyAlignment="1">
      <alignment horizontal="center" vertical="center" wrapText="1"/>
    </xf>
    <xf numFmtId="164" fontId="14" fillId="6" borderId="59" xfId="1" applyNumberFormat="1" applyFont="1" applyFill="1" applyBorder="1" applyAlignment="1">
      <alignment horizontal="center" vertical="center" wrapText="1"/>
    </xf>
    <xf numFmtId="164" fontId="14" fillId="6" borderId="60" xfId="1" applyNumberFormat="1" applyFont="1" applyFill="1" applyBorder="1" applyAlignment="1">
      <alignment horizontal="center" vertical="center" wrapText="1"/>
    </xf>
    <xf numFmtId="164" fontId="14" fillId="6" borderId="61" xfId="1" applyNumberFormat="1" applyFont="1" applyFill="1" applyBorder="1" applyAlignment="1">
      <alignment horizontal="center" vertical="center" wrapText="1"/>
    </xf>
    <xf numFmtId="164" fontId="14" fillId="6" borderId="62" xfId="1" applyNumberFormat="1" applyFont="1" applyFill="1" applyBorder="1" applyAlignment="1">
      <alignment horizontal="center" vertical="center" wrapText="1"/>
    </xf>
    <xf numFmtId="0" fontId="16" fillId="11" borderId="4" xfId="0" applyFont="1" applyFill="1" applyBorder="1" applyAlignment="1">
      <alignment horizontal="left" vertical="center"/>
    </xf>
    <xf numFmtId="0" fontId="16" fillId="11" borderId="3" xfId="0" applyFont="1" applyFill="1" applyBorder="1" applyAlignment="1">
      <alignment horizontal="left" vertical="center"/>
    </xf>
    <xf numFmtId="0" fontId="41" fillId="16" borderId="2" xfId="4" applyFont="1" applyFill="1" applyBorder="1" applyAlignment="1">
      <alignment horizontal="center"/>
    </xf>
    <xf numFmtId="0" fontId="41" fillId="16" borderId="37" xfId="4" applyFont="1" applyFill="1" applyBorder="1" applyAlignment="1">
      <alignment horizontal="center"/>
    </xf>
    <xf numFmtId="0" fontId="41" fillId="16" borderId="32" xfId="4" applyFont="1" applyFill="1" applyBorder="1" applyAlignment="1">
      <alignment horizontal="center"/>
    </xf>
    <xf numFmtId="49" fontId="13" fillId="9" borderId="0" xfId="0" applyNumberFormat="1" applyFont="1" applyFill="1" applyBorder="1" applyAlignment="1">
      <alignment horizontal="center" vertical="center" wrapText="1"/>
    </xf>
    <xf numFmtId="1" fontId="14" fillId="9" borderId="0" xfId="0" quotePrefix="1" applyNumberFormat="1" applyFont="1" applyFill="1" applyBorder="1" applyAlignment="1">
      <alignment vertical="center" wrapText="1"/>
    </xf>
    <xf numFmtId="1" fontId="14" fillId="14" borderId="66" xfId="0" quotePrefix="1" applyNumberFormat="1" applyFont="1" applyFill="1" applyBorder="1" applyAlignment="1">
      <alignment horizontal="center" vertical="center" wrapText="1"/>
    </xf>
    <xf numFmtId="1" fontId="14" fillId="14" borderId="39" xfId="0" quotePrefix="1" applyNumberFormat="1" applyFont="1" applyFill="1" applyBorder="1" applyAlignment="1">
      <alignment horizontal="center" vertical="center" wrapText="1"/>
    </xf>
    <xf numFmtId="0" fontId="34" fillId="0" borderId="8" xfId="0" applyFont="1" applyFill="1" applyBorder="1" applyAlignment="1">
      <alignment horizontal="center" vertical="center"/>
    </xf>
    <xf numFmtId="0" fontId="35" fillId="0" borderId="0" xfId="0" applyFont="1" applyFill="1"/>
    <xf numFmtId="0" fontId="42" fillId="0" borderId="24" xfId="0" quotePrefix="1" applyFont="1" applyBorder="1" applyAlignment="1">
      <alignment horizontal="right" vertical="center"/>
    </xf>
    <xf numFmtId="0" fontId="42" fillId="0" borderId="25" xfId="0" quotePrefix="1" applyFont="1" applyBorder="1" applyAlignment="1">
      <alignment horizontal="right" vertical="center"/>
    </xf>
    <xf numFmtId="165" fontId="42" fillId="8" borderId="27" xfId="0" quotePrefix="1" applyNumberFormat="1" applyFont="1" applyFill="1" applyBorder="1" applyAlignment="1">
      <alignment horizontal="center" vertical="center"/>
    </xf>
    <xf numFmtId="0" fontId="42" fillId="6" borderId="14" xfId="0" applyFont="1" applyFill="1" applyBorder="1" applyAlignment="1">
      <alignment horizontal="right" vertical="center" wrapText="1"/>
    </xf>
    <xf numFmtId="0" fontId="42" fillId="6" borderId="15" xfId="0" applyFont="1" applyFill="1" applyBorder="1" applyAlignment="1">
      <alignment horizontal="right" vertical="center" wrapText="1"/>
    </xf>
    <xf numFmtId="0" fontId="42" fillId="6" borderId="35" xfId="0" applyFont="1" applyFill="1" applyBorder="1" applyAlignment="1">
      <alignment horizontal="right" vertical="center" wrapText="1"/>
    </xf>
    <xf numFmtId="165" fontId="42" fillId="6" borderId="47" xfId="0" applyNumberFormat="1" applyFont="1" applyFill="1" applyBorder="1" applyAlignment="1">
      <alignment horizontal="center" vertical="center" wrapText="1"/>
    </xf>
    <xf numFmtId="0" fontId="42" fillId="8" borderId="67" xfId="0" applyFont="1" applyFill="1" applyBorder="1" applyAlignment="1">
      <alignment horizontal="right" vertical="center"/>
    </xf>
    <xf numFmtId="0" fontId="42" fillId="8" borderId="68" xfId="0" applyFont="1" applyFill="1" applyBorder="1" applyAlignment="1">
      <alignment horizontal="right" vertical="center"/>
    </xf>
    <xf numFmtId="0" fontId="42" fillId="8" borderId="68" xfId="0" applyFont="1" applyFill="1" applyBorder="1" applyAlignment="1">
      <alignment horizontal="right" vertical="center" indent="1"/>
    </xf>
    <xf numFmtId="0" fontId="42" fillId="8" borderId="68" xfId="0" quotePrefix="1" applyFont="1" applyFill="1" applyBorder="1" applyAlignment="1">
      <alignment horizontal="right" vertical="center"/>
    </xf>
    <xf numFmtId="0" fontId="42" fillId="8" borderId="69" xfId="0" applyFont="1" applyFill="1" applyBorder="1" applyAlignment="1">
      <alignment horizontal="right" vertical="center"/>
    </xf>
    <xf numFmtId="0" fontId="27" fillId="0" borderId="48" xfId="2" applyFont="1" applyBorder="1" applyAlignment="1">
      <alignment horizontal="right" vertical="center"/>
    </xf>
    <xf numFmtId="164" fontId="44" fillId="4" borderId="58" xfId="1" applyNumberFormat="1" applyFont="1" applyFill="1" applyBorder="1" applyAlignment="1">
      <alignment horizontal="center" vertical="center"/>
    </xf>
    <xf numFmtId="164" fontId="44" fillId="4" borderId="59" xfId="1" applyNumberFormat="1" applyFont="1" applyFill="1" applyBorder="1" applyAlignment="1">
      <alignment horizontal="center" vertical="center"/>
    </xf>
    <xf numFmtId="164" fontId="44" fillId="4" borderId="61" xfId="1" applyNumberFormat="1" applyFont="1" applyFill="1" applyBorder="1" applyAlignment="1">
      <alignment horizontal="center" vertical="center"/>
    </xf>
    <xf numFmtId="164" fontId="44" fillId="4" borderId="62" xfId="1" applyNumberFormat="1" applyFont="1" applyFill="1" applyBorder="1" applyAlignment="1">
      <alignment horizontal="center" vertical="center"/>
    </xf>
    <xf numFmtId="0" fontId="16" fillId="11" borderId="24" xfId="0" applyFont="1" applyFill="1" applyBorder="1" applyAlignment="1">
      <alignment horizontal="center" vertical="center"/>
    </xf>
    <xf numFmtId="0" fontId="16" fillId="11" borderId="25" xfId="0" applyFont="1" applyFill="1" applyBorder="1" applyAlignment="1">
      <alignment horizontal="center" vertical="center"/>
    </xf>
    <xf numFmtId="0" fontId="16" fillId="11" borderId="45" xfId="0" applyFont="1" applyFill="1" applyBorder="1" applyAlignment="1">
      <alignment horizontal="center" vertical="center"/>
    </xf>
    <xf numFmtId="0" fontId="16" fillId="11" borderId="36" xfId="0" applyFont="1" applyFill="1" applyBorder="1" applyAlignment="1">
      <alignment horizontal="center" vertical="center"/>
    </xf>
    <xf numFmtId="0" fontId="16" fillId="11" borderId="9" xfId="0" applyFont="1" applyFill="1" applyBorder="1" applyAlignment="1">
      <alignment horizontal="center" vertical="center"/>
    </xf>
    <xf numFmtId="0" fontId="16" fillId="11" borderId="10" xfId="0" applyFont="1" applyFill="1" applyBorder="1" applyAlignment="1">
      <alignment horizontal="center" vertical="center"/>
    </xf>
    <xf numFmtId="0" fontId="16" fillId="11" borderId="57" xfId="0" applyFont="1" applyFill="1" applyBorder="1" applyAlignment="1">
      <alignment horizontal="center" vertical="center"/>
    </xf>
    <xf numFmtId="0" fontId="16" fillId="11" borderId="37" xfId="0" applyFont="1" applyFill="1" applyBorder="1" applyAlignment="1">
      <alignment horizontal="center" vertical="center"/>
    </xf>
    <xf numFmtId="0" fontId="18" fillId="11" borderId="7" xfId="0" applyFont="1" applyFill="1" applyBorder="1" applyAlignment="1">
      <alignment horizontal="center" vertical="center"/>
    </xf>
    <xf numFmtId="0" fontId="18" fillId="11" borderId="0" xfId="0" applyFont="1" applyFill="1" applyAlignment="1">
      <alignment horizontal="center" vertical="center"/>
    </xf>
    <xf numFmtId="0" fontId="27" fillId="0" borderId="0" xfId="2" applyFont="1" applyFill="1"/>
    <xf numFmtId="0" fontId="27" fillId="0" borderId="6" xfId="2" applyFont="1" applyBorder="1" applyAlignment="1">
      <alignment horizontal="right" vertical="center"/>
    </xf>
    <xf numFmtId="0" fontId="27" fillId="0" borderId="6" xfId="2" applyFont="1" applyBorder="1" applyAlignment="1">
      <alignment horizontal="right" vertical="top"/>
    </xf>
    <xf numFmtId="0" fontId="27" fillId="0" borderId="42" xfId="2" applyFont="1" applyBorder="1" applyAlignment="1">
      <alignment horizontal="right" vertical="top"/>
    </xf>
    <xf numFmtId="0" fontId="27" fillId="0" borderId="26" xfId="2" applyFont="1" applyBorder="1" applyAlignment="1">
      <alignment horizontal="right" vertical="top"/>
    </xf>
    <xf numFmtId="0" fontId="27" fillId="0" borderId="18" xfId="2" applyFont="1" applyBorder="1" applyAlignment="1">
      <alignment horizontal="right" vertical="top"/>
    </xf>
    <xf numFmtId="0" fontId="31" fillId="0" borderId="1" xfId="4" applyFont="1" applyFill="1" applyBorder="1" applyAlignment="1">
      <alignment horizontal="center"/>
    </xf>
    <xf numFmtId="0" fontId="31" fillId="0" borderId="1" xfId="4" applyFont="1" applyFill="1" applyBorder="1" applyAlignment="1">
      <alignment horizontal="center" vertical="center" wrapText="1"/>
    </xf>
    <xf numFmtId="0" fontId="31" fillId="0" borderId="1" xfId="5" applyNumberFormat="1" applyFont="1" applyFill="1" applyBorder="1" applyAlignment="1" applyProtection="1">
      <alignment horizontal="center"/>
    </xf>
    <xf numFmtId="0" fontId="27" fillId="0" borderId="26" xfId="2" applyFont="1" applyBorder="1" applyAlignment="1">
      <alignment horizontal="right" vertical="center"/>
    </xf>
    <xf numFmtId="0" fontId="27" fillId="8" borderId="6" xfId="2" applyFont="1" applyFill="1" applyBorder="1" applyAlignment="1">
      <alignment horizontal="right" vertical="center"/>
    </xf>
    <xf numFmtId="0" fontId="27" fillId="0" borderId="18" xfId="2" applyFont="1" applyBorder="1" applyAlignment="1">
      <alignment horizontal="right" vertical="center"/>
    </xf>
    <xf numFmtId="0" fontId="27" fillId="0" borderId="42" xfId="2" applyFont="1" applyBorder="1" applyAlignment="1">
      <alignment horizontal="right" vertical="center"/>
    </xf>
    <xf numFmtId="0" fontId="27" fillId="0" borderId="6" xfId="2" applyFont="1" applyBorder="1" applyAlignment="1">
      <alignment horizontal="right" vertical="center" wrapText="1"/>
    </xf>
    <xf numFmtId="0" fontId="27" fillId="0" borderId="16" xfId="2" applyFont="1" applyBorder="1" applyAlignment="1">
      <alignment horizontal="right" vertical="center"/>
    </xf>
    <xf numFmtId="164" fontId="42" fillId="4" borderId="63" xfId="1" applyNumberFormat="1" applyFont="1" applyFill="1" applyBorder="1" applyAlignment="1" applyProtection="1">
      <alignment horizontal="center" vertical="center"/>
      <protection locked="0"/>
    </xf>
    <xf numFmtId="164" fontId="42" fillId="4" borderId="64" xfId="0" applyNumberFormat="1" applyFont="1" applyFill="1" applyBorder="1" applyAlignment="1" applyProtection="1">
      <alignment horizontal="center" vertical="center"/>
      <protection locked="0"/>
    </xf>
    <xf numFmtId="164" fontId="43" fillId="8" borderId="64" xfId="1" applyNumberFormat="1" applyFont="1" applyFill="1" applyBorder="1" applyAlignment="1" applyProtection="1">
      <alignment horizontal="center" vertical="center"/>
    </xf>
    <xf numFmtId="164" fontId="43" fillId="8" borderId="65" xfId="1" applyNumberFormat="1" applyFont="1" applyFill="1" applyBorder="1" applyAlignment="1" applyProtection="1">
      <alignment horizontal="center" vertical="center"/>
    </xf>
    <xf numFmtId="3" fontId="31" fillId="7" borderId="1" xfId="4" applyNumberFormat="1" applyFont="1" applyFill="1" applyBorder="1" applyAlignment="1" applyProtection="1">
      <alignment horizontal="center"/>
      <protection locked="0"/>
    </xf>
    <xf numFmtId="0" fontId="6" fillId="0" borderId="1" xfId="5" applyNumberFormat="1" applyFont="1" applyFill="1" applyBorder="1" applyAlignment="1" applyProtection="1">
      <alignment horizontal="left" vertical="top"/>
    </xf>
    <xf numFmtId="0" fontId="6" fillId="0" borderId="1" xfId="5" applyFont="1" applyFill="1" applyBorder="1" applyAlignment="1" applyProtection="1">
      <alignment horizontal="left" vertical="top"/>
    </xf>
    <xf numFmtId="2" fontId="40" fillId="8" borderId="1" xfId="4" applyNumberFormat="1" applyFont="1" applyFill="1" applyBorder="1" applyAlignment="1">
      <alignment horizontal="center"/>
    </xf>
    <xf numFmtId="0" fontId="6" fillId="0" borderId="1" xfId="0" applyFont="1" applyFill="1" applyBorder="1"/>
    <xf numFmtId="0" fontId="9" fillId="16" borderId="0" xfId="4" applyFont="1" applyFill="1" applyAlignment="1">
      <alignment horizontal="center"/>
    </xf>
    <xf numFmtId="0" fontId="9" fillId="16" borderId="0" xfId="4" applyFont="1" applyFill="1"/>
  </cellXfs>
  <cellStyles count="6">
    <cellStyle name="Currency" xfId="1" builtinId="4"/>
    <cellStyle name="Hyperlink" xfId="2" builtinId="8"/>
    <cellStyle name="Hyperlink 2" xfId="5" xr:uid="{A247711F-28DA-42EF-B115-BCD93996E173}"/>
    <cellStyle name="Normal" xfId="0" builtinId="0"/>
    <cellStyle name="Normal 2" xfId="3" xr:uid="{00000000-0005-0000-0000-000004000000}"/>
    <cellStyle name="Normal 3" xfId="4" xr:uid="{9E49B0A7-78E4-472F-9F2D-614CFE59A3D5}"/>
  </cellStyles>
  <dxfs count="0"/>
  <tableStyles count="0" defaultTableStyle="TableStyleMedium9" defaultPivotStyle="PivotStyleLight16"/>
  <colors>
    <mruColors>
      <color rgb="FF5BA030"/>
      <color rgb="FFFF3300"/>
      <color rgb="FFD7E5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30</xdr:col>
      <xdr:colOff>108856</xdr:colOff>
      <xdr:row>58</xdr:row>
      <xdr:rowOff>23584</xdr:rowOff>
    </xdr:from>
    <xdr:to>
      <xdr:col>42</xdr:col>
      <xdr:colOff>126999</xdr:colOff>
      <xdr:row>60</xdr:row>
      <xdr:rowOff>355600</xdr:rowOff>
    </xdr:to>
    <xdr:sp macro="" textlink="">
      <xdr:nvSpPr>
        <xdr:cNvPr id="12" name="TextBox 11">
          <a:extLst>
            <a:ext uri="{FF2B5EF4-FFF2-40B4-BE49-F238E27FC236}">
              <a16:creationId xmlns:a16="http://schemas.microsoft.com/office/drawing/2014/main" id="{0E8E664E-079C-4BE3-B0F8-0526CEC0DE82}"/>
            </a:ext>
          </a:extLst>
        </xdr:cNvPr>
        <xdr:cNvSpPr txBox="1"/>
      </xdr:nvSpPr>
      <xdr:spPr>
        <a:xfrm>
          <a:off x="18396856" y="10386784"/>
          <a:ext cx="7333343" cy="147501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a:t>Yellow</a:t>
          </a:r>
          <a:r>
            <a:rPr lang="en-US" sz="2800" b="1" baseline="0"/>
            <a:t> Boxes: </a:t>
          </a:r>
        </a:p>
        <a:p>
          <a:r>
            <a:rPr lang="en-US" sz="2000" baseline="0"/>
            <a:t>Indicate ordering months available for Seasonal Fruit and Veggies you would like to place an order for Summer 2027 optional to enter the case quantites you would like to request for the available ordering periods. </a:t>
          </a:r>
        </a:p>
        <a:p>
          <a:endParaRPr lang="en-US" sz="1200" baseline="0"/>
        </a:p>
        <a:p>
          <a:endParaRPr lang="en-US" sz="1200"/>
        </a:p>
      </xdr:txBody>
    </xdr:sp>
    <xdr:clientData/>
  </xdr:twoCellAnchor>
  <xdr:twoCellAnchor>
    <xdr:from>
      <xdr:col>29</xdr:col>
      <xdr:colOff>560615</xdr:colOff>
      <xdr:row>53</xdr:row>
      <xdr:rowOff>85272</xdr:rowOff>
    </xdr:from>
    <xdr:to>
      <xdr:col>37</xdr:col>
      <xdr:colOff>139700</xdr:colOff>
      <xdr:row>56</xdr:row>
      <xdr:rowOff>12700</xdr:rowOff>
    </xdr:to>
    <xdr:sp macro="" textlink="">
      <xdr:nvSpPr>
        <xdr:cNvPr id="14" name="TextBox 13">
          <a:extLst>
            <a:ext uri="{FF2B5EF4-FFF2-40B4-BE49-F238E27FC236}">
              <a16:creationId xmlns:a16="http://schemas.microsoft.com/office/drawing/2014/main" id="{7F65A0A0-6B87-4F6D-9F19-21A70FE00739}"/>
            </a:ext>
          </a:extLst>
        </xdr:cNvPr>
        <xdr:cNvSpPr txBox="1"/>
      </xdr:nvSpPr>
      <xdr:spPr>
        <a:xfrm>
          <a:off x="18239015" y="7832272"/>
          <a:ext cx="4455885" cy="1400628"/>
        </a:xfrm>
        <a:prstGeom prst="rect">
          <a:avLst/>
        </a:prstGeom>
        <a:solidFill>
          <a:schemeClr val="accent5">
            <a:lumMod val="40000"/>
            <a:lumOff val="60000"/>
          </a:schemeClr>
        </a:solidFill>
        <a:ln w="317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baseline="0"/>
            <a:t>Light Blue Boxes- </a:t>
          </a:r>
        </a:p>
        <a:p>
          <a:r>
            <a:rPr lang="en-US" sz="2000" baseline="0"/>
            <a:t>Indicate where you need to enter a value. </a:t>
          </a:r>
        </a:p>
        <a:p>
          <a:endParaRPr lang="en-US" sz="1800" baseline="0"/>
        </a:p>
      </xdr:txBody>
    </xdr:sp>
    <xdr:clientData/>
  </xdr:twoCellAnchor>
  <xdr:twoCellAnchor>
    <xdr:from>
      <xdr:col>32</xdr:col>
      <xdr:colOff>208643</xdr:colOff>
      <xdr:row>62</xdr:row>
      <xdr:rowOff>101601</xdr:rowOff>
    </xdr:from>
    <xdr:to>
      <xdr:col>41</xdr:col>
      <xdr:colOff>25400</xdr:colOff>
      <xdr:row>64</xdr:row>
      <xdr:rowOff>469901</xdr:rowOff>
    </xdr:to>
    <xdr:sp macro="" textlink="">
      <xdr:nvSpPr>
        <xdr:cNvPr id="18" name="TextBox 17">
          <a:extLst>
            <a:ext uri="{FF2B5EF4-FFF2-40B4-BE49-F238E27FC236}">
              <a16:creationId xmlns:a16="http://schemas.microsoft.com/office/drawing/2014/main" id="{E9F38535-3796-4C91-BACB-192750B1B36B}"/>
            </a:ext>
          </a:extLst>
        </xdr:cNvPr>
        <xdr:cNvSpPr txBox="1"/>
      </xdr:nvSpPr>
      <xdr:spPr>
        <a:xfrm>
          <a:off x="19715843" y="12750801"/>
          <a:ext cx="5303157" cy="1511300"/>
        </a:xfrm>
        <a:prstGeom prst="rect">
          <a:avLst/>
        </a:prstGeom>
        <a:solidFill>
          <a:schemeClr val="accent6">
            <a:lumMod val="40000"/>
            <a:lumOff val="60000"/>
            <a:alpha val="95000"/>
          </a:schemeClr>
        </a:solidFill>
        <a:ln w="25400"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a:t>Orange</a:t>
          </a:r>
          <a:r>
            <a:rPr lang="en-US" sz="2800" b="1" baseline="0"/>
            <a:t> Boxes: </a:t>
          </a:r>
        </a:p>
        <a:p>
          <a:r>
            <a:rPr lang="en-US" sz="2000" baseline="0"/>
            <a:t>Optional. Indicate ordering months for Seasonal Fruits and Veggies ordered PY 2025 to be received in Summer of 2026. </a:t>
          </a:r>
          <a:endParaRPr lang="en-US" sz="2000"/>
        </a:p>
      </xdr:txBody>
    </xdr:sp>
    <xdr:clientData/>
  </xdr:twoCellAnchor>
  <xdr:twoCellAnchor>
    <xdr:from>
      <xdr:col>25</xdr:col>
      <xdr:colOff>366485</xdr:colOff>
      <xdr:row>66</xdr:row>
      <xdr:rowOff>99786</xdr:rowOff>
    </xdr:from>
    <xdr:to>
      <xdr:col>34</xdr:col>
      <xdr:colOff>127001</xdr:colOff>
      <xdr:row>70</xdr:row>
      <xdr:rowOff>0</xdr:rowOff>
    </xdr:to>
    <xdr:sp macro="" textlink="">
      <xdr:nvSpPr>
        <xdr:cNvPr id="20" name="TextBox 19">
          <a:extLst>
            <a:ext uri="{FF2B5EF4-FFF2-40B4-BE49-F238E27FC236}">
              <a16:creationId xmlns:a16="http://schemas.microsoft.com/office/drawing/2014/main" id="{A4BA58F1-BC76-483B-8B3A-D83895D56C42}"/>
            </a:ext>
          </a:extLst>
        </xdr:cNvPr>
        <xdr:cNvSpPr txBox="1"/>
      </xdr:nvSpPr>
      <xdr:spPr>
        <a:xfrm>
          <a:off x="15606485" y="15034986"/>
          <a:ext cx="5246916" cy="2186214"/>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a:t>White Boxes:</a:t>
          </a:r>
          <a:r>
            <a:rPr lang="en-US" sz="2800" b="1" baseline="0"/>
            <a:t> </a:t>
          </a:r>
        </a:p>
        <a:p>
          <a:r>
            <a:rPr lang="en-US" sz="2400" b="1" baseline="0"/>
            <a:t> DO NOT ENTER ANYTHING IN WHITE BOXES! </a:t>
          </a:r>
          <a:br>
            <a:rPr lang="en-US" sz="1800" baseline="0"/>
          </a:br>
          <a:r>
            <a:rPr lang="en-US" sz="2800" baseline="0"/>
            <a:t>White boxes are for informational purposes only, they will prepopulate totals for you once you enter values in the instructed boxes. </a:t>
          </a:r>
          <a:endParaRPr lang="en-US" sz="1800" baseline="0"/>
        </a:p>
      </xdr:txBody>
    </xdr:sp>
    <xdr:clientData/>
  </xdr:twoCellAnchor>
  <xdr:twoCellAnchor>
    <xdr:from>
      <xdr:col>0</xdr:col>
      <xdr:colOff>0</xdr:colOff>
      <xdr:row>4</xdr:row>
      <xdr:rowOff>145144</xdr:rowOff>
    </xdr:from>
    <xdr:to>
      <xdr:col>41</xdr:col>
      <xdr:colOff>596900</xdr:colOff>
      <xdr:row>13</xdr:row>
      <xdr:rowOff>279400</xdr:rowOff>
    </xdr:to>
    <xdr:sp macro="" textlink="">
      <xdr:nvSpPr>
        <xdr:cNvPr id="25" name="TextBox 24">
          <a:extLst>
            <a:ext uri="{FF2B5EF4-FFF2-40B4-BE49-F238E27FC236}">
              <a16:creationId xmlns:a16="http://schemas.microsoft.com/office/drawing/2014/main" id="{A76A1F5B-D027-946F-D070-EDF9A009422D}"/>
            </a:ext>
          </a:extLst>
        </xdr:cNvPr>
        <xdr:cNvSpPr txBox="1"/>
      </xdr:nvSpPr>
      <xdr:spPr>
        <a:xfrm>
          <a:off x="0" y="3955144"/>
          <a:ext cx="25590500" cy="33219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n-US" sz="2800" b="1" i="1"/>
        </a:p>
        <a:p>
          <a:pPr algn="l"/>
          <a:r>
            <a:rPr lang="en-US" sz="2800" b="1" i="1"/>
            <a:t>1) Servings-Case</a:t>
          </a:r>
          <a:r>
            <a:rPr lang="en-US" sz="2800" b="1" i="1" baseline="0"/>
            <a:t> Quantity Calculator- </a:t>
          </a:r>
          <a:r>
            <a:rPr lang="en-US" sz="2800" b="0" i="1" baseline="0"/>
            <a:t>shows all the USDA Foods Direct Delivery items available, the weight of the packaging it is received in, total servings each case contains, serving portion sizes, calculates the total cases needed based on servings needed, rounds up the calculated total of cases to a whole number. </a:t>
          </a:r>
        </a:p>
        <a:p>
          <a:pPr algn="l"/>
          <a:endParaRPr lang="en-US" sz="2800" b="0" i="1"/>
        </a:p>
        <a:p>
          <a:pPr algn="l"/>
          <a:r>
            <a:rPr lang="en-US" sz="2800" b="1" i="1"/>
            <a:t>2) SY 2026-27 Catalog Worksheet- </a:t>
          </a:r>
          <a:r>
            <a:rPr lang="en-US" sz="2800" b="0"/>
            <a:t>shows the USDA Foods Direct Delivery items available in WBSCM, the month(s) each item will be delivered to the warehouse, and the estimated 'per case' entitlement cost of each item. </a:t>
          </a:r>
        </a:p>
        <a:p>
          <a:pPr algn="l"/>
          <a:endParaRPr lang="en-US" sz="2800" b="0"/>
        </a:p>
      </xdr:txBody>
    </xdr:sp>
    <xdr:clientData/>
  </xdr:twoCellAnchor>
  <xdr:twoCellAnchor>
    <xdr:from>
      <xdr:col>4</xdr:col>
      <xdr:colOff>515591</xdr:colOff>
      <xdr:row>61</xdr:row>
      <xdr:rowOff>308619</xdr:rowOff>
    </xdr:from>
    <xdr:to>
      <xdr:col>8</xdr:col>
      <xdr:colOff>570116</xdr:colOff>
      <xdr:row>65</xdr:row>
      <xdr:rowOff>70583</xdr:rowOff>
    </xdr:to>
    <xdr:sp macro="" textlink="">
      <xdr:nvSpPr>
        <xdr:cNvPr id="24" name="Speech Bubble: Oval 23">
          <a:extLst>
            <a:ext uri="{FF2B5EF4-FFF2-40B4-BE49-F238E27FC236}">
              <a16:creationId xmlns:a16="http://schemas.microsoft.com/office/drawing/2014/main" id="{521C4094-1EB0-4E69-8CA1-D6585755E601}"/>
            </a:ext>
          </a:extLst>
        </xdr:cNvPr>
        <xdr:cNvSpPr/>
      </xdr:nvSpPr>
      <xdr:spPr>
        <a:xfrm rot="198234">
          <a:off x="2953991" y="12386319"/>
          <a:ext cx="2492925" cy="2047964"/>
        </a:xfrm>
        <a:prstGeom prst="wedgeEllipseCallout">
          <a:avLst/>
        </a:prstGeom>
        <a:solidFill>
          <a:schemeClr val="accent3">
            <a:lumMod val="75000"/>
          </a:schemeClr>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nchorCtr="0">
          <a:scene3d>
            <a:camera prst="orthographicFront">
              <a:rot lat="2279687" lon="19255563" rev="20564319"/>
            </a:camera>
            <a:lightRig rig="threePt" dir="t"/>
          </a:scene3d>
          <a:flatTx/>
        </a:bodyPr>
        <a:lstStyle/>
        <a:p>
          <a:pPr algn="ctr"/>
          <a:r>
            <a:rPr lang="en-US" sz="1600" b="1">
              <a:ln>
                <a:noFill/>
              </a:ln>
            </a:rPr>
            <a:t>Click on any of the USDA Foods Items Names</a:t>
          </a:r>
          <a:r>
            <a:rPr lang="en-US" sz="1600" b="1" baseline="0">
              <a:ln>
                <a:noFill/>
              </a:ln>
            </a:rPr>
            <a:t> listed and you will be directed to the USDA Specifications Sheet! </a:t>
          </a:r>
          <a:endParaRPr lang="en-US" sz="1600" b="1">
            <a:ln>
              <a:noFill/>
            </a:ln>
          </a:endParaRPr>
        </a:p>
      </xdr:txBody>
    </xdr:sp>
    <xdr:clientData/>
  </xdr:twoCellAnchor>
  <xdr:twoCellAnchor editAs="oneCell">
    <xdr:from>
      <xdr:col>0</xdr:col>
      <xdr:colOff>0</xdr:colOff>
      <xdr:row>2</xdr:row>
      <xdr:rowOff>0</xdr:rowOff>
    </xdr:from>
    <xdr:to>
      <xdr:col>30</xdr:col>
      <xdr:colOff>419722</xdr:colOff>
      <xdr:row>3</xdr:row>
      <xdr:rowOff>419100</xdr:rowOff>
    </xdr:to>
    <xdr:pic>
      <xdr:nvPicPr>
        <xdr:cNvPr id="57" name="Picture 56">
          <a:extLst>
            <a:ext uri="{FF2B5EF4-FFF2-40B4-BE49-F238E27FC236}">
              <a16:creationId xmlns:a16="http://schemas.microsoft.com/office/drawing/2014/main" id="{A60FAFFA-5295-CBC7-A960-3AAD035EBE14}"/>
            </a:ext>
          </a:extLst>
        </xdr:cNvPr>
        <xdr:cNvPicPr>
          <a:picLocks noChangeAspect="1"/>
        </xdr:cNvPicPr>
      </xdr:nvPicPr>
      <xdr:blipFill>
        <a:blip xmlns:r="http://schemas.openxmlformats.org/officeDocument/2006/relationships" r:embed="rId1"/>
        <a:stretch>
          <a:fillRect/>
        </a:stretch>
      </xdr:blipFill>
      <xdr:spPr>
        <a:xfrm>
          <a:off x="0" y="1905000"/>
          <a:ext cx="18707722" cy="1371600"/>
        </a:xfrm>
        <a:prstGeom prst="rect">
          <a:avLst/>
        </a:prstGeom>
      </xdr:spPr>
    </xdr:pic>
    <xdr:clientData/>
  </xdr:twoCellAnchor>
  <xdr:twoCellAnchor editAs="oneCell">
    <xdr:from>
      <xdr:col>0</xdr:col>
      <xdr:colOff>304800</xdr:colOff>
      <xdr:row>53</xdr:row>
      <xdr:rowOff>25400</xdr:rowOff>
    </xdr:from>
    <xdr:to>
      <xdr:col>28</xdr:col>
      <xdr:colOff>408936</xdr:colOff>
      <xdr:row>65</xdr:row>
      <xdr:rowOff>558800</xdr:rowOff>
    </xdr:to>
    <xdr:pic>
      <xdr:nvPicPr>
        <xdr:cNvPr id="62" name="Picture 61">
          <a:extLst>
            <a:ext uri="{FF2B5EF4-FFF2-40B4-BE49-F238E27FC236}">
              <a16:creationId xmlns:a16="http://schemas.microsoft.com/office/drawing/2014/main" id="{E222224E-D7D2-96CD-B963-CAEAD7724C62}"/>
            </a:ext>
          </a:extLst>
        </xdr:cNvPr>
        <xdr:cNvPicPr>
          <a:picLocks noChangeAspect="1"/>
        </xdr:cNvPicPr>
      </xdr:nvPicPr>
      <xdr:blipFill>
        <a:blip xmlns:r="http://schemas.openxmlformats.org/officeDocument/2006/relationships" r:embed="rId2"/>
        <a:stretch>
          <a:fillRect/>
        </a:stretch>
      </xdr:blipFill>
      <xdr:spPr>
        <a:xfrm>
          <a:off x="304800" y="7772400"/>
          <a:ext cx="17172936" cy="7150100"/>
        </a:xfrm>
        <a:prstGeom prst="rect">
          <a:avLst/>
        </a:prstGeom>
      </xdr:spPr>
    </xdr:pic>
    <xdr:clientData/>
  </xdr:twoCellAnchor>
  <xdr:twoCellAnchor>
    <xdr:from>
      <xdr:col>11</xdr:col>
      <xdr:colOff>165100</xdr:colOff>
      <xdr:row>53</xdr:row>
      <xdr:rowOff>317500</xdr:rowOff>
    </xdr:from>
    <xdr:to>
      <xdr:col>29</xdr:col>
      <xdr:colOff>533400</xdr:colOff>
      <xdr:row>56</xdr:row>
      <xdr:rowOff>228600</xdr:rowOff>
    </xdr:to>
    <xdr:cxnSp macro="">
      <xdr:nvCxnSpPr>
        <xdr:cNvPr id="16" name="Straight Arrow Connector 15">
          <a:extLst>
            <a:ext uri="{FF2B5EF4-FFF2-40B4-BE49-F238E27FC236}">
              <a16:creationId xmlns:a16="http://schemas.microsoft.com/office/drawing/2014/main" id="{09797E50-B2BD-41C0-9993-6466E8E56312}"/>
            </a:ext>
          </a:extLst>
        </xdr:cNvPr>
        <xdr:cNvCxnSpPr/>
      </xdr:nvCxnSpPr>
      <xdr:spPr>
        <a:xfrm flipV="1">
          <a:off x="6870700" y="8064500"/>
          <a:ext cx="11341100" cy="1384300"/>
        </a:xfrm>
        <a:prstGeom prst="straightConnector1">
          <a:avLst/>
        </a:prstGeom>
        <a:ln w="38100">
          <a:solidFill>
            <a:schemeClr val="tx1"/>
          </a:solidFill>
          <a:headEnd type="stealth" w="lg" len="lg"/>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317500</xdr:colOff>
      <xdr:row>54</xdr:row>
      <xdr:rowOff>482600</xdr:rowOff>
    </xdr:from>
    <xdr:to>
      <xdr:col>29</xdr:col>
      <xdr:colOff>509814</xdr:colOff>
      <xdr:row>61</xdr:row>
      <xdr:rowOff>431800</xdr:rowOff>
    </xdr:to>
    <xdr:cxnSp macro="">
      <xdr:nvCxnSpPr>
        <xdr:cNvPr id="17" name="Straight Arrow Connector 16">
          <a:extLst>
            <a:ext uri="{FF2B5EF4-FFF2-40B4-BE49-F238E27FC236}">
              <a16:creationId xmlns:a16="http://schemas.microsoft.com/office/drawing/2014/main" id="{608A2922-EB5F-4AF0-8707-3FF6464F21BF}"/>
            </a:ext>
          </a:extLst>
        </xdr:cNvPr>
        <xdr:cNvCxnSpPr/>
      </xdr:nvCxnSpPr>
      <xdr:spPr>
        <a:xfrm flipV="1">
          <a:off x="14947900" y="8559800"/>
          <a:ext cx="3240314" cy="3949700"/>
        </a:xfrm>
        <a:prstGeom prst="straightConnector1">
          <a:avLst/>
        </a:prstGeom>
        <a:ln w="38100">
          <a:solidFill>
            <a:schemeClr val="tx1"/>
          </a:solidFill>
          <a:headEnd type="stealth" w="lg" len="lg"/>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444500</xdr:colOff>
      <xdr:row>59</xdr:row>
      <xdr:rowOff>469900</xdr:rowOff>
    </xdr:from>
    <xdr:to>
      <xdr:col>29</xdr:col>
      <xdr:colOff>576943</xdr:colOff>
      <xdr:row>62</xdr:row>
      <xdr:rowOff>203200</xdr:rowOff>
    </xdr:to>
    <xdr:cxnSp macro="">
      <xdr:nvCxnSpPr>
        <xdr:cNvPr id="13" name="Straight Arrow Connector 12">
          <a:extLst>
            <a:ext uri="{FF2B5EF4-FFF2-40B4-BE49-F238E27FC236}">
              <a16:creationId xmlns:a16="http://schemas.microsoft.com/office/drawing/2014/main" id="{A06A9131-31EF-4FBA-92EB-F7EAF33AB20A}"/>
            </a:ext>
          </a:extLst>
        </xdr:cNvPr>
        <xdr:cNvCxnSpPr/>
      </xdr:nvCxnSpPr>
      <xdr:spPr>
        <a:xfrm flipV="1">
          <a:off x="16294100" y="11404600"/>
          <a:ext cx="1961243" cy="1447800"/>
        </a:xfrm>
        <a:prstGeom prst="straightConnector1">
          <a:avLst/>
        </a:prstGeom>
        <a:ln w="38100">
          <a:solidFill>
            <a:srgbClr val="FFFF00"/>
          </a:solidFill>
          <a:headEnd type="stealth" w="lg" len="lg"/>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190500</xdr:colOff>
      <xdr:row>62</xdr:row>
      <xdr:rowOff>302986</xdr:rowOff>
    </xdr:from>
    <xdr:to>
      <xdr:col>31</xdr:col>
      <xdr:colOff>584200</xdr:colOff>
      <xdr:row>63</xdr:row>
      <xdr:rowOff>317500</xdr:rowOff>
    </xdr:to>
    <xdr:cxnSp macro="">
      <xdr:nvCxnSpPr>
        <xdr:cNvPr id="19" name="Straight Arrow Connector 18">
          <a:extLst>
            <a:ext uri="{FF2B5EF4-FFF2-40B4-BE49-F238E27FC236}">
              <a16:creationId xmlns:a16="http://schemas.microsoft.com/office/drawing/2014/main" id="{EECC2DBA-9D0B-483B-AC80-7FE1FA2FA383}"/>
            </a:ext>
          </a:extLst>
        </xdr:cNvPr>
        <xdr:cNvCxnSpPr/>
      </xdr:nvCxnSpPr>
      <xdr:spPr>
        <a:xfrm>
          <a:off x="11772900" y="12952186"/>
          <a:ext cx="7708900" cy="586014"/>
        </a:xfrm>
        <a:prstGeom prst="straightConnector1">
          <a:avLst/>
        </a:prstGeom>
        <a:ln w="44450">
          <a:solidFill>
            <a:schemeClr val="accent6">
              <a:lumMod val="75000"/>
            </a:schemeClr>
          </a:solidFill>
          <a:headEnd type="stealth" w="lg" len="lg"/>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25400</xdr:colOff>
      <xdr:row>58</xdr:row>
      <xdr:rowOff>406400</xdr:rowOff>
    </xdr:from>
    <xdr:to>
      <xdr:col>25</xdr:col>
      <xdr:colOff>317500</xdr:colOff>
      <xdr:row>66</xdr:row>
      <xdr:rowOff>419100</xdr:rowOff>
    </xdr:to>
    <xdr:cxnSp macro="">
      <xdr:nvCxnSpPr>
        <xdr:cNvPr id="21" name="Straight Arrow Connector 20">
          <a:extLst>
            <a:ext uri="{FF2B5EF4-FFF2-40B4-BE49-F238E27FC236}">
              <a16:creationId xmlns:a16="http://schemas.microsoft.com/office/drawing/2014/main" id="{BCB949BC-5E08-499D-B3A0-FC8EA20F02C2}"/>
            </a:ext>
          </a:extLst>
        </xdr:cNvPr>
        <xdr:cNvCxnSpPr/>
      </xdr:nvCxnSpPr>
      <xdr:spPr>
        <a:xfrm>
          <a:off x="6731000" y="10769600"/>
          <a:ext cx="8826500" cy="4584700"/>
        </a:xfrm>
        <a:prstGeom prst="straightConnector1">
          <a:avLst/>
        </a:prstGeom>
        <a:ln w="41275">
          <a:solidFill>
            <a:srgbClr val="FF0000"/>
          </a:solidFill>
          <a:headEnd type="stealth" w="lg" len="lg"/>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12700</xdr:colOff>
      <xdr:row>64</xdr:row>
      <xdr:rowOff>508000</xdr:rowOff>
    </xdr:from>
    <xdr:to>
      <xdr:col>25</xdr:col>
      <xdr:colOff>330200</xdr:colOff>
      <xdr:row>67</xdr:row>
      <xdr:rowOff>292100</xdr:rowOff>
    </xdr:to>
    <xdr:cxnSp macro="">
      <xdr:nvCxnSpPr>
        <xdr:cNvPr id="22" name="Straight Arrow Connector 21">
          <a:extLst>
            <a:ext uri="{FF2B5EF4-FFF2-40B4-BE49-F238E27FC236}">
              <a16:creationId xmlns:a16="http://schemas.microsoft.com/office/drawing/2014/main" id="{5B20678B-6F5A-4492-A088-B37DCCEB059C}"/>
            </a:ext>
          </a:extLst>
        </xdr:cNvPr>
        <xdr:cNvCxnSpPr/>
      </xdr:nvCxnSpPr>
      <xdr:spPr>
        <a:xfrm>
          <a:off x="10985500" y="14300200"/>
          <a:ext cx="4584700" cy="1498600"/>
        </a:xfrm>
        <a:prstGeom prst="straightConnector1">
          <a:avLst/>
        </a:prstGeom>
        <a:ln w="41275">
          <a:solidFill>
            <a:srgbClr val="FF0000"/>
          </a:solidFill>
          <a:headEnd type="stealth" w="lg" len="lg"/>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254000</xdr:colOff>
      <xdr:row>65</xdr:row>
      <xdr:rowOff>177800</xdr:rowOff>
    </xdr:from>
    <xdr:to>
      <xdr:col>25</xdr:col>
      <xdr:colOff>254000</xdr:colOff>
      <xdr:row>68</xdr:row>
      <xdr:rowOff>177800</xdr:rowOff>
    </xdr:to>
    <xdr:cxnSp macro="">
      <xdr:nvCxnSpPr>
        <xdr:cNvPr id="23" name="Straight Arrow Connector 22">
          <a:extLst>
            <a:ext uri="{FF2B5EF4-FFF2-40B4-BE49-F238E27FC236}">
              <a16:creationId xmlns:a16="http://schemas.microsoft.com/office/drawing/2014/main" id="{AD801698-090E-47F5-A48F-FAF59F91B0BD}"/>
            </a:ext>
          </a:extLst>
        </xdr:cNvPr>
        <xdr:cNvCxnSpPr/>
      </xdr:nvCxnSpPr>
      <xdr:spPr>
        <a:xfrm>
          <a:off x="8178800" y="14541500"/>
          <a:ext cx="7315200" cy="1714500"/>
        </a:xfrm>
        <a:prstGeom prst="straightConnector1">
          <a:avLst/>
        </a:prstGeom>
        <a:ln w="41275">
          <a:solidFill>
            <a:srgbClr val="FF0000"/>
          </a:solidFill>
          <a:headEnd type="stealth" w="lg" len="lg"/>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127000</xdr:colOff>
      <xdr:row>76</xdr:row>
      <xdr:rowOff>50801</xdr:rowOff>
    </xdr:from>
    <xdr:to>
      <xdr:col>18</xdr:col>
      <xdr:colOff>330200</xdr:colOff>
      <xdr:row>102</xdr:row>
      <xdr:rowOff>128695</xdr:rowOff>
    </xdr:to>
    <xdr:pic>
      <xdr:nvPicPr>
        <xdr:cNvPr id="65" name="Picture 64">
          <a:extLst>
            <a:ext uri="{FF2B5EF4-FFF2-40B4-BE49-F238E27FC236}">
              <a16:creationId xmlns:a16="http://schemas.microsoft.com/office/drawing/2014/main" id="{29D12B7E-8241-2265-5597-E3AE966C96F4}"/>
            </a:ext>
          </a:extLst>
        </xdr:cNvPr>
        <xdr:cNvPicPr>
          <a:picLocks noChangeAspect="1"/>
        </xdr:cNvPicPr>
      </xdr:nvPicPr>
      <xdr:blipFill>
        <a:blip xmlns:r="http://schemas.openxmlformats.org/officeDocument/2006/relationships" r:embed="rId3"/>
        <a:stretch>
          <a:fillRect/>
        </a:stretch>
      </xdr:blipFill>
      <xdr:spPr>
        <a:xfrm>
          <a:off x="736600" y="18389601"/>
          <a:ext cx="10566400" cy="5107094"/>
        </a:xfrm>
        <a:prstGeom prst="rect">
          <a:avLst/>
        </a:prstGeom>
      </xdr:spPr>
    </xdr:pic>
    <xdr:clientData/>
  </xdr:twoCellAnchor>
  <xdr:twoCellAnchor>
    <xdr:from>
      <xdr:col>24</xdr:col>
      <xdr:colOff>392793</xdr:colOff>
      <xdr:row>76</xdr:row>
      <xdr:rowOff>273955</xdr:rowOff>
    </xdr:from>
    <xdr:to>
      <xdr:col>36</xdr:col>
      <xdr:colOff>558800</xdr:colOff>
      <xdr:row>97</xdr:row>
      <xdr:rowOff>76200</xdr:rowOff>
    </xdr:to>
    <xdr:sp macro="" textlink="">
      <xdr:nvSpPr>
        <xdr:cNvPr id="4" name="Callout: Line 3">
          <a:extLst>
            <a:ext uri="{FF2B5EF4-FFF2-40B4-BE49-F238E27FC236}">
              <a16:creationId xmlns:a16="http://schemas.microsoft.com/office/drawing/2014/main" id="{62FDDDE0-5140-422C-89C8-9D55EA008C8E}"/>
            </a:ext>
          </a:extLst>
        </xdr:cNvPr>
        <xdr:cNvSpPr/>
      </xdr:nvSpPr>
      <xdr:spPr>
        <a:xfrm>
          <a:off x="15023193" y="36710255"/>
          <a:ext cx="7481207" cy="3688445"/>
        </a:xfrm>
        <a:prstGeom prst="borderCallout1">
          <a:avLst>
            <a:gd name="adj1" fmla="val 15731"/>
            <a:gd name="adj2" fmla="val -2106"/>
            <a:gd name="adj3" fmla="val 57576"/>
            <a:gd name="adj4" fmla="val -82618"/>
          </a:avLst>
        </a:prstGeom>
        <a:solidFill>
          <a:schemeClr val="accent5">
            <a:lumMod val="75000"/>
          </a:schemeClr>
        </a:solidFill>
        <a:ln w="47625">
          <a:solidFill>
            <a:schemeClr val="tx1"/>
          </a:solidFill>
          <a:headEnd type="stealth" w="lg" len="lg"/>
          <a:tailEnd type="stealth" w="lg" len="lg"/>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2800" b="1"/>
            <a:t>Step 1: Column</a:t>
          </a:r>
          <a:r>
            <a:rPr lang="en-US" sz="2800" b="1" baseline="0"/>
            <a:t> C Line 3-</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2400" b="1" baseline="0"/>
        </a:p>
        <a:p>
          <a:pPr marL="0" marR="0" lvl="0" indent="0" algn="l" defTabSz="914400" eaLnBrk="1" fontAlgn="auto" latinLnBrk="0" hangingPunct="1">
            <a:lnSpc>
              <a:spcPct val="100000"/>
            </a:lnSpc>
            <a:spcBef>
              <a:spcPts val="0"/>
            </a:spcBef>
            <a:spcAft>
              <a:spcPts val="0"/>
            </a:spcAft>
            <a:buClrTx/>
            <a:buSzTx/>
            <a:buFontTx/>
            <a:buNone/>
            <a:tabLst/>
            <a:defRPr/>
          </a:pPr>
          <a:r>
            <a:rPr lang="en-US" sz="2400" b="0">
              <a:solidFill>
                <a:schemeClr val="lt1"/>
              </a:solidFill>
              <a:effectLst/>
              <a:latin typeface="+mn-lt"/>
              <a:ea typeface="+mn-ea"/>
              <a:cs typeface="+mn-cs"/>
            </a:rPr>
            <a:t>Enter beginning WBSCM entitlement amount in the light</a:t>
          </a:r>
          <a:r>
            <a:rPr lang="en-US" sz="2400" b="0" baseline="0">
              <a:solidFill>
                <a:schemeClr val="lt1"/>
              </a:solidFill>
              <a:effectLst/>
              <a:latin typeface="+mn-lt"/>
              <a:ea typeface="+mn-ea"/>
              <a:cs typeface="+mn-cs"/>
            </a:rPr>
            <a:t> blue</a:t>
          </a:r>
          <a:r>
            <a:rPr lang="en-US" sz="2400" b="0">
              <a:solidFill>
                <a:schemeClr val="lt1"/>
              </a:solidFill>
              <a:effectLst/>
              <a:latin typeface="+mn-lt"/>
              <a:ea typeface="+mn-ea"/>
              <a:cs typeface="+mn-cs"/>
            </a:rPr>
            <a:t> box. </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2400" b="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2400" b="0">
              <a:solidFill>
                <a:schemeClr val="lt1"/>
              </a:solidFill>
              <a:effectLst/>
              <a:latin typeface="+mn-lt"/>
              <a:ea typeface="+mn-ea"/>
              <a:cs typeface="+mn-cs"/>
            </a:rPr>
            <a:t>You can access this by logging</a:t>
          </a:r>
          <a:r>
            <a:rPr lang="en-US" sz="2400" b="0" baseline="0">
              <a:solidFill>
                <a:schemeClr val="lt1"/>
              </a:solidFill>
              <a:effectLst/>
              <a:latin typeface="+mn-lt"/>
              <a:ea typeface="+mn-ea"/>
              <a:cs typeface="+mn-cs"/>
            </a:rPr>
            <a:t> in</a:t>
          </a:r>
          <a:r>
            <a:rPr lang="en-US" sz="2400" b="0">
              <a:solidFill>
                <a:schemeClr val="lt1"/>
              </a:solidFill>
              <a:effectLst/>
              <a:latin typeface="+mn-lt"/>
              <a:ea typeface="+mn-ea"/>
              <a:cs typeface="+mn-cs"/>
            </a:rPr>
            <a:t> to WBSCM&gt;Reports&gt;Entitlement</a:t>
          </a:r>
          <a:r>
            <a:rPr lang="en-US" sz="2400" b="0" baseline="0">
              <a:solidFill>
                <a:schemeClr val="lt1"/>
              </a:solidFill>
              <a:effectLst/>
              <a:latin typeface="+mn-lt"/>
              <a:ea typeface="+mn-ea"/>
              <a:cs typeface="+mn-cs"/>
            </a:rPr>
            <a:t> </a:t>
          </a:r>
          <a:r>
            <a:rPr lang="en-US" sz="2400" b="0">
              <a:solidFill>
                <a:schemeClr val="lt1"/>
              </a:solidFill>
              <a:effectLst/>
              <a:latin typeface="+mn-lt"/>
              <a:ea typeface="+mn-ea"/>
              <a:cs typeface="+mn-cs"/>
            </a:rPr>
            <a:t>Management&gt;Entitlement/Bonus Summary Report. Enter Program/NSLP, Program Year 2027.</a:t>
          </a:r>
          <a:endParaRPr lang="en-US" sz="2400" b="0">
            <a:effectLst/>
          </a:endParaRPr>
        </a:p>
        <a:p>
          <a:pPr algn="l"/>
          <a:endParaRPr lang="en-US" sz="1200"/>
        </a:p>
      </xdr:txBody>
    </xdr:sp>
    <xdr:clientData/>
  </xdr:twoCellAnchor>
  <xdr:twoCellAnchor>
    <xdr:from>
      <xdr:col>23</xdr:col>
      <xdr:colOff>53520</xdr:colOff>
      <xdr:row>100</xdr:row>
      <xdr:rowOff>34468</xdr:rowOff>
    </xdr:from>
    <xdr:to>
      <xdr:col>43</xdr:col>
      <xdr:colOff>241300</xdr:colOff>
      <xdr:row>119</xdr:row>
      <xdr:rowOff>76200</xdr:rowOff>
    </xdr:to>
    <xdr:sp macro="" textlink="">
      <xdr:nvSpPr>
        <xdr:cNvPr id="5" name="Callout: Line 4">
          <a:extLst>
            <a:ext uri="{FF2B5EF4-FFF2-40B4-BE49-F238E27FC236}">
              <a16:creationId xmlns:a16="http://schemas.microsoft.com/office/drawing/2014/main" id="{C3AED925-3007-4833-8879-096D1D27B1EC}"/>
            </a:ext>
          </a:extLst>
        </xdr:cNvPr>
        <xdr:cNvSpPr/>
      </xdr:nvSpPr>
      <xdr:spPr>
        <a:xfrm>
          <a:off x="14074320" y="44090768"/>
          <a:ext cx="12379780" cy="3178632"/>
        </a:xfrm>
        <a:prstGeom prst="borderCallout1">
          <a:avLst>
            <a:gd name="adj1" fmla="val 26395"/>
            <a:gd name="adj2" fmla="val -2872"/>
            <a:gd name="adj3" fmla="val -27189"/>
            <a:gd name="adj4" fmla="val -39443"/>
          </a:avLst>
        </a:prstGeom>
        <a:ln w="47625">
          <a:solidFill>
            <a:schemeClr val="bg1"/>
          </a:solidFill>
          <a:headEnd type="stealth" w="lg" len="lg"/>
          <a:tailEnd type="stealth" w="lg" len="lg"/>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800" b="1"/>
            <a:t>Step 2: Column C Lines</a:t>
          </a:r>
          <a:r>
            <a:rPr lang="en-US" sz="2800" b="1" baseline="0"/>
            <a:t> 4,5, &amp; 6-</a:t>
          </a:r>
        </a:p>
        <a:p>
          <a:pPr algn="l"/>
          <a:endParaRPr lang="en-US" sz="1800" b="1" baseline="0"/>
        </a:p>
        <a:p>
          <a:pPr algn="l"/>
          <a:r>
            <a:rPr lang="en-US" sz="2400" b="0"/>
            <a:t>If you are participating in the USDA DoD Fresh Program,</a:t>
          </a:r>
          <a:r>
            <a:rPr lang="en-US" sz="2400" b="0" baseline="0"/>
            <a:t> Unprocessed Fruit &amp; Veggie Pilot, or Processing Program enter your anticipated set aside totals for each program you are participating in. </a:t>
          </a:r>
        </a:p>
        <a:p>
          <a:pPr algn="l"/>
          <a:endParaRPr lang="en-US" sz="2400" b="0" baseline="0"/>
        </a:p>
        <a:p>
          <a:pPr algn="l"/>
          <a:r>
            <a:rPr lang="en-US" sz="2400" b="0" baseline="0"/>
            <a:t>If you are not participating enter 0. </a:t>
          </a:r>
          <a:endParaRPr lang="en-US" sz="2400" b="0"/>
        </a:p>
      </xdr:txBody>
    </xdr:sp>
    <xdr:clientData/>
  </xdr:twoCellAnchor>
  <xdr:twoCellAnchor>
    <xdr:from>
      <xdr:col>1</xdr:col>
      <xdr:colOff>266700</xdr:colOff>
      <xdr:row>107</xdr:row>
      <xdr:rowOff>127000</xdr:rowOff>
    </xdr:from>
    <xdr:to>
      <xdr:col>21</xdr:col>
      <xdr:colOff>139700</xdr:colOff>
      <xdr:row>134</xdr:row>
      <xdr:rowOff>152400</xdr:rowOff>
    </xdr:to>
    <xdr:sp macro="" textlink="">
      <xdr:nvSpPr>
        <xdr:cNvPr id="6" name="Callout: Line 5">
          <a:extLst>
            <a:ext uri="{FF2B5EF4-FFF2-40B4-BE49-F238E27FC236}">
              <a16:creationId xmlns:a16="http://schemas.microsoft.com/office/drawing/2014/main" id="{635162E9-443D-41AA-8990-8B900D92E078}"/>
            </a:ext>
          </a:extLst>
        </xdr:cNvPr>
        <xdr:cNvSpPr/>
      </xdr:nvSpPr>
      <xdr:spPr>
        <a:xfrm>
          <a:off x="876300" y="42100500"/>
          <a:ext cx="12065000" cy="4483100"/>
        </a:xfrm>
        <a:prstGeom prst="borderCallout1">
          <a:avLst>
            <a:gd name="adj1" fmla="val -5793"/>
            <a:gd name="adj2" fmla="val 54998"/>
            <a:gd name="adj3" fmla="val -27533"/>
            <a:gd name="adj4" fmla="val 56338"/>
          </a:avLst>
        </a:prstGeom>
        <a:solidFill>
          <a:schemeClr val="accent4">
            <a:lumMod val="60000"/>
            <a:lumOff val="40000"/>
          </a:schemeClr>
        </a:solidFill>
        <a:ln w="47625">
          <a:solidFill>
            <a:schemeClr val="accent4">
              <a:lumMod val="75000"/>
            </a:schemeClr>
          </a:solidFill>
          <a:headEnd type="stealth" w="lg" len="lg"/>
          <a:tailEnd type="stealth" w="lg" len="lg"/>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3200" b="1"/>
            <a:t>DO NOT ENTER ANYTHING IN THE</a:t>
          </a:r>
          <a:r>
            <a:rPr lang="en-US" sz="3200" b="1" baseline="0"/>
            <a:t> WHITE BOXES: </a:t>
          </a:r>
        </a:p>
        <a:p>
          <a:pPr algn="l"/>
          <a:r>
            <a:rPr lang="en-US" sz="3200" b="1" baseline="0"/>
            <a:t>These boxes are setup to calculate the totals for you. </a:t>
          </a:r>
        </a:p>
        <a:p>
          <a:pPr algn="l"/>
          <a:endParaRPr lang="en-US" sz="2400" baseline="0"/>
        </a:p>
        <a:p>
          <a:pPr algn="l"/>
          <a:r>
            <a:rPr lang="en-US" sz="2400" b="1" baseline="0"/>
            <a:t>Column C-Line 7: </a:t>
          </a:r>
          <a:r>
            <a:rPr lang="en-US" sz="2400" baseline="0"/>
            <a:t>Calculates the estimated total of your Direct Delivery cases ordered for SY 2027. </a:t>
          </a:r>
        </a:p>
        <a:p>
          <a:pPr algn="l"/>
          <a:endParaRPr lang="en-US" sz="2400" b="1" baseline="0"/>
        </a:p>
        <a:p>
          <a:pPr algn="l"/>
          <a:r>
            <a:rPr lang="en-US" sz="2400" b="1" baseline="0"/>
            <a:t>Column C- Line 8-  </a:t>
          </a:r>
          <a:r>
            <a:rPr lang="en-US" sz="2400" baseline="0"/>
            <a:t>Calculates the estimated total of the Direct Delivery cases and the additional program 'set-aside' amounts entered in line 4, 5, &amp; 6. </a:t>
          </a:r>
        </a:p>
        <a:p>
          <a:pPr algn="l"/>
          <a:endParaRPr lang="en-US" sz="2400" baseline="0"/>
        </a:p>
        <a:p>
          <a:pPr algn="l"/>
          <a:r>
            <a:rPr lang="en-US" sz="2400" b="1" baseline="0"/>
            <a:t>Column C- Line 9: </a:t>
          </a:r>
          <a:r>
            <a:rPr lang="en-US" sz="2400" baseline="0"/>
            <a:t>Calculates the remaining entitlement balance with the Direct Delivery cases total and all 'Set-Aside' amounts inculuded. </a:t>
          </a:r>
          <a:endParaRPr lang="en-US" sz="2400"/>
        </a:p>
      </xdr:txBody>
    </xdr:sp>
    <xdr:clientData/>
  </xdr:twoCellAnchor>
  <xdr:twoCellAnchor editAs="oneCell">
    <xdr:from>
      <xdr:col>1</xdr:col>
      <xdr:colOff>114300</xdr:colOff>
      <xdr:row>143</xdr:row>
      <xdr:rowOff>152399</xdr:rowOff>
    </xdr:from>
    <xdr:to>
      <xdr:col>27</xdr:col>
      <xdr:colOff>457200</xdr:colOff>
      <xdr:row>185</xdr:row>
      <xdr:rowOff>64844</xdr:rowOff>
    </xdr:to>
    <xdr:pic>
      <xdr:nvPicPr>
        <xdr:cNvPr id="66" name="Picture 65">
          <a:extLst>
            <a:ext uri="{FF2B5EF4-FFF2-40B4-BE49-F238E27FC236}">
              <a16:creationId xmlns:a16="http://schemas.microsoft.com/office/drawing/2014/main" id="{596C887D-9C3F-ED12-174D-2BEBF6F16DC5}"/>
            </a:ext>
          </a:extLst>
        </xdr:cNvPr>
        <xdr:cNvPicPr>
          <a:picLocks noChangeAspect="1"/>
        </xdr:cNvPicPr>
      </xdr:nvPicPr>
      <xdr:blipFill>
        <a:blip xmlns:r="http://schemas.openxmlformats.org/officeDocument/2006/relationships" r:embed="rId4"/>
        <a:stretch>
          <a:fillRect/>
        </a:stretch>
      </xdr:blipFill>
      <xdr:spPr>
        <a:xfrm>
          <a:off x="723900" y="28155899"/>
          <a:ext cx="16192500" cy="6846645"/>
        </a:xfrm>
        <a:prstGeom prst="rect">
          <a:avLst/>
        </a:prstGeom>
      </xdr:spPr>
    </xdr:pic>
    <xdr:clientData/>
  </xdr:twoCellAnchor>
  <xdr:twoCellAnchor>
    <xdr:from>
      <xdr:col>31</xdr:col>
      <xdr:colOff>12702</xdr:colOff>
      <xdr:row>173</xdr:row>
      <xdr:rowOff>152400</xdr:rowOff>
    </xdr:from>
    <xdr:to>
      <xdr:col>44</xdr:col>
      <xdr:colOff>127000</xdr:colOff>
      <xdr:row>206</xdr:row>
      <xdr:rowOff>127000</xdr:rowOff>
    </xdr:to>
    <xdr:sp macro="" textlink="">
      <xdr:nvSpPr>
        <xdr:cNvPr id="8" name="Callout: Line 7">
          <a:extLst>
            <a:ext uri="{FF2B5EF4-FFF2-40B4-BE49-F238E27FC236}">
              <a16:creationId xmlns:a16="http://schemas.microsoft.com/office/drawing/2014/main" id="{ADFBE263-BF9E-45BA-A2BF-CB96A0E793E9}"/>
            </a:ext>
          </a:extLst>
        </xdr:cNvPr>
        <xdr:cNvSpPr/>
      </xdr:nvSpPr>
      <xdr:spPr>
        <a:xfrm>
          <a:off x="18910302" y="53975000"/>
          <a:ext cx="8039098" cy="5422900"/>
        </a:xfrm>
        <a:prstGeom prst="borderCallout1">
          <a:avLst>
            <a:gd name="adj1" fmla="val 10849"/>
            <a:gd name="adj2" fmla="val -2262"/>
            <a:gd name="adj3" fmla="val -2219"/>
            <a:gd name="adj4" fmla="val -92471"/>
          </a:avLst>
        </a:prstGeom>
        <a:ln w="47625">
          <a:solidFill>
            <a:schemeClr val="tx1"/>
          </a:solidFill>
          <a:headEnd type="stealth" w="lg" len="lg"/>
          <a:tailEnd type="stealth" w="lg" len="lg"/>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800" b="1"/>
            <a:t>Step 3</a:t>
          </a:r>
          <a:r>
            <a:rPr lang="en-US" sz="2800" b="1" baseline="0"/>
            <a:t>: Column I- </a:t>
          </a:r>
          <a:endParaRPr lang="en-US" sz="2800" b="1"/>
        </a:p>
        <a:p>
          <a:pPr algn="l"/>
          <a:endParaRPr lang="en-US" sz="1800"/>
        </a:p>
        <a:p>
          <a:pPr marL="0" marR="0" lvl="0" indent="0" algn="l" defTabSz="914400" eaLnBrk="1" fontAlgn="auto" latinLnBrk="0" hangingPunct="1">
            <a:lnSpc>
              <a:spcPct val="100000"/>
            </a:lnSpc>
            <a:spcBef>
              <a:spcPts val="0"/>
            </a:spcBef>
            <a:spcAft>
              <a:spcPts val="0"/>
            </a:spcAft>
            <a:buClrTx/>
            <a:buSzTx/>
            <a:buFontTx/>
            <a:buNone/>
            <a:tabLst/>
            <a:defRPr/>
          </a:pPr>
          <a:r>
            <a:rPr lang="en-US" sz="2400">
              <a:solidFill>
                <a:schemeClr val="lt1"/>
              </a:solidFill>
              <a:effectLst/>
              <a:latin typeface="+mn-lt"/>
              <a:ea typeface="+mn-ea"/>
              <a:cs typeface="+mn-cs"/>
            </a:rPr>
            <a:t>This is optional. </a:t>
          </a:r>
          <a:r>
            <a:rPr lang="en-US" sz="2400" b="1">
              <a:solidFill>
                <a:schemeClr val="lt1"/>
              </a:solidFill>
              <a:effectLst/>
              <a:latin typeface="+mn-lt"/>
              <a:ea typeface="+mn-ea"/>
              <a:cs typeface="+mn-cs"/>
            </a:rPr>
            <a:t>Enter quantities in the light</a:t>
          </a:r>
          <a:r>
            <a:rPr lang="en-US" sz="2400" b="1" baseline="0">
              <a:solidFill>
                <a:schemeClr val="lt1"/>
              </a:solidFill>
              <a:effectLst/>
              <a:latin typeface="+mn-lt"/>
              <a:ea typeface="+mn-ea"/>
              <a:cs typeface="+mn-cs"/>
            </a:rPr>
            <a:t> orange</a:t>
          </a:r>
          <a:r>
            <a:rPr lang="en-US" sz="2400" b="1">
              <a:solidFill>
                <a:schemeClr val="lt1"/>
              </a:solidFill>
              <a:effectLst/>
              <a:latin typeface="+mn-lt"/>
              <a:ea typeface="+mn-ea"/>
              <a:cs typeface="+mn-cs"/>
            </a:rPr>
            <a:t> boxes</a:t>
          </a:r>
          <a:r>
            <a:rPr lang="en-US" sz="2400" b="1" baseline="0">
              <a:solidFill>
                <a:schemeClr val="lt1"/>
              </a:solidFill>
              <a:effectLst/>
              <a:latin typeface="+mn-lt"/>
              <a:ea typeface="+mn-ea"/>
              <a:cs typeface="+mn-cs"/>
            </a:rPr>
            <a:t> of column I</a:t>
          </a:r>
          <a:r>
            <a:rPr lang="en-US" sz="2400" b="1">
              <a:solidFill>
                <a:schemeClr val="lt1"/>
              </a:solidFill>
              <a:effectLst/>
              <a:latin typeface="+mn-lt"/>
              <a:ea typeface="+mn-ea"/>
              <a:cs typeface="+mn-cs"/>
            </a:rPr>
            <a:t> </a:t>
          </a:r>
          <a:r>
            <a:rPr lang="en-US" sz="2400">
              <a:solidFill>
                <a:schemeClr val="lt1"/>
              </a:solidFill>
              <a:effectLst/>
              <a:latin typeface="+mn-lt"/>
              <a:ea typeface="+mn-ea"/>
              <a:cs typeface="+mn-cs"/>
            </a:rPr>
            <a:t>of first quarter seasonal Fruit &amp; Vegetable products arriving July-September 2026 that were ordered during last years</a:t>
          </a:r>
          <a:r>
            <a:rPr lang="en-US" sz="2400" baseline="0">
              <a:solidFill>
                <a:schemeClr val="lt1"/>
              </a:solidFill>
              <a:effectLst/>
              <a:latin typeface="+mn-lt"/>
              <a:ea typeface="+mn-ea"/>
              <a:cs typeface="+mn-cs"/>
            </a:rPr>
            <a:t> ordering period for the upcoming school year. </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24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2400">
              <a:solidFill>
                <a:schemeClr val="lt1"/>
              </a:solidFill>
              <a:effectLst/>
              <a:latin typeface="+mn-lt"/>
              <a:ea typeface="+mn-ea"/>
              <a:cs typeface="+mn-cs"/>
            </a:rPr>
            <a:t>These will be included in the white boxes (above)</a:t>
          </a:r>
          <a:r>
            <a:rPr lang="en-US" sz="2400" baseline="0">
              <a:solidFill>
                <a:schemeClr val="lt1"/>
              </a:solidFill>
              <a:effectLst/>
              <a:latin typeface="+mn-lt"/>
              <a:ea typeface="+mn-ea"/>
              <a:cs typeface="+mn-cs"/>
            </a:rPr>
            <a:t> </a:t>
          </a:r>
          <a:r>
            <a:rPr lang="en-US" sz="2400">
              <a:solidFill>
                <a:schemeClr val="lt1"/>
              </a:solidFill>
              <a:effectLst/>
              <a:latin typeface="+mn-lt"/>
              <a:ea typeface="+mn-ea"/>
              <a:cs typeface="+mn-cs"/>
            </a:rPr>
            <a:t>Direct Delivery total calculation on</a:t>
          </a:r>
          <a:r>
            <a:rPr lang="en-US" sz="2400" baseline="0">
              <a:solidFill>
                <a:schemeClr val="lt1"/>
              </a:solidFill>
              <a:effectLst/>
              <a:latin typeface="+mn-lt"/>
              <a:ea typeface="+mn-ea"/>
              <a:cs typeface="+mn-cs"/>
            </a:rPr>
            <a:t> line 6. </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2400" baseline="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2400">
              <a:solidFill>
                <a:schemeClr val="lt1"/>
              </a:solidFill>
              <a:effectLst/>
              <a:latin typeface="+mn-lt"/>
              <a:ea typeface="+mn-ea"/>
              <a:cs typeface="+mn-cs"/>
            </a:rPr>
            <a:t>You can access these orders/cost by logging</a:t>
          </a:r>
          <a:r>
            <a:rPr lang="en-US" sz="2400" baseline="0">
              <a:solidFill>
                <a:schemeClr val="lt1"/>
              </a:solidFill>
              <a:effectLst/>
              <a:latin typeface="+mn-lt"/>
              <a:ea typeface="+mn-ea"/>
              <a:cs typeface="+mn-cs"/>
            </a:rPr>
            <a:t> into</a:t>
          </a:r>
          <a:r>
            <a:rPr lang="en-US" sz="2400">
              <a:solidFill>
                <a:schemeClr val="lt1"/>
              </a:solidFill>
              <a:effectLst/>
              <a:latin typeface="+mn-lt"/>
              <a:ea typeface="+mn-ea"/>
              <a:cs typeface="+mn-cs"/>
            </a:rPr>
            <a:t> WBSCM&gt;Reports&gt;Entitlement Management&gt;RA Entitlement/Bonus Detail Report. Enter Program/NSLP, Program year/2027. </a:t>
          </a:r>
          <a:endParaRPr lang="en-US" sz="2400">
            <a:effectLst/>
          </a:endParaRPr>
        </a:p>
        <a:p>
          <a:pPr algn="l"/>
          <a:endParaRPr lang="en-US" sz="1200"/>
        </a:p>
      </xdr:txBody>
    </xdr:sp>
    <xdr:clientData/>
  </xdr:twoCellAnchor>
  <xdr:twoCellAnchor>
    <xdr:from>
      <xdr:col>18</xdr:col>
      <xdr:colOff>152401</xdr:colOff>
      <xdr:row>195</xdr:row>
      <xdr:rowOff>25400</xdr:rowOff>
    </xdr:from>
    <xdr:to>
      <xdr:col>25</xdr:col>
      <xdr:colOff>495300</xdr:colOff>
      <xdr:row>219</xdr:row>
      <xdr:rowOff>25400</xdr:rowOff>
    </xdr:to>
    <xdr:sp macro="" textlink="">
      <xdr:nvSpPr>
        <xdr:cNvPr id="9" name="Callout: Line 8">
          <a:extLst>
            <a:ext uri="{FF2B5EF4-FFF2-40B4-BE49-F238E27FC236}">
              <a16:creationId xmlns:a16="http://schemas.microsoft.com/office/drawing/2014/main" id="{E0420D75-1EE4-4687-88DA-6A79169B7C93}"/>
            </a:ext>
          </a:extLst>
        </xdr:cNvPr>
        <xdr:cNvSpPr/>
      </xdr:nvSpPr>
      <xdr:spPr>
        <a:xfrm>
          <a:off x="11125201" y="57480200"/>
          <a:ext cx="4610099" cy="3962400"/>
        </a:xfrm>
        <a:prstGeom prst="borderCallout1">
          <a:avLst>
            <a:gd name="adj1" fmla="val -12256"/>
            <a:gd name="adj2" fmla="val 45381"/>
            <a:gd name="adj3" fmla="val -67653"/>
            <a:gd name="adj4" fmla="val 44471"/>
          </a:avLst>
        </a:prstGeom>
        <a:ln w="47625">
          <a:solidFill>
            <a:schemeClr val="bg1"/>
          </a:solidFill>
          <a:headEnd type="stealth" w="lg" len="lg"/>
          <a:tailEnd type="stealth" w="lg" len="lg"/>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800" b="1"/>
            <a:t>Step 4: Columns J:R-</a:t>
          </a:r>
          <a:r>
            <a:rPr lang="en-US" sz="2800" b="1" baseline="0"/>
            <a:t> </a:t>
          </a:r>
        </a:p>
        <a:p>
          <a:pPr algn="l"/>
          <a:endParaRPr lang="en-US" sz="2800" b="1" baseline="0"/>
        </a:p>
        <a:p>
          <a:pPr algn="l"/>
          <a:r>
            <a:rPr lang="en-US" sz="2400" baseline="0"/>
            <a:t>Any USDA Foods item you want to place on order you must identify the total case quantity you would like to order for each ordering period in the light blue boxes. Do not enter anything in the greyed out boxes. </a:t>
          </a:r>
          <a:endParaRPr lang="en-US" sz="2400"/>
        </a:p>
      </xdr:txBody>
    </xdr:sp>
    <xdr:clientData/>
  </xdr:twoCellAnchor>
  <xdr:twoCellAnchor editAs="oneCell">
    <xdr:from>
      <xdr:col>7</xdr:col>
      <xdr:colOff>279400</xdr:colOff>
      <xdr:row>20</xdr:row>
      <xdr:rowOff>381000</xdr:rowOff>
    </xdr:from>
    <xdr:to>
      <xdr:col>36</xdr:col>
      <xdr:colOff>177800</xdr:colOff>
      <xdr:row>33</xdr:row>
      <xdr:rowOff>368941</xdr:rowOff>
    </xdr:to>
    <xdr:pic>
      <xdr:nvPicPr>
        <xdr:cNvPr id="67" name="Picture 66">
          <a:extLst>
            <a:ext uri="{FF2B5EF4-FFF2-40B4-BE49-F238E27FC236}">
              <a16:creationId xmlns:a16="http://schemas.microsoft.com/office/drawing/2014/main" id="{2495FDE8-AF60-0260-08FD-CD29AB6C5A74}"/>
            </a:ext>
          </a:extLst>
        </xdr:cNvPr>
        <xdr:cNvPicPr>
          <a:picLocks noChangeAspect="1"/>
        </xdr:cNvPicPr>
      </xdr:nvPicPr>
      <xdr:blipFill>
        <a:blip xmlns:r="http://schemas.openxmlformats.org/officeDocument/2006/relationships" r:embed="rId5"/>
        <a:stretch>
          <a:fillRect/>
        </a:stretch>
      </xdr:blipFill>
      <xdr:spPr>
        <a:xfrm>
          <a:off x="4546600" y="8331200"/>
          <a:ext cx="17576800" cy="7417441"/>
        </a:xfrm>
        <a:prstGeom prst="rect">
          <a:avLst/>
        </a:prstGeom>
      </xdr:spPr>
    </xdr:pic>
    <xdr:clientData/>
  </xdr:twoCellAnchor>
  <xdr:twoCellAnchor>
    <xdr:from>
      <xdr:col>1</xdr:col>
      <xdr:colOff>101600</xdr:colOff>
      <xdr:row>27</xdr:row>
      <xdr:rowOff>558800</xdr:rowOff>
    </xdr:from>
    <xdr:to>
      <xdr:col>6</xdr:col>
      <xdr:colOff>330200</xdr:colOff>
      <xdr:row>32</xdr:row>
      <xdr:rowOff>469900</xdr:rowOff>
    </xdr:to>
    <xdr:sp macro="" textlink="">
      <xdr:nvSpPr>
        <xdr:cNvPr id="68" name="Callout: Line 67">
          <a:extLst>
            <a:ext uri="{FF2B5EF4-FFF2-40B4-BE49-F238E27FC236}">
              <a16:creationId xmlns:a16="http://schemas.microsoft.com/office/drawing/2014/main" id="{702277EC-2E06-054F-4919-9E08350E6CB5}"/>
            </a:ext>
          </a:extLst>
        </xdr:cNvPr>
        <xdr:cNvSpPr/>
      </xdr:nvSpPr>
      <xdr:spPr>
        <a:xfrm>
          <a:off x="711200" y="12509500"/>
          <a:ext cx="3276600" cy="2768600"/>
        </a:xfrm>
        <a:prstGeom prst="borderCallout1">
          <a:avLst>
            <a:gd name="adj1" fmla="val 9576"/>
            <a:gd name="adj2" fmla="val 176938"/>
            <a:gd name="adj3" fmla="val 12958"/>
            <a:gd name="adj4" fmla="val 112054"/>
          </a:avLst>
        </a:prstGeom>
        <a:ln w="41275">
          <a:headEnd type="stealth" w="lg" len="lg"/>
          <a:tailEnd type="stealth" w="lg" len="lg"/>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800" b="1"/>
            <a:t>Step</a:t>
          </a:r>
          <a:r>
            <a:rPr lang="en-US" sz="2800" b="1" baseline="0"/>
            <a:t> 1: Column C: </a:t>
          </a:r>
        </a:p>
        <a:p>
          <a:pPr algn="l"/>
          <a:endParaRPr lang="en-US" sz="2400" baseline="0"/>
        </a:p>
        <a:p>
          <a:pPr algn="l"/>
          <a:r>
            <a:rPr lang="en-US" sz="2400" baseline="0"/>
            <a:t>Enter the total  servings needed for each item you are placing on order for the school year. </a:t>
          </a:r>
          <a:endParaRPr lang="en-US" sz="2400"/>
        </a:p>
      </xdr:txBody>
    </xdr:sp>
    <xdr:clientData/>
  </xdr:twoCellAnchor>
  <xdr:twoCellAnchor>
    <xdr:from>
      <xdr:col>34</xdr:col>
      <xdr:colOff>38100</xdr:colOff>
      <xdr:row>33</xdr:row>
      <xdr:rowOff>546100</xdr:rowOff>
    </xdr:from>
    <xdr:to>
      <xdr:col>43</xdr:col>
      <xdr:colOff>292100</xdr:colOff>
      <xdr:row>37</xdr:row>
      <xdr:rowOff>330200</xdr:rowOff>
    </xdr:to>
    <xdr:sp macro="" textlink="">
      <xdr:nvSpPr>
        <xdr:cNvPr id="69" name="Callout: Line 68">
          <a:extLst>
            <a:ext uri="{FF2B5EF4-FFF2-40B4-BE49-F238E27FC236}">
              <a16:creationId xmlns:a16="http://schemas.microsoft.com/office/drawing/2014/main" id="{C53579C9-351B-564D-C7C3-C76925935D64}"/>
            </a:ext>
          </a:extLst>
        </xdr:cNvPr>
        <xdr:cNvSpPr/>
      </xdr:nvSpPr>
      <xdr:spPr>
        <a:xfrm>
          <a:off x="20764500" y="15925800"/>
          <a:ext cx="5740400" cy="2070100"/>
        </a:xfrm>
        <a:prstGeom prst="borderCallout1">
          <a:avLst>
            <a:gd name="adj1" fmla="val 18750"/>
            <a:gd name="adj2" fmla="val -8333"/>
            <a:gd name="adj3" fmla="val -14356"/>
            <a:gd name="adj4" fmla="val -48139"/>
          </a:avLst>
        </a:prstGeom>
        <a:ln w="38100">
          <a:solidFill>
            <a:schemeClr val="tx1"/>
          </a:solidFill>
          <a:headEnd type="stealth" w="lg" len="lg"/>
          <a:tailEnd type="stealth" w="lg" len="lg"/>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800" b="1"/>
            <a:t>Step 2: Column J: </a:t>
          </a:r>
        </a:p>
        <a:p>
          <a:pPr algn="l"/>
          <a:endParaRPr lang="en-US" sz="2400"/>
        </a:p>
        <a:p>
          <a:pPr algn="l"/>
          <a:r>
            <a:rPr lang="en-US" sz="2400"/>
            <a:t>This column is the rounded</a:t>
          </a:r>
          <a:r>
            <a:rPr lang="en-US" sz="2400" baseline="0"/>
            <a:t> up total case quantity you will need to order based on the servings you enetered in Column C. </a:t>
          </a:r>
          <a:endParaRPr lang="en-US" sz="2400"/>
        </a:p>
      </xdr:txBody>
    </xdr:sp>
    <xdr:clientData/>
  </xdr:twoCellAnchor>
  <xdr:twoCellAnchor editAs="oneCell">
    <xdr:from>
      <xdr:col>0</xdr:col>
      <xdr:colOff>0</xdr:colOff>
      <xdr:row>35</xdr:row>
      <xdr:rowOff>254000</xdr:rowOff>
    </xdr:from>
    <xdr:to>
      <xdr:col>32</xdr:col>
      <xdr:colOff>194605</xdr:colOff>
      <xdr:row>41</xdr:row>
      <xdr:rowOff>419100</xdr:rowOff>
    </xdr:to>
    <xdr:pic>
      <xdr:nvPicPr>
        <xdr:cNvPr id="70" name="Picture 69">
          <a:extLst>
            <a:ext uri="{FF2B5EF4-FFF2-40B4-BE49-F238E27FC236}">
              <a16:creationId xmlns:a16="http://schemas.microsoft.com/office/drawing/2014/main" id="{50CC66B8-BD9F-C1A3-0D04-0C207BDB08D6}"/>
            </a:ext>
          </a:extLst>
        </xdr:cNvPr>
        <xdr:cNvPicPr>
          <a:picLocks noChangeAspect="1"/>
        </xdr:cNvPicPr>
      </xdr:nvPicPr>
      <xdr:blipFill>
        <a:blip xmlns:r="http://schemas.openxmlformats.org/officeDocument/2006/relationships" r:embed="rId6"/>
        <a:stretch>
          <a:fillRect/>
        </a:stretch>
      </xdr:blipFill>
      <xdr:spPr>
        <a:xfrm>
          <a:off x="0" y="16776700"/>
          <a:ext cx="19701805" cy="3594100"/>
        </a:xfrm>
        <a:prstGeom prst="rect">
          <a:avLst/>
        </a:prstGeom>
      </xdr:spPr>
    </xdr:pic>
    <xdr:clientData/>
  </xdr:twoCellAnchor>
  <xdr:twoCellAnchor>
    <xdr:from>
      <xdr:col>12</xdr:col>
      <xdr:colOff>25400</xdr:colOff>
      <xdr:row>43</xdr:row>
      <xdr:rowOff>25400</xdr:rowOff>
    </xdr:from>
    <xdr:to>
      <xdr:col>22</xdr:col>
      <xdr:colOff>139700</xdr:colOff>
      <xdr:row>47</xdr:row>
      <xdr:rowOff>393700</xdr:rowOff>
    </xdr:to>
    <xdr:sp macro="" textlink="">
      <xdr:nvSpPr>
        <xdr:cNvPr id="71" name="Callout: Line 70">
          <a:extLst>
            <a:ext uri="{FF2B5EF4-FFF2-40B4-BE49-F238E27FC236}">
              <a16:creationId xmlns:a16="http://schemas.microsoft.com/office/drawing/2014/main" id="{F9CE534A-6650-E66A-9B97-8A53ADBFBFE6}"/>
            </a:ext>
          </a:extLst>
        </xdr:cNvPr>
        <xdr:cNvSpPr/>
      </xdr:nvSpPr>
      <xdr:spPr>
        <a:xfrm>
          <a:off x="7340600" y="21120100"/>
          <a:ext cx="6210300" cy="2654300"/>
        </a:xfrm>
        <a:prstGeom prst="borderCallout1">
          <a:avLst>
            <a:gd name="adj1" fmla="val -5504"/>
            <a:gd name="adj2" fmla="val 58836"/>
            <a:gd name="adj3" fmla="val -53862"/>
            <a:gd name="adj4" fmla="val 53230"/>
          </a:avLst>
        </a:prstGeom>
        <a:solidFill>
          <a:schemeClr val="accent2">
            <a:lumMod val="60000"/>
            <a:lumOff val="40000"/>
          </a:schemeClr>
        </a:solidFill>
        <a:ln w="47625">
          <a:solidFill>
            <a:srgbClr val="FF0000"/>
          </a:solidFill>
          <a:headEnd type="stealth" w="lg" len="lg"/>
          <a:tailEnd type="stealth" w="lg" len="lg"/>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800" b="1"/>
            <a:t>Once</a:t>
          </a:r>
          <a:r>
            <a:rPr lang="en-US" sz="2800" b="1" baseline="0"/>
            <a:t> you have entered your serving totals needed on the 'Servings-Case Qty. Calculator', the calculated total will pre-populate onto  the Direct Delivery Planner in Column D. </a:t>
          </a:r>
          <a:endParaRPr lang="en-US" sz="2800" b="1"/>
        </a:p>
      </xdr:txBody>
    </xdr:sp>
    <xdr:clientData/>
  </xdr:twoCellAnchor>
  <xdr:twoCellAnchor>
    <xdr:from>
      <xdr:col>11</xdr:col>
      <xdr:colOff>76200</xdr:colOff>
      <xdr:row>154</xdr:row>
      <xdr:rowOff>114300</xdr:rowOff>
    </xdr:from>
    <xdr:to>
      <xdr:col>17</xdr:col>
      <xdr:colOff>266700</xdr:colOff>
      <xdr:row>171</xdr:row>
      <xdr:rowOff>63500</xdr:rowOff>
    </xdr:to>
    <xdr:sp macro="" textlink="">
      <xdr:nvSpPr>
        <xdr:cNvPr id="73" name="Speech Bubble: Oval 72">
          <a:extLst>
            <a:ext uri="{FF2B5EF4-FFF2-40B4-BE49-F238E27FC236}">
              <a16:creationId xmlns:a16="http://schemas.microsoft.com/office/drawing/2014/main" id="{E52A8383-F0DD-0F1E-DB03-626FDA2E4851}"/>
            </a:ext>
          </a:extLst>
        </xdr:cNvPr>
        <xdr:cNvSpPr/>
      </xdr:nvSpPr>
      <xdr:spPr>
        <a:xfrm>
          <a:off x="6781800" y="50800000"/>
          <a:ext cx="3848100" cy="2755900"/>
        </a:xfrm>
        <a:prstGeom prst="wedgeEllipseCallout">
          <a:avLst/>
        </a:prstGeom>
        <a:solidFill>
          <a:srgbClr val="5BA03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The</a:t>
          </a:r>
          <a:r>
            <a:rPr lang="en-US" sz="2400" b="1" baseline="0"/>
            <a:t> 'Servings-Case Quatity Calculator' total case quantites will appear in  Column D. </a:t>
          </a:r>
          <a:endParaRPr lang="en-US" sz="2400" b="1"/>
        </a:p>
      </xdr:txBody>
    </xdr:sp>
    <xdr:clientData/>
  </xdr:twoCellAnchor>
  <xdr:twoCellAnchor editAs="oneCell">
    <xdr:from>
      <xdr:col>0</xdr:col>
      <xdr:colOff>0</xdr:colOff>
      <xdr:row>225</xdr:row>
      <xdr:rowOff>152400</xdr:rowOff>
    </xdr:from>
    <xdr:to>
      <xdr:col>39</xdr:col>
      <xdr:colOff>343258</xdr:colOff>
      <xdr:row>254</xdr:row>
      <xdr:rowOff>152400</xdr:rowOff>
    </xdr:to>
    <xdr:pic>
      <xdr:nvPicPr>
        <xdr:cNvPr id="74" name="Picture 73">
          <a:extLst>
            <a:ext uri="{FF2B5EF4-FFF2-40B4-BE49-F238E27FC236}">
              <a16:creationId xmlns:a16="http://schemas.microsoft.com/office/drawing/2014/main" id="{2C8189FF-4557-A077-B8D3-049AE15CF8FD}"/>
            </a:ext>
          </a:extLst>
        </xdr:cNvPr>
        <xdr:cNvPicPr>
          <a:picLocks noChangeAspect="1"/>
        </xdr:cNvPicPr>
      </xdr:nvPicPr>
      <xdr:blipFill>
        <a:blip xmlns:r="http://schemas.openxmlformats.org/officeDocument/2006/relationships" r:embed="rId7"/>
        <a:stretch>
          <a:fillRect/>
        </a:stretch>
      </xdr:blipFill>
      <xdr:spPr>
        <a:xfrm>
          <a:off x="0" y="62560200"/>
          <a:ext cx="24117658" cy="4787900"/>
        </a:xfrm>
        <a:prstGeom prst="rect">
          <a:avLst/>
        </a:prstGeom>
      </xdr:spPr>
    </xdr:pic>
    <xdr:clientData/>
  </xdr:twoCellAnchor>
  <xdr:twoCellAnchor>
    <xdr:from>
      <xdr:col>41</xdr:col>
      <xdr:colOff>326569</xdr:colOff>
      <xdr:row>228</xdr:row>
      <xdr:rowOff>99786</xdr:rowOff>
    </xdr:from>
    <xdr:to>
      <xdr:col>51</xdr:col>
      <xdr:colOff>181428</xdr:colOff>
      <xdr:row>243</xdr:row>
      <xdr:rowOff>114300</xdr:rowOff>
    </xdr:to>
    <xdr:sp macro="" textlink="">
      <xdr:nvSpPr>
        <xdr:cNvPr id="11" name="Callout: Line 10">
          <a:extLst>
            <a:ext uri="{FF2B5EF4-FFF2-40B4-BE49-F238E27FC236}">
              <a16:creationId xmlns:a16="http://schemas.microsoft.com/office/drawing/2014/main" id="{78AB799D-41A9-4F9B-BF7D-46660F1B31CD}"/>
            </a:ext>
          </a:extLst>
        </xdr:cNvPr>
        <xdr:cNvSpPr/>
      </xdr:nvSpPr>
      <xdr:spPr>
        <a:xfrm>
          <a:off x="25320169" y="63002886"/>
          <a:ext cx="5950859" cy="2491014"/>
        </a:xfrm>
        <a:prstGeom prst="borderCallout1">
          <a:avLst>
            <a:gd name="adj1" fmla="val 52250"/>
            <a:gd name="adj2" fmla="val -4357"/>
            <a:gd name="adj3" fmla="val 54379"/>
            <a:gd name="adj4" fmla="val -48150"/>
          </a:avLst>
        </a:prstGeom>
        <a:solidFill>
          <a:schemeClr val="accent5">
            <a:lumMod val="75000"/>
          </a:schemeClr>
        </a:solidFill>
        <a:ln w="38100">
          <a:solidFill>
            <a:schemeClr val="tx1"/>
          </a:solidFill>
          <a:headEnd type="stealth" w="lg" len="lg"/>
          <a:tailEnd type="stealth" w="lg" len="lg"/>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800" b="1"/>
            <a:t>Step</a:t>
          </a:r>
          <a:r>
            <a:rPr lang="en-US" sz="2800" b="1" baseline="0"/>
            <a:t> 5:</a:t>
          </a:r>
          <a:r>
            <a:rPr lang="en-US" sz="2800" b="1"/>
            <a:t> Columns</a:t>
          </a:r>
          <a:r>
            <a:rPr lang="en-US" sz="2800" b="1" baseline="0"/>
            <a:t> S:U- </a:t>
          </a:r>
        </a:p>
        <a:p>
          <a:pPr algn="l"/>
          <a:endParaRPr lang="en-US" sz="1800" baseline="0"/>
        </a:p>
        <a:p>
          <a:pPr marL="0" marR="0" lvl="0" indent="0" algn="l" defTabSz="914400" eaLnBrk="1" fontAlgn="auto" latinLnBrk="0" hangingPunct="1">
            <a:lnSpc>
              <a:spcPct val="100000"/>
            </a:lnSpc>
            <a:spcBef>
              <a:spcPts val="0"/>
            </a:spcBef>
            <a:spcAft>
              <a:spcPts val="0"/>
            </a:spcAft>
            <a:buClrTx/>
            <a:buSzTx/>
            <a:buFontTx/>
            <a:buNone/>
            <a:tabLst/>
            <a:defRPr/>
          </a:pPr>
          <a:r>
            <a:rPr lang="en-US" sz="2400" b="1">
              <a:solidFill>
                <a:schemeClr val="lt1"/>
              </a:solidFill>
              <a:effectLst/>
              <a:latin typeface="+mn-lt"/>
              <a:ea typeface="+mn-ea"/>
              <a:cs typeface="+mn-cs"/>
            </a:rPr>
            <a:t>This is optional.</a:t>
          </a:r>
          <a:r>
            <a:rPr lang="en-US" sz="2400" b="1" baseline="0">
              <a:solidFill>
                <a:schemeClr val="lt1"/>
              </a:solidFill>
              <a:effectLst/>
              <a:latin typeface="+mn-lt"/>
              <a:ea typeface="+mn-ea"/>
              <a:cs typeface="+mn-cs"/>
            </a:rPr>
            <a:t> </a:t>
          </a:r>
          <a:r>
            <a:rPr lang="en-US" sz="2400" b="1">
              <a:solidFill>
                <a:schemeClr val="lt1"/>
              </a:solidFill>
              <a:effectLst/>
              <a:latin typeface="+mn-lt"/>
              <a:ea typeface="+mn-ea"/>
              <a:cs typeface="+mn-cs"/>
            </a:rPr>
            <a:t>Enter desired cases </a:t>
          </a:r>
          <a:r>
            <a:rPr lang="en-US" sz="2400">
              <a:solidFill>
                <a:schemeClr val="lt1"/>
              </a:solidFill>
              <a:effectLst/>
              <a:latin typeface="+mn-lt"/>
              <a:ea typeface="+mn-ea"/>
              <a:cs typeface="+mn-cs"/>
            </a:rPr>
            <a:t>for first quarter seasonal Fruits &amp; Veggies for delivery July-September 2027. These costs will not be included in SY26-27 entitlement, but rather 2027-28 entitlement. There is a separate calculation box on line 91.</a:t>
          </a:r>
          <a:endParaRPr lang="en-US" sz="2400">
            <a:effectLst/>
          </a:endParaRPr>
        </a:p>
        <a:p>
          <a:pPr algn="l"/>
          <a:endParaRPr lang="en-US" sz="1200" baseline="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9</xdr:col>
      <xdr:colOff>0</xdr:colOff>
      <xdr:row>22</xdr:row>
      <xdr:rowOff>31750</xdr:rowOff>
    </xdr:from>
    <xdr:ext cx="184731" cy="264560"/>
    <xdr:sp macro="" textlink="">
      <xdr:nvSpPr>
        <xdr:cNvPr id="2" name="TextBox 1">
          <a:extLst>
            <a:ext uri="{FF2B5EF4-FFF2-40B4-BE49-F238E27FC236}">
              <a16:creationId xmlns:a16="http://schemas.microsoft.com/office/drawing/2014/main" id="{9E3F084B-18BD-4875-9635-488C4E1D3848}"/>
            </a:ext>
          </a:extLst>
        </xdr:cNvPr>
        <xdr:cNvSpPr txBox="1"/>
      </xdr:nvSpPr>
      <xdr:spPr>
        <a:xfrm>
          <a:off x="11169650" y="379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9</xdr:col>
      <xdr:colOff>0</xdr:colOff>
      <xdr:row>30</xdr:row>
      <xdr:rowOff>31750</xdr:rowOff>
    </xdr:from>
    <xdr:ext cx="184731" cy="264560"/>
    <xdr:sp macro="" textlink="">
      <xdr:nvSpPr>
        <xdr:cNvPr id="3" name="TextBox 2">
          <a:extLst>
            <a:ext uri="{FF2B5EF4-FFF2-40B4-BE49-F238E27FC236}">
              <a16:creationId xmlns:a16="http://schemas.microsoft.com/office/drawing/2014/main" id="{30E324F6-87E5-4B9A-B37E-EF425FC347B8}"/>
            </a:ext>
          </a:extLst>
        </xdr:cNvPr>
        <xdr:cNvSpPr txBox="1"/>
      </xdr:nvSpPr>
      <xdr:spPr>
        <a:xfrm>
          <a:off x="11169650" y="398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hyperlink" Target="https://fns-prod.azureedge.us/sites/default/files/resource-files/100046.pdf" TargetMode="External"/><Relationship Id="rId21" Type="http://schemas.openxmlformats.org/officeDocument/2006/relationships/hyperlink" Target="https://fns-prod.azureedge.us/sites/default/files/resource-files/100125-TurkeyRoastRaw-Frozen.pdf" TargetMode="External"/><Relationship Id="rId34" Type="http://schemas.openxmlformats.org/officeDocument/2006/relationships/hyperlink" Target="https://fns-prod.azureedge.us/sites/default/files/resource-files/100134.pdf" TargetMode="External"/><Relationship Id="rId42" Type="http://schemas.openxmlformats.org/officeDocument/2006/relationships/hyperlink" Target="https://www.fns.usda.gov/sites/default/files/resource-files/100359-BlackBeansLow-SodiumCanned.pdf" TargetMode="External"/><Relationship Id="rId47" Type="http://schemas.openxmlformats.org/officeDocument/2006/relationships/hyperlink" Target="https://www.fns.usda.gov/sites/default/files/resource-files/100330%20Salsa%20Low-Sodium%20Canned.pdf" TargetMode="External"/><Relationship Id="rId50" Type="http://schemas.openxmlformats.org/officeDocument/2006/relationships/hyperlink" Target="https://www.fns.usda.gov/sites/default/files/resource-files/111790-AppleJuice100PercentUnsweetenedCupsFrozen.pdf" TargetMode="External"/><Relationship Id="rId55" Type="http://schemas.openxmlformats.org/officeDocument/2006/relationships/hyperlink" Target="https://www.fns.usda.gov/sites/default/files/resource-files/100018-%20American%20Cheese%20Yellow%20Sliced.pdf" TargetMode="External"/><Relationship Id="rId63" Type="http://schemas.openxmlformats.org/officeDocument/2006/relationships/hyperlink" Target="https://www.fns.usda.gov/sites/default/files/resource-files/100021-%20Mozzarella%20Cheese%20LMPS%20Shredded.pdf" TargetMode="External"/><Relationship Id="rId68" Type="http://schemas.openxmlformats.org/officeDocument/2006/relationships/printerSettings" Target="../printerSettings/printerSettings1.bin"/><Relationship Id="rId7" Type="http://schemas.openxmlformats.org/officeDocument/2006/relationships/hyperlink" Target="https://www.fns.usda.gov/sites/default/files/resource-files/100220%20Peaches%20Diced%20Extra%20Light%20Syrup.pdf" TargetMode="External"/><Relationship Id="rId2" Type="http://schemas.openxmlformats.org/officeDocument/2006/relationships/hyperlink" Target="https://www.fns.usda.gov/sites/default/files/resource-files/110393.pdf" TargetMode="External"/><Relationship Id="rId16" Type="http://schemas.openxmlformats.org/officeDocument/2006/relationships/hyperlink" Target="https://www.fns.usda.gov/sites/default/files/resource-files/100336%20Spaghetti%20Sauce%20Low-sodium%20Canned.pdf" TargetMode="External"/><Relationship Id="rId29" Type="http://schemas.openxmlformats.org/officeDocument/2006/relationships/hyperlink" Target="https://www.fns.usda.gov/sites/default/files/resource-files/100117.pdf" TargetMode="External"/><Relationship Id="rId11" Type="http://schemas.openxmlformats.org/officeDocument/2006/relationships/hyperlink" Target="https://www.fns.usda.gov/sites/default/files/resource-files/110723-CranberriesDriedIndividualPortion.pdf" TargetMode="External"/><Relationship Id="rId24" Type="http://schemas.openxmlformats.org/officeDocument/2006/relationships/hyperlink" Target="https://fns-prod.azureedge.us/sites/default/files/resource-files/111900-TurkeyDeliBreast-Sliced.pdf" TargetMode="External"/><Relationship Id="rId32" Type="http://schemas.openxmlformats.org/officeDocument/2006/relationships/hyperlink" Target="https://fns-prod.azureedge.us/sites/default/files/resource-files/110711-BeefPatties-CookedFrozen.pdf" TargetMode="External"/><Relationship Id="rId37" Type="http://schemas.openxmlformats.org/officeDocument/2006/relationships/hyperlink" Target="https://fns-prod.azureedge.us/sites/default/files/resource-files/110860%20Strawberries%20Sliced%20IQF.pdf" TargetMode="External"/><Relationship Id="rId40" Type="http://schemas.openxmlformats.org/officeDocument/2006/relationships/hyperlink" Target="https://www.fns.usda.gov/sites/default/files/resource-files/100219%20Peaches%20Sliced%20Extra%20Light%20Syrup.pdf" TargetMode="External"/><Relationship Id="rId45" Type="http://schemas.openxmlformats.org/officeDocument/2006/relationships/hyperlink" Target="https://www.fns.usda.gov/sites/default/files/resource-files/111230-MixedVegetablesNoSaltAddedFrozen.pdf" TargetMode="External"/><Relationship Id="rId53" Type="http://schemas.openxmlformats.org/officeDocument/2006/relationships/hyperlink" Target="https://www.fns.usda.gov/sites/default/files/resource-files/100362-Refried%20Beans%2C%20Low-sodium%2C%20Canned_4.13.20.pdf" TargetMode="External"/><Relationship Id="rId58" Type="http://schemas.openxmlformats.org/officeDocument/2006/relationships/hyperlink" Target="https://www.fns.usda.gov/sites/default/files/resource-files/110851.pdf" TargetMode="External"/><Relationship Id="rId66" Type="http://schemas.openxmlformats.org/officeDocument/2006/relationships/hyperlink" Target="https://www.fns.usda.gov/sites/default/files/resource-files/110506%20Spaghetti%20Whole%20Grain-Rich%20Blend.pdf" TargetMode="External"/><Relationship Id="rId5" Type="http://schemas.openxmlformats.org/officeDocument/2006/relationships/hyperlink" Target="https://www.fns.usda.gov/sites/default/files/resource-files/100293%20Raisins%20individual%20portion.pdf" TargetMode="External"/><Relationship Id="rId61" Type="http://schemas.openxmlformats.org/officeDocument/2006/relationships/hyperlink" Target="https://www.fns.usda.gov/sites/default/files/resource-files/110361%20Applesauce%20Unsweetened%20Cups.pdf" TargetMode="External"/><Relationship Id="rId19" Type="http://schemas.openxmlformats.org/officeDocument/2006/relationships/hyperlink" Target="https://www.fns.usda.gov/sites/default/files/resource-files/110763%20Peas%20Green%20No%20Salt%20Added%20Frozen.pdf" TargetMode="External"/><Relationship Id="rId14" Type="http://schemas.openxmlformats.org/officeDocument/2006/relationships/hyperlink" Target="https://www.fns.usda.gov/sites/default/files/resource-files/100307%20Green%20Beans%20Low-Sodium%20Canned.pdf" TargetMode="External"/><Relationship Id="rId22" Type="http://schemas.openxmlformats.org/officeDocument/2006/relationships/hyperlink" Target="https://fns-prod.azureedge.us/sites/default/files/resource-files/111893-TurkeySmoked-HamSliced.pdf" TargetMode="External"/><Relationship Id="rId27" Type="http://schemas.openxmlformats.org/officeDocument/2006/relationships/hyperlink" Target="https://www.fns.usda.gov/sites/default/files/resource-files/110462.pdf" TargetMode="External"/><Relationship Id="rId30" Type="http://schemas.openxmlformats.org/officeDocument/2006/relationships/hyperlink" Target="https://www.fns.usda.gov/sites/default/files/resource-files/100101.pdf" TargetMode="External"/><Relationship Id="rId35" Type="http://schemas.openxmlformats.org/officeDocument/2006/relationships/hyperlink" Target="https://fns-prod.azureedge.us/sites/default/files/resource-files/110322.pdf" TargetMode="External"/><Relationship Id="rId43" Type="http://schemas.openxmlformats.org/officeDocument/2006/relationships/hyperlink" Target="https://www.fns.usda.gov/sites/default/files/resource-files/100329%20Tomatoes%20Diced%20No%20Salt%20Added%20Canned.pdf" TargetMode="External"/><Relationship Id="rId48" Type="http://schemas.openxmlformats.org/officeDocument/2006/relationships/hyperlink" Target="https://www.fns.usda.gov/sites/default/files/resource-files/100365.pdf" TargetMode="External"/><Relationship Id="rId56" Type="http://schemas.openxmlformats.org/officeDocument/2006/relationships/hyperlink" Target="https://fns-prod.azureedge.us/sites/default/files/resource-files/100327%20Tomatoes%20Paste%20No%20Salt%20Added%20Canned.pdf" TargetMode="External"/><Relationship Id="rId64" Type="http://schemas.openxmlformats.org/officeDocument/2006/relationships/hyperlink" Target="https://fns-prod.azureedge.us/sites/default/files/resource-files/110501%20Macaroni%20Whole%20Grain-Rich%20Blend.pdf" TargetMode="External"/><Relationship Id="rId8" Type="http://schemas.openxmlformats.org/officeDocument/2006/relationships/hyperlink" Target="https://www.fns.usda.gov/sites/default/files/resource-files/100241%20Peaches%20Diced%20Cups.pdf" TargetMode="External"/><Relationship Id="rId51" Type="http://schemas.openxmlformats.org/officeDocument/2006/relationships/hyperlink" Target="https://www.fns.usda.gov/sites/default/files/resource-files/100036-%20American%20Cheese%20Blended%20Yellow.pdf" TargetMode="External"/><Relationship Id="rId3" Type="http://schemas.openxmlformats.org/officeDocument/2006/relationships/hyperlink" Target="https://www.fns.usda.gov/sites/default/files/resource-files/110396-%20Mozzarella%20String%20Cheese.pdf" TargetMode="External"/><Relationship Id="rId12" Type="http://schemas.openxmlformats.org/officeDocument/2006/relationships/hyperlink" Target="https://www.fns.usda.gov/sites/default/files/resource-files/110623%20Blueberries%20Frozen.pdf" TargetMode="External"/><Relationship Id="rId17" Type="http://schemas.openxmlformats.org/officeDocument/2006/relationships/hyperlink" Target="https://www.fns.usda.gov/sites/default/files/resource-files/100357%20Potatoes%20French%20Cut%20Low-sodium.pdf" TargetMode="External"/><Relationship Id="rId25" Type="http://schemas.openxmlformats.org/officeDocument/2006/relationships/hyperlink" Target="https://fns-prod.azureedge.us/sites/default/files/resource-files/111751-EggPatty.pdf" TargetMode="External"/><Relationship Id="rId33" Type="http://schemas.openxmlformats.org/officeDocument/2006/relationships/hyperlink" Target="https://fns-prod.azureedge.us/sites/default/files/resource-files/100158-BeefFineGround85-15Raw-Frozen.pdf" TargetMode="External"/><Relationship Id="rId38" Type="http://schemas.openxmlformats.org/officeDocument/2006/relationships/hyperlink" Target="https://www.fns.usda.gov/sites/default/files/resource-files/100256%20Strawberries%20Diced%20Cups.pdf" TargetMode="External"/><Relationship Id="rId46" Type="http://schemas.openxmlformats.org/officeDocument/2006/relationships/hyperlink" Target="https://fns-prod.azureedge.us/sites/default/files/resource-files/110724%20Pepper%20Onion%20Blend%20No%20Salt%20Added%20Frozen.pdf" TargetMode="External"/><Relationship Id="rId59" Type="http://schemas.openxmlformats.org/officeDocument/2006/relationships/hyperlink" Target="https://fns-prod.azureedge.us/sites/default/files/resource-files/100313%20Corn%20Whole%20Kernel%20No%20Salt%20Added%20Canned.pdf" TargetMode="External"/><Relationship Id="rId67" Type="http://schemas.openxmlformats.org/officeDocument/2006/relationships/hyperlink" Target="https://www.fns.usda.gov/sites/default/files/resource-files/101031%20%20Rice%20Brown%20Long-Grain%20Parboiled.pdf" TargetMode="External"/><Relationship Id="rId20" Type="http://schemas.openxmlformats.org/officeDocument/2006/relationships/hyperlink" Target="https://www.fns.usda.gov/sites/default/files/resource-files/100348%20Corn%20Whole%20Kernel%20No%20Salt%20Added%20Frozen.pdf" TargetMode="External"/><Relationship Id="rId41" Type="http://schemas.openxmlformats.org/officeDocument/2006/relationships/hyperlink" Target="https://www.fns.usda.gov/sites/default/files/resource-files/100360-Garbanzo%20Beans%2C%20Low-sodium%2C%20Canned.pdf" TargetMode="External"/><Relationship Id="rId54" Type="http://schemas.openxmlformats.org/officeDocument/2006/relationships/hyperlink" Target="https://fns-prod.azureedge.us/sites/default/files/resource-files/111881-Chicken-Pulled-Cooked-Frozen.pdf" TargetMode="External"/><Relationship Id="rId62" Type="http://schemas.openxmlformats.org/officeDocument/2006/relationships/hyperlink" Target="https://www.fns.usda.gov/sites/default/files/resource-files/110541%20Applesauce%20Unsweetened%20Canned.pdf" TargetMode="External"/><Relationship Id="rId1" Type="http://schemas.openxmlformats.org/officeDocument/2006/relationships/hyperlink" Target="https://www.fns.usda.gov/sites/default/files/resource-files/100396.pdf" TargetMode="External"/><Relationship Id="rId6" Type="http://schemas.openxmlformats.org/officeDocument/2006/relationships/hyperlink" Target="https://www.fns.usda.gov/sites/default/files/resource-files/100225%20Pears%20Diced%20Extra%20Light%20Syrup.pdf" TargetMode="External"/><Relationship Id="rId15" Type="http://schemas.openxmlformats.org/officeDocument/2006/relationships/hyperlink" Target="https://fns-prod.azureedge.us/sites/default/files/resource-files/100334%20Tomato%20Sauce%20Low%20Sodium%20Canned.pdf" TargetMode="External"/><Relationship Id="rId23" Type="http://schemas.openxmlformats.org/officeDocument/2006/relationships/hyperlink" Target="https://www.fns.usda.gov/sites/default/files/resource-files/100119.pdf" TargetMode="External"/><Relationship Id="rId28" Type="http://schemas.openxmlformats.org/officeDocument/2006/relationships/hyperlink" Target="https://fns-prod.azureedge.us/sites/default/files/resource-files/110921ChickenFillet-StyleCookedUnbreadedFrozen.pdf" TargetMode="External"/><Relationship Id="rId36" Type="http://schemas.openxmlformats.org/officeDocument/2006/relationships/hyperlink" Target="https://fns-prod.azureedge.us/sites/default/files/resource-files/100187.pdf" TargetMode="External"/><Relationship Id="rId49" Type="http://schemas.openxmlformats.org/officeDocument/2006/relationships/hyperlink" Target="https://www.fns.usda.gov/sites/default/files/resource-files/100242%20Blueberries%20Wild%20Frozen.pdf" TargetMode="External"/><Relationship Id="rId57" Type="http://schemas.openxmlformats.org/officeDocument/2006/relationships/hyperlink" Target="https://fns-prod.azureedge.us/sites/default/files/resource-files/110504%20Rotini%20Whole%20Grain-Rich%20Blend.pdf" TargetMode="External"/><Relationship Id="rId10" Type="http://schemas.openxmlformats.org/officeDocument/2006/relationships/hyperlink" Target="https://www.fns.usda.gov/sites/default/files/resource-files/110859%20Mixed%20Berries%20Cups%20Frozen.pdf" TargetMode="External"/><Relationship Id="rId31" Type="http://schemas.openxmlformats.org/officeDocument/2006/relationships/hyperlink" Target="https://fns-prod.azureedge.us/sites/default/files/resource-files/110730%20-%20Pork%2C%20Pulled%2C%20Cooked%2C%20Frozen.pdf" TargetMode="External"/><Relationship Id="rId44" Type="http://schemas.openxmlformats.org/officeDocument/2006/relationships/hyperlink" Target="https://www.fns.usda.gov/sites/default/files/resource-files/110473%20Broccoli%20No%20Salt%20Added%20Frozen.pdf" TargetMode="External"/><Relationship Id="rId52" Type="http://schemas.openxmlformats.org/officeDocument/2006/relationships/hyperlink" Target="https://www.fns.usda.gov/sites/default/files/resource-files/110394-TortillasWholeGrainorWholeGrainRich.pdf" TargetMode="External"/><Relationship Id="rId60" Type="http://schemas.openxmlformats.org/officeDocument/2006/relationships/hyperlink" Target="https://www.fns.usda.gov/sites/default/files/resource-files/100370.pdf" TargetMode="External"/><Relationship Id="rId65" Type="http://schemas.openxmlformats.org/officeDocument/2006/relationships/hyperlink" Target="https://fns-prod.azureedge.us/sites/default/files/resource-files/110520%20Penne%20Whole%20Grain-Rich%20Blend.pdf" TargetMode="External"/><Relationship Id="rId4" Type="http://schemas.openxmlformats.org/officeDocument/2006/relationships/hyperlink" Target="https://www.fns.usda.gov/sites/default/files/resource-files/100003Cheese%20Cheddar%20Yellow%20Shredded.pdf" TargetMode="External"/><Relationship Id="rId9" Type="http://schemas.openxmlformats.org/officeDocument/2006/relationships/hyperlink" Target="https://www.fns.usda.gov/sites/default/files/resource-files/100212-MixedFruitExtraLightSyrup.pdf" TargetMode="External"/><Relationship Id="rId13" Type="http://schemas.openxmlformats.org/officeDocument/2006/relationships/hyperlink" Target="https://www.fns.usda.gov/sites/default/files/resource-files/100261%20Apricots%20Diced%20Cups%20Frozen.pdf" TargetMode="External"/><Relationship Id="rId18" Type="http://schemas.openxmlformats.org/officeDocument/2006/relationships/hyperlink" Target="https://www.fns.usda.gov/sites/default/files/resource-files/100355%20Potatoes%20Wedges%20Low-sodium%20Frozen%20%28IQF%29.pdf" TargetMode="External"/><Relationship Id="rId39" Type="http://schemas.openxmlformats.org/officeDocument/2006/relationships/hyperlink" Target="https://www.fns.usda.gov/sites/default/files/resource-files/100224%20Pears%20Sliced%20Extra%20Light%20Syrup.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D70FA-4E61-43D8-9C39-4B599ADF1179}">
  <dimension ref="A1:V86"/>
  <sheetViews>
    <sheetView topLeftCell="A68" zoomScale="50" zoomScaleNormal="50" workbookViewId="0">
      <selection activeCell="AG290" sqref="AG290"/>
    </sheetView>
  </sheetViews>
  <sheetFormatPr defaultRowHeight="13" x14ac:dyDescent="0.3"/>
  <cols>
    <col min="1" max="16384" width="8.7265625" style="221"/>
  </cols>
  <sheetData>
    <row r="1" spans="1:22" s="10" customFormat="1" ht="75" customHeight="1" x14ac:dyDescent="0.3">
      <c r="A1" s="267" t="s">
        <v>130</v>
      </c>
      <c r="B1" s="267"/>
      <c r="C1" s="267"/>
      <c r="D1" s="267"/>
      <c r="E1" s="267"/>
      <c r="F1" s="267"/>
      <c r="G1" s="267"/>
      <c r="H1" s="267"/>
      <c r="I1" s="267"/>
      <c r="J1" s="267"/>
      <c r="K1" s="267"/>
      <c r="L1" s="267"/>
      <c r="M1" s="267"/>
      <c r="N1" s="267"/>
      <c r="O1" s="267"/>
      <c r="P1" s="267"/>
      <c r="Q1" s="267"/>
      <c r="R1" s="267"/>
      <c r="S1" s="267"/>
      <c r="T1" s="267"/>
      <c r="U1" s="267"/>
      <c r="V1" s="267"/>
    </row>
    <row r="2" spans="1:22" s="237" customFormat="1" ht="75" customHeight="1" x14ac:dyDescent="0.3">
      <c r="A2" s="236"/>
      <c r="B2" s="236"/>
      <c r="C2" s="236"/>
      <c r="D2" s="236"/>
      <c r="E2" s="236"/>
      <c r="F2" s="236"/>
      <c r="G2" s="236"/>
      <c r="H2" s="236"/>
      <c r="I2" s="236"/>
      <c r="J2" s="236"/>
      <c r="K2" s="236"/>
      <c r="L2" s="236"/>
      <c r="M2" s="236"/>
      <c r="N2" s="236"/>
      <c r="O2" s="236"/>
      <c r="P2" s="236"/>
      <c r="Q2" s="236"/>
      <c r="R2" s="236"/>
      <c r="S2" s="236"/>
      <c r="T2" s="236"/>
      <c r="U2" s="236"/>
      <c r="V2" s="236"/>
    </row>
    <row r="3" spans="1:22" s="237" customFormat="1" ht="75" customHeight="1" x14ac:dyDescent="0.3">
      <c r="A3" s="236"/>
      <c r="B3" s="236"/>
      <c r="C3" s="236"/>
      <c r="D3" s="236"/>
      <c r="E3" s="236"/>
      <c r="F3" s="236"/>
      <c r="G3" s="236"/>
      <c r="H3" s="236"/>
      <c r="I3" s="236"/>
      <c r="J3" s="236"/>
      <c r="K3" s="236"/>
      <c r="L3" s="236"/>
      <c r="M3" s="236"/>
      <c r="N3" s="236"/>
      <c r="O3" s="236"/>
      <c r="P3" s="236"/>
      <c r="Q3" s="236"/>
      <c r="R3" s="236"/>
      <c r="S3" s="236"/>
      <c r="T3" s="236"/>
      <c r="U3" s="236"/>
      <c r="V3" s="236"/>
    </row>
    <row r="4" spans="1:22" s="220" customFormat="1" ht="75" customHeight="1" x14ac:dyDescent="0.3">
      <c r="A4" s="235"/>
      <c r="B4" s="235"/>
      <c r="C4" s="235"/>
      <c r="D4" s="235"/>
      <c r="E4" s="235"/>
      <c r="F4" s="235"/>
      <c r="G4" s="235"/>
      <c r="H4" s="235"/>
      <c r="I4" s="235"/>
      <c r="J4" s="235"/>
      <c r="K4" s="235"/>
      <c r="L4" s="235"/>
      <c r="M4" s="235"/>
      <c r="N4" s="235"/>
      <c r="O4" s="235"/>
      <c r="P4" s="235"/>
      <c r="Q4" s="235"/>
      <c r="R4" s="235"/>
      <c r="S4" s="222"/>
      <c r="T4" s="222"/>
      <c r="U4" s="222"/>
      <c r="V4" s="222"/>
    </row>
    <row r="5" spans="1:22" ht="50.5" customHeight="1" x14ac:dyDescent="0.3">
      <c r="A5" s="268"/>
      <c r="B5" s="268"/>
      <c r="C5" s="268"/>
      <c r="D5" s="268"/>
      <c r="E5" s="268"/>
      <c r="F5" s="268"/>
      <c r="G5" s="268"/>
      <c r="H5" s="268"/>
      <c r="I5" s="268"/>
      <c r="J5" s="268"/>
      <c r="K5" s="268"/>
      <c r="S5" s="269"/>
      <c r="T5" s="269"/>
      <c r="U5" s="269"/>
      <c r="V5" s="269"/>
    </row>
    <row r="8" spans="1:22" ht="13" customHeight="1" x14ac:dyDescent="0.3">
      <c r="A8" s="234"/>
      <c r="B8" s="234"/>
      <c r="C8" s="234"/>
      <c r="D8" s="234"/>
      <c r="E8" s="234"/>
      <c r="F8" s="234"/>
      <c r="G8" s="234"/>
      <c r="H8" s="234"/>
      <c r="I8" s="234"/>
      <c r="J8" s="234"/>
      <c r="K8" s="234"/>
      <c r="L8" s="234"/>
      <c r="M8" s="234"/>
      <c r="N8" s="234"/>
      <c r="O8" s="234"/>
      <c r="P8" s="234"/>
      <c r="Q8" s="234"/>
      <c r="R8" s="234"/>
      <c r="S8" s="234"/>
      <c r="T8" s="234"/>
      <c r="U8" s="234"/>
      <c r="V8" s="234"/>
    </row>
    <row r="9" spans="1:22" ht="13" customHeight="1" x14ac:dyDescent="0.3">
      <c r="A9" s="234"/>
      <c r="B9" s="234"/>
      <c r="C9" s="234"/>
      <c r="D9" s="234"/>
      <c r="E9" s="234"/>
      <c r="F9" s="234"/>
      <c r="G9" s="234"/>
      <c r="H9" s="234"/>
      <c r="I9" s="234"/>
      <c r="J9" s="234"/>
      <c r="K9" s="234"/>
      <c r="L9" s="234"/>
      <c r="M9" s="234"/>
      <c r="N9" s="234"/>
      <c r="O9" s="234"/>
      <c r="P9" s="234"/>
      <c r="Q9" s="234"/>
      <c r="R9" s="234"/>
      <c r="S9" s="234"/>
      <c r="T9" s="234"/>
      <c r="U9" s="234"/>
      <c r="V9" s="234"/>
    </row>
    <row r="10" spans="1:22" ht="13" customHeight="1" x14ac:dyDescent="0.3">
      <c r="A10" s="234"/>
      <c r="B10" s="234"/>
      <c r="C10" s="234"/>
      <c r="D10" s="234"/>
      <c r="E10" s="234"/>
      <c r="F10" s="234"/>
      <c r="G10" s="234"/>
      <c r="H10" s="234"/>
      <c r="I10" s="234"/>
      <c r="J10" s="234"/>
      <c r="K10" s="234"/>
      <c r="L10" s="234"/>
      <c r="M10" s="234"/>
      <c r="N10" s="234"/>
      <c r="O10" s="234"/>
      <c r="P10" s="234"/>
      <c r="Q10" s="234"/>
      <c r="R10" s="234"/>
      <c r="S10" s="234"/>
      <c r="T10" s="234"/>
      <c r="U10" s="234"/>
      <c r="V10" s="234"/>
    </row>
    <row r="11" spans="1:22" ht="45" customHeight="1" x14ac:dyDescent="0.3">
      <c r="A11" s="234"/>
      <c r="B11" s="234"/>
      <c r="C11" s="234"/>
      <c r="D11" s="234"/>
      <c r="E11" s="234"/>
      <c r="F11" s="234"/>
      <c r="G11" s="234"/>
      <c r="H11" s="234"/>
      <c r="I11" s="234"/>
      <c r="J11" s="234"/>
      <c r="K11" s="234"/>
      <c r="L11" s="234"/>
      <c r="M11" s="234"/>
      <c r="N11" s="234"/>
      <c r="O11" s="234"/>
      <c r="P11" s="234"/>
      <c r="Q11" s="234"/>
      <c r="R11" s="234"/>
      <c r="S11" s="234"/>
      <c r="T11" s="234"/>
      <c r="U11" s="234"/>
      <c r="V11" s="234"/>
    </row>
    <row r="12" spans="1:22" ht="45" customHeight="1" x14ac:dyDescent="0.3">
      <c r="A12" s="234"/>
      <c r="B12" s="234"/>
      <c r="C12" s="234"/>
      <c r="D12" s="234"/>
      <c r="E12" s="234"/>
      <c r="F12" s="234"/>
      <c r="G12" s="234"/>
      <c r="H12" s="234"/>
      <c r="I12" s="234"/>
      <c r="J12" s="234"/>
      <c r="K12" s="234"/>
      <c r="L12" s="234"/>
      <c r="M12" s="234"/>
      <c r="N12" s="234"/>
      <c r="O12" s="234"/>
      <c r="P12" s="234"/>
      <c r="Q12" s="234"/>
      <c r="R12" s="234"/>
      <c r="S12" s="234"/>
      <c r="T12" s="234"/>
      <c r="U12" s="234"/>
      <c r="V12" s="234"/>
    </row>
    <row r="13" spans="1:22" ht="45" customHeight="1" x14ac:dyDescent="0.3">
      <c r="A13" s="223"/>
      <c r="B13" s="223"/>
      <c r="C13" s="223"/>
      <c r="D13" s="223"/>
      <c r="E13" s="223"/>
      <c r="F13" s="223"/>
      <c r="G13" s="223"/>
      <c r="H13" s="223"/>
      <c r="I13" s="223"/>
      <c r="J13" s="223"/>
      <c r="K13" s="223"/>
      <c r="L13" s="223"/>
      <c r="M13" s="223"/>
      <c r="N13" s="223"/>
      <c r="O13" s="223"/>
      <c r="P13" s="223"/>
      <c r="Q13" s="223"/>
      <c r="R13" s="223"/>
      <c r="S13" s="223"/>
      <c r="T13" s="223"/>
      <c r="U13" s="223"/>
      <c r="V13" s="223"/>
    </row>
    <row r="14" spans="1:22" ht="45" customHeight="1" x14ac:dyDescent="0.3">
      <c r="A14" s="223"/>
      <c r="B14" s="223"/>
      <c r="C14" s="223"/>
      <c r="D14" s="223"/>
      <c r="E14" s="223"/>
      <c r="F14" s="223"/>
      <c r="G14" s="223"/>
      <c r="H14" s="223"/>
      <c r="I14" s="223"/>
      <c r="J14" s="223"/>
      <c r="K14" s="223"/>
      <c r="L14" s="223"/>
      <c r="M14" s="223"/>
      <c r="N14" s="223"/>
      <c r="O14" s="223"/>
      <c r="P14" s="223"/>
      <c r="Q14" s="223"/>
      <c r="R14" s="223"/>
      <c r="S14" s="223"/>
      <c r="T14" s="223"/>
      <c r="U14" s="223"/>
      <c r="V14" s="223"/>
    </row>
    <row r="15" spans="1:22" ht="45" customHeight="1" x14ac:dyDescent="0.3">
      <c r="A15" s="223"/>
      <c r="B15" s="223"/>
      <c r="C15" s="223"/>
      <c r="D15" s="223"/>
      <c r="E15" s="223"/>
      <c r="F15" s="223"/>
      <c r="G15" s="223"/>
      <c r="H15" s="223"/>
      <c r="I15" s="223"/>
      <c r="J15" s="223"/>
      <c r="K15" s="223"/>
      <c r="L15" s="223"/>
      <c r="M15" s="223"/>
      <c r="N15" s="223"/>
      <c r="O15" s="223"/>
      <c r="P15" s="223"/>
      <c r="Q15" s="223"/>
      <c r="R15" s="223"/>
      <c r="S15" s="223"/>
      <c r="T15" s="223"/>
      <c r="U15" s="223"/>
      <c r="V15" s="223"/>
    </row>
    <row r="16" spans="1:22" ht="45" customHeight="1" x14ac:dyDescent="0.3">
      <c r="A16" s="223"/>
      <c r="B16" s="223"/>
      <c r="C16" s="223"/>
      <c r="D16" s="223"/>
      <c r="E16" s="223"/>
      <c r="F16" s="223"/>
      <c r="G16" s="223"/>
      <c r="H16" s="223"/>
      <c r="I16" s="223"/>
      <c r="J16" s="223"/>
      <c r="K16" s="223"/>
      <c r="L16" s="223"/>
      <c r="M16" s="223"/>
      <c r="N16" s="223"/>
      <c r="O16" s="223"/>
      <c r="P16" s="223"/>
      <c r="Q16" s="223"/>
      <c r="R16" s="223"/>
      <c r="S16" s="223"/>
      <c r="T16" s="223"/>
      <c r="U16" s="223"/>
      <c r="V16" s="223"/>
    </row>
    <row r="17" spans="1:22" s="266" customFormat="1" ht="24.5" customHeight="1" x14ac:dyDescent="0.3">
      <c r="A17" s="266" t="s">
        <v>223</v>
      </c>
    </row>
    <row r="18" spans="1:22" s="266" customFormat="1" ht="24.5" customHeight="1" x14ac:dyDescent="0.3"/>
    <row r="19" spans="1:22" s="266" customFormat="1" ht="24.5" customHeight="1" x14ac:dyDescent="0.3"/>
    <row r="20" spans="1:22" ht="45" customHeight="1" x14ac:dyDescent="0.3">
      <c r="A20" s="223"/>
      <c r="B20" s="223"/>
      <c r="C20" s="223"/>
      <c r="D20" s="223"/>
      <c r="E20" s="223"/>
      <c r="F20" s="223"/>
      <c r="G20" s="223"/>
      <c r="H20" s="223"/>
      <c r="I20" s="223"/>
      <c r="J20" s="223"/>
      <c r="K20" s="223"/>
      <c r="L20" s="223"/>
      <c r="M20" s="223"/>
      <c r="N20" s="223"/>
      <c r="O20" s="223"/>
      <c r="P20" s="223"/>
      <c r="Q20" s="223"/>
      <c r="R20" s="223"/>
      <c r="S20" s="223"/>
      <c r="T20" s="223"/>
      <c r="U20" s="223"/>
      <c r="V20" s="223"/>
    </row>
    <row r="21" spans="1:22" ht="45" customHeight="1" x14ac:dyDescent="0.3">
      <c r="A21" s="223"/>
      <c r="B21" s="223"/>
      <c r="C21" s="223"/>
      <c r="D21" s="223"/>
      <c r="E21" s="223"/>
      <c r="F21" s="223"/>
      <c r="G21" s="223"/>
      <c r="H21" s="223"/>
      <c r="I21" s="223"/>
      <c r="J21" s="223"/>
      <c r="K21" s="223"/>
      <c r="L21" s="223"/>
      <c r="M21" s="223"/>
      <c r="N21" s="223"/>
      <c r="O21" s="223"/>
      <c r="P21" s="223"/>
      <c r="Q21" s="223"/>
      <c r="R21" s="223"/>
      <c r="S21" s="223"/>
      <c r="T21" s="223"/>
      <c r="U21" s="223"/>
      <c r="V21" s="223"/>
    </row>
    <row r="22" spans="1:22" ht="45" customHeight="1" x14ac:dyDescent="0.3">
      <c r="A22" s="223"/>
      <c r="B22" s="223"/>
      <c r="C22" s="223"/>
      <c r="D22" s="223"/>
      <c r="E22" s="223"/>
      <c r="F22" s="223"/>
      <c r="G22" s="223"/>
      <c r="H22" s="223"/>
      <c r="I22" s="223"/>
      <c r="J22" s="223"/>
      <c r="K22" s="223"/>
      <c r="L22" s="223"/>
      <c r="M22" s="223"/>
      <c r="N22" s="223"/>
      <c r="O22" s="223"/>
      <c r="P22" s="223"/>
      <c r="Q22" s="223"/>
      <c r="R22" s="223"/>
      <c r="S22" s="223"/>
      <c r="T22" s="223"/>
      <c r="U22" s="223"/>
      <c r="V22" s="223"/>
    </row>
    <row r="23" spans="1:22" ht="45" customHeight="1" x14ac:dyDescent="0.3">
      <c r="A23" s="223"/>
      <c r="B23" s="223"/>
      <c r="C23" s="223"/>
      <c r="D23" s="223"/>
      <c r="E23" s="223"/>
      <c r="F23" s="223"/>
      <c r="G23" s="223"/>
      <c r="H23" s="223"/>
      <c r="I23" s="223"/>
      <c r="J23" s="223"/>
      <c r="K23" s="223"/>
      <c r="L23" s="223"/>
      <c r="M23" s="223"/>
      <c r="N23" s="223"/>
      <c r="O23" s="223"/>
      <c r="P23" s="223"/>
      <c r="Q23" s="223"/>
      <c r="R23" s="223"/>
      <c r="S23" s="223"/>
      <c r="T23" s="223"/>
      <c r="U23" s="223"/>
      <c r="V23" s="223"/>
    </row>
    <row r="24" spans="1:22" ht="45" customHeight="1" x14ac:dyDescent="0.3">
      <c r="A24" s="223"/>
      <c r="B24" s="223"/>
      <c r="C24" s="223"/>
      <c r="D24" s="223"/>
      <c r="E24" s="223"/>
      <c r="F24" s="223"/>
      <c r="G24" s="223"/>
      <c r="H24" s="223"/>
      <c r="I24" s="223"/>
      <c r="J24" s="223"/>
      <c r="K24" s="223"/>
      <c r="L24" s="223"/>
      <c r="M24" s="223"/>
      <c r="N24" s="223"/>
      <c r="O24" s="223"/>
      <c r="P24" s="223"/>
      <c r="Q24" s="223"/>
      <c r="R24" s="223"/>
      <c r="S24" s="223"/>
      <c r="T24" s="223"/>
      <c r="U24" s="223"/>
      <c r="V24" s="223"/>
    </row>
    <row r="25" spans="1:22" ht="45" customHeight="1" x14ac:dyDescent="0.3">
      <c r="A25" s="223"/>
      <c r="B25" s="223"/>
      <c r="C25" s="223"/>
      <c r="D25" s="223"/>
      <c r="E25" s="223"/>
      <c r="F25" s="223"/>
      <c r="G25" s="223"/>
      <c r="H25" s="223"/>
      <c r="I25" s="223"/>
      <c r="J25" s="223"/>
      <c r="K25" s="223"/>
      <c r="L25" s="223"/>
      <c r="M25" s="223"/>
      <c r="N25" s="223"/>
      <c r="O25" s="223"/>
      <c r="P25" s="223"/>
      <c r="Q25" s="223"/>
      <c r="R25" s="223"/>
      <c r="S25" s="223"/>
      <c r="T25" s="223"/>
      <c r="U25" s="223"/>
      <c r="V25" s="223"/>
    </row>
    <row r="26" spans="1:22" ht="45" customHeight="1" x14ac:dyDescent="0.3">
      <c r="A26" s="223"/>
      <c r="B26" s="223"/>
      <c r="C26" s="223"/>
      <c r="D26" s="223"/>
      <c r="E26" s="223"/>
      <c r="F26" s="223"/>
      <c r="G26" s="223"/>
      <c r="H26" s="223"/>
      <c r="I26" s="223"/>
      <c r="J26" s="223"/>
      <c r="K26" s="223"/>
      <c r="L26" s="223"/>
      <c r="M26" s="223"/>
      <c r="N26" s="223"/>
      <c r="O26" s="223"/>
      <c r="P26" s="223"/>
      <c r="Q26" s="223"/>
      <c r="R26" s="223"/>
      <c r="S26" s="223"/>
      <c r="T26" s="223"/>
      <c r="U26" s="223"/>
      <c r="V26" s="223"/>
    </row>
    <row r="27" spans="1:22" ht="45" customHeight="1" x14ac:dyDescent="0.3">
      <c r="A27" s="223"/>
      <c r="B27" s="223"/>
      <c r="C27" s="223"/>
      <c r="D27" s="223"/>
      <c r="E27" s="223"/>
      <c r="F27" s="223"/>
      <c r="G27" s="223"/>
      <c r="H27" s="223"/>
      <c r="I27" s="223"/>
      <c r="J27" s="223"/>
      <c r="K27" s="223"/>
      <c r="L27" s="223"/>
      <c r="M27" s="223"/>
      <c r="N27" s="223"/>
      <c r="O27" s="223"/>
      <c r="P27" s="223"/>
      <c r="Q27" s="223"/>
      <c r="R27" s="223"/>
      <c r="S27" s="223"/>
      <c r="T27" s="223"/>
      <c r="U27" s="223"/>
      <c r="V27" s="223"/>
    </row>
    <row r="28" spans="1:22" ht="45" customHeight="1" x14ac:dyDescent="0.3">
      <c r="A28" s="223"/>
      <c r="B28" s="223"/>
      <c r="C28" s="223"/>
      <c r="D28" s="223"/>
      <c r="E28" s="223"/>
      <c r="F28" s="223"/>
      <c r="G28" s="223"/>
      <c r="H28" s="223"/>
      <c r="I28" s="223"/>
      <c r="J28" s="223"/>
      <c r="K28" s="223"/>
      <c r="L28" s="223"/>
      <c r="M28" s="223"/>
      <c r="N28" s="223"/>
      <c r="O28" s="223"/>
      <c r="P28" s="223"/>
      <c r="Q28" s="223"/>
      <c r="R28" s="223"/>
      <c r="S28" s="223"/>
      <c r="T28" s="223"/>
      <c r="U28" s="223"/>
      <c r="V28" s="223"/>
    </row>
    <row r="29" spans="1:22" ht="45" customHeight="1" x14ac:dyDescent="0.3">
      <c r="A29" s="223"/>
      <c r="B29" s="223"/>
      <c r="C29" s="223"/>
      <c r="D29" s="223"/>
      <c r="E29" s="223"/>
      <c r="F29" s="223"/>
      <c r="G29" s="223"/>
      <c r="H29" s="223"/>
      <c r="I29" s="223"/>
      <c r="J29" s="223"/>
      <c r="K29" s="223"/>
      <c r="L29" s="223"/>
      <c r="M29" s="223"/>
      <c r="N29" s="223"/>
      <c r="O29" s="223"/>
      <c r="P29" s="223"/>
      <c r="Q29" s="223"/>
      <c r="R29" s="223"/>
      <c r="S29" s="223"/>
      <c r="T29" s="223"/>
      <c r="U29" s="223"/>
      <c r="V29" s="223"/>
    </row>
    <row r="30" spans="1:22" ht="45" customHeight="1" x14ac:dyDescent="0.3">
      <c r="A30" s="223"/>
      <c r="B30" s="223"/>
      <c r="C30" s="223"/>
      <c r="D30" s="223"/>
      <c r="E30" s="223"/>
      <c r="F30" s="223"/>
      <c r="G30" s="223"/>
      <c r="H30" s="223"/>
      <c r="I30" s="223"/>
      <c r="J30" s="223"/>
      <c r="K30" s="223"/>
      <c r="L30" s="223"/>
      <c r="M30" s="223"/>
      <c r="N30" s="223"/>
      <c r="O30" s="223"/>
      <c r="P30" s="223"/>
      <c r="Q30" s="223"/>
      <c r="R30" s="223"/>
      <c r="S30" s="223"/>
      <c r="T30" s="223"/>
      <c r="U30" s="223"/>
      <c r="V30" s="223"/>
    </row>
    <row r="31" spans="1:22" ht="45" customHeight="1" x14ac:dyDescent="0.3">
      <c r="A31" s="223"/>
      <c r="B31" s="223"/>
      <c r="C31" s="223"/>
      <c r="D31" s="223"/>
      <c r="E31" s="223"/>
      <c r="F31" s="223"/>
      <c r="G31" s="223"/>
      <c r="H31" s="223"/>
      <c r="I31" s="223"/>
      <c r="J31" s="223"/>
      <c r="K31" s="223"/>
      <c r="L31" s="223"/>
      <c r="M31" s="223"/>
      <c r="N31" s="223"/>
      <c r="O31" s="223"/>
      <c r="P31" s="223"/>
      <c r="Q31" s="223"/>
      <c r="R31" s="223"/>
      <c r="S31" s="223"/>
      <c r="T31" s="223"/>
      <c r="U31" s="223"/>
      <c r="V31" s="223"/>
    </row>
    <row r="32" spans="1:22" ht="45" customHeight="1" x14ac:dyDescent="0.3">
      <c r="A32" s="223"/>
      <c r="B32" s="223"/>
      <c r="C32" s="223"/>
      <c r="D32" s="223"/>
      <c r="E32" s="223"/>
      <c r="F32" s="223"/>
      <c r="G32" s="223"/>
      <c r="H32" s="223"/>
      <c r="I32" s="223"/>
      <c r="J32" s="223"/>
      <c r="K32" s="223"/>
      <c r="L32" s="223"/>
      <c r="M32" s="223"/>
      <c r="N32" s="223"/>
      <c r="O32" s="223"/>
      <c r="P32" s="223"/>
      <c r="Q32" s="223"/>
      <c r="R32" s="223"/>
      <c r="S32" s="223"/>
      <c r="T32" s="223"/>
      <c r="U32" s="223"/>
      <c r="V32" s="223"/>
    </row>
    <row r="33" spans="1:22" ht="45" customHeight="1" x14ac:dyDescent="0.3">
      <c r="A33" s="223"/>
      <c r="B33" s="223"/>
      <c r="C33" s="223"/>
      <c r="D33" s="223"/>
      <c r="E33" s="223"/>
      <c r="F33" s="223"/>
      <c r="G33" s="223"/>
      <c r="H33" s="223"/>
      <c r="I33" s="223"/>
      <c r="J33" s="223"/>
      <c r="K33" s="223"/>
      <c r="L33" s="223"/>
      <c r="M33" s="223"/>
      <c r="N33" s="223"/>
      <c r="O33" s="223"/>
      <c r="P33" s="223"/>
      <c r="Q33" s="223"/>
      <c r="R33" s="223"/>
      <c r="S33" s="223"/>
      <c r="T33" s="223"/>
      <c r="U33" s="223"/>
      <c r="V33" s="223"/>
    </row>
    <row r="34" spans="1:22" ht="45" customHeight="1" x14ac:dyDescent="0.3">
      <c r="A34" s="223"/>
      <c r="B34" s="223"/>
      <c r="C34" s="223"/>
      <c r="D34" s="223"/>
      <c r="E34" s="223"/>
      <c r="F34" s="223"/>
      <c r="G34" s="223"/>
      <c r="H34" s="223"/>
      <c r="I34" s="223"/>
      <c r="J34" s="223"/>
      <c r="K34" s="223"/>
      <c r="L34" s="223"/>
      <c r="M34" s="223"/>
      <c r="N34" s="223"/>
      <c r="O34" s="223"/>
      <c r="P34" s="223"/>
      <c r="Q34" s="223"/>
      <c r="R34" s="223"/>
      <c r="S34" s="223"/>
      <c r="T34" s="223"/>
      <c r="U34" s="223"/>
      <c r="V34" s="223"/>
    </row>
    <row r="35" spans="1:22" ht="45" customHeight="1" x14ac:dyDescent="0.3">
      <c r="A35" s="223"/>
      <c r="B35" s="223"/>
      <c r="C35" s="223"/>
      <c r="D35" s="223"/>
      <c r="E35" s="223"/>
      <c r="F35" s="223"/>
      <c r="G35" s="223"/>
      <c r="H35" s="223"/>
      <c r="I35" s="223"/>
      <c r="J35" s="223"/>
      <c r="K35" s="223"/>
      <c r="L35" s="223"/>
      <c r="M35" s="223"/>
      <c r="N35" s="223"/>
      <c r="O35" s="223"/>
      <c r="P35" s="223"/>
      <c r="Q35" s="223"/>
      <c r="R35" s="223"/>
      <c r="S35" s="223"/>
      <c r="T35" s="223"/>
      <c r="U35" s="223"/>
      <c r="V35" s="223"/>
    </row>
    <row r="36" spans="1:22" ht="45" customHeight="1" x14ac:dyDescent="0.3">
      <c r="A36" s="223"/>
      <c r="B36" s="223"/>
      <c r="C36" s="223"/>
      <c r="D36" s="223"/>
      <c r="E36" s="223"/>
      <c r="F36" s="223"/>
      <c r="G36" s="223"/>
      <c r="H36" s="223"/>
      <c r="I36" s="223"/>
      <c r="J36" s="223"/>
      <c r="K36" s="223"/>
      <c r="L36" s="223"/>
      <c r="M36" s="223"/>
      <c r="N36" s="223"/>
      <c r="O36" s="223"/>
      <c r="P36" s="223"/>
      <c r="Q36" s="223"/>
      <c r="R36" s="223"/>
      <c r="S36" s="223"/>
      <c r="T36" s="223"/>
      <c r="U36" s="223"/>
      <c r="V36" s="223"/>
    </row>
    <row r="37" spans="1:22" ht="45" customHeight="1" x14ac:dyDescent="0.3">
      <c r="A37" s="223"/>
      <c r="B37" s="223"/>
      <c r="C37" s="223"/>
      <c r="D37" s="223"/>
      <c r="E37" s="223"/>
      <c r="F37" s="223"/>
      <c r="G37" s="223"/>
      <c r="H37" s="223"/>
      <c r="I37" s="223"/>
      <c r="J37" s="223"/>
      <c r="K37" s="223"/>
      <c r="L37" s="223"/>
      <c r="M37" s="223"/>
      <c r="N37" s="223"/>
      <c r="O37" s="223"/>
      <c r="P37" s="223"/>
      <c r="Q37" s="223"/>
      <c r="R37" s="223"/>
      <c r="S37" s="223"/>
      <c r="T37" s="223"/>
      <c r="U37" s="223"/>
      <c r="V37" s="223"/>
    </row>
    <row r="38" spans="1:22" ht="45" customHeight="1" x14ac:dyDescent="0.3">
      <c r="A38" s="223"/>
      <c r="B38" s="223"/>
      <c r="C38" s="223"/>
      <c r="D38" s="223"/>
      <c r="E38" s="223"/>
      <c r="F38" s="223"/>
      <c r="G38" s="223"/>
      <c r="H38" s="223"/>
      <c r="I38" s="223"/>
      <c r="J38" s="223"/>
      <c r="K38" s="223"/>
      <c r="L38" s="223"/>
      <c r="M38" s="223"/>
      <c r="N38" s="223"/>
      <c r="O38" s="223"/>
      <c r="P38" s="223"/>
      <c r="Q38" s="223"/>
      <c r="R38" s="223"/>
      <c r="S38" s="223"/>
      <c r="T38" s="223"/>
      <c r="U38" s="223"/>
      <c r="V38" s="223"/>
    </row>
    <row r="39" spans="1:22" ht="45" customHeight="1" x14ac:dyDescent="0.3">
      <c r="A39" s="223"/>
      <c r="B39" s="223"/>
      <c r="C39" s="223"/>
      <c r="D39" s="223"/>
      <c r="E39" s="223"/>
      <c r="F39" s="223"/>
      <c r="G39" s="223"/>
      <c r="H39" s="223"/>
      <c r="I39" s="223"/>
      <c r="J39" s="223"/>
      <c r="K39" s="223"/>
      <c r="L39" s="223"/>
      <c r="M39" s="223"/>
      <c r="N39" s="223"/>
      <c r="O39" s="223"/>
      <c r="P39" s="223"/>
      <c r="Q39" s="223"/>
      <c r="R39" s="223"/>
      <c r="S39" s="223"/>
      <c r="T39" s="223"/>
      <c r="U39" s="223"/>
      <c r="V39" s="223"/>
    </row>
    <row r="40" spans="1:22" ht="45" customHeight="1" x14ac:dyDescent="0.3">
      <c r="A40" s="223"/>
      <c r="B40" s="223"/>
      <c r="C40" s="223"/>
      <c r="D40" s="223"/>
      <c r="E40" s="223"/>
      <c r="F40" s="223"/>
      <c r="G40" s="223"/>
      <c r="H40" s="223"/>
      <c r="I40" s="223"/>
      <c r="J40" s="223"/>
      <c r="K40" s="223"/>
      <c r="L40" s="223"/>
      <c r="M40" s="223"/>
      <c r="N40" s="223"/>
      <c r="O40" s="223"/>
      <c r="P40" s="223"/>
      <c r="Q40" s="223"/>
      <c r="R40" s="223"/>
      <c r="S40" s="223"/>
      <c r="T40" s="223"/>
      <c r="U40" s="223"/>
      <c r="V40" s="223"/>
    </row>
    <row r="41" spans="1:22" ht="45" customHeight="1" x14ac:dyDescent="0.3">
      <c r="A41" s="223"/>
      <c r="B41" s="223"/>
      <c r="C41" s="223"/>
      <c r="D41" s="223"/>
      <c r="E41" s="223"/>
      <c r="F41" s="223"/>
      <c r="G41" s="223"/>
      <c r="H41" s="223"/>
      <c r="I41" s="223"/>
      <c r="J41" s="223"/>
      <c r="K41" s="223"/>
      <c r="L41" s="223"/>
      <c r="M41" s="223"/>
      <c r="N41" s="223"/>
      <c r="O41" s="223"/>
      <c r="P41" s="223"/>
      <c r="Q41" s="223"/>
      <c r="R41" s="223"/>
      <c r="S41" s="223"/>
      <c r="T41" s="223"/>
      <c r="U41" s="223"/>
      <c r="V41" s="223"/>
    </row>
    <row r="42" spans="1:22" ht="45" customHeight="1" x14ac:dyDescent="0.3">
      <c r="A42" s="223"/>
      <c r="B42" s="223"/>
      <c r="C42" s="223"/>
      <c r="D42" s="223"/>
      <c r="E42" s="223"/>
      <c r="F42" s="223"/>
      <c r="G42" s="223"/>
      <c r="H42" s="223"/>
      <c r="I42" s="223"/>
      <c r="J42" s="223"/>
      <c r="K42" s="223"/>
      <c r="L42" s="223"/>
      <c r="M42" s="223"/>
      <c r="N42" s="223"/>
      <c r="O42" s="223"/>
      <c r="P42" s="223"/>
      <c r="Q42" s="223"/>
      <c r="R42" s="223"/>
      <c r="S42" s="223"/>
      <c r="T42" s="223"/>
      <c r="U42" s="223"/>
      <c r="V42" s="223"/>
    </row>
    <row r="43" spans="1:22" ht="45" customHeight="1" x14ac:dyDescent="0.3">
      <c r="A43" s="223"/>
      <c r="B43" s="223"/>
      <c r="C43" s="223"/>
      <c r="D43" s="223"/>
      <c r="E43" s="223"/>
      <c r="F43" s="223"/>
      <c r="G43" s="223"/>
      <c r="H43" s="223"/>
      <c r="I43" s="223"/>
      <c r="J43" s="223"/>
      <c r="K43" s="223"/>
      <c r="L43" s="223"/>
      <c r="M43" s="223"/>
      <c r="N43" s="223"/>
      <c r="O43" s="223"/>
      <c r="P43" s="223"/>
      <c r="Q43" s="223"/>
      <c r="R43" s="223"/>
      <c r="S43" s="223"/>
      <c r="T43" s="223"/>
      <c r="U43" s="223"/>
      <c r="V43" s="223"/>
    </row>
    <row r="44" spans="1:22" ht="45" customHeight="1" x14ac:dyDescent="0.3">
      <c r="A44" s="223"/>
      <c r="B44" s="223"/>
      <c r="C44" s="223"/>
      <c r="D44" s="223"/>
      <c r="E44" s="223"/>
      <c r="F44" s="223"/>
      <c r="G44" s="223"/>
      <c r="H44" s="223"/>
      <c r="I44" s="223"/>
      <c r="J44" s="223"/>
      <c r="K44" s="223"/>
      <c r="L44" s="223"/>
      <c r="M44" s="223"/>
      <c r="N44" s="223"/>
      <c r="O44" s="223"/>
      <c r="P44" s="223"/>
      <c r="Q44" s="223"/>
      <c r="R44" s="223"/>
      <c r="S44" s="223"/>
      <c r="T44" s="223"/>
      <c r="U44" s="223"/>
      <c r="V44" s="223"/>
    </row>
    <row r="45" spans="1:22" ht="45" customHeight="1" x14ac:dyDescent="0.3">
      <c r="A45" s="223"/>
      <c r="B45" s="223"/>
      <c r="C45" s="223"/>
      <c r="D45" s="223"/>
      <c r="E45" s="223"/>
      <c r="F45" s="223"/>
      <c r="G45" s="223"/>
      <c r="H45" s="223"/>
      <c r="I45" s="223"/>
      <c r="J45" s="223"/>
      <c r="K45" s="223"/>
      <c r="L45" s="223"/>
      <c r="M45" s="223"/>
      <c r="N45" s="223"/>
      <c r="O45" s="223"/>
      <c r="P45" s="223"/>
      <c r="Q45" s="223"/>
      <c r="R45" s="223"/>
      <c r="S45" s="223"/>
      <c r="T45" s="223"/>
      <c r="U45" s="223"/>
      <c r="V45" s="223"/>
    </row>
    <row r="46" spans="1:22" ht="45" customHeight="1" x14ac:dyDescent="0.3">
      <c r="A46" s="223"/>
      <c r="B46" s="223"/>
      <c r="C46" s="223"/>
      <c r="D46" s="223"/>
      <c r="E46" s="223"/>
      <c r="F46" s="223"/>
      <c r="G46" s="223"/>
      <c r="H46" s="223"/>
      <c r="I46" s="223"/>
      <c r="J46" s="223"/>
      <c r="K46" s="223"/>
      <c r="L46" s="223"/>
      <c r="M46" s="223"/>
      <c r="N46" s="223"/>
      <c r="O46" s="223"/>
      <c r="P46" s="223"/>
      <c r="Q46" s="223"/>
      <c r="R46" s="223"/>
      <c r="S46" s="223"/>
      <c r="T46" s="223"/>
      <c r="U46" s="223"/>
      <c r="V46" s="223"/>
    </row>
    <row r="47" spans="1:22" ht="45" customHeight="1" x14ac:dyDescent="0.3">
      <c r="A47" s="223"/>
      <c r="B47" s="223"/>
      <c r="C47" s="223"/>
      <c r="D47" s="223"/>
      <c r="E47" s="223"/>
      <c r="F47" s="223"/>
      <c r="G47" s="223"/>
      <c r="H47" s="223"/>
      <c r="I47" s="223"/>
      <c r="J47" s="223"/>
      <c r="K47" s="223"/>
      <c r="L47" s="223"/>
      <c r="M47" s="223"/>
      <c r="N47" s="223"/>
      <c r="O47" s="223"/>
      <c r="P47" s="223"/>
      <c r="Q47" s="223"/>
      <c r="R47" s="223"/>
      <c r="S47" s="223"/>
      <c r="T47" s="223"/>
      <c r="U47" s="223"/>
      <c r="V47" s="223"/>
    </row>
    <row r="48" spans="1:22" ht="45" customHeight="1" x14ac:dyDescent="0.3">
      <c r="A48" s="223"/>
      <c r="B48" s="223"/>
      <c r="C48" s="223"/>
      <c r="D48" s="223"/>
      <c r="E48" s="223"/>
      <c r="F48" s="223"/>
      <c r="G48" s="223"/>
      <c r="H48" s="223"/>
      <c r="I48" s="223"/>
      <c r="J48" s="223"/>
      <c r="K48" s="223"/>
      <c r="L48" s="223"/>
      <c r="M48" s="223"/>
      <c r="N48" s="223"/>
      <c r="O48" s="223"/>
      <c r="P48" s="223"/>
      <c r="Q48" s="223"/>
      <c r="R48" s="223"/>
      <c r="S48" s="223"/>
      <c r="T48" s="223"/>
      <c r="U48" s="223"/>
      <c r="V48" s="223"/>
    </row>
    <row r="49" spans="1:22" ht="45" customHeight="1" x14ac:dyDescent="0.3">
      <c r="A49" s="223"/>
      <c r="B49" s="223"/>
      <c r="C49" s="223"/>
      <c r="D49" s="223"/>
      <c r="E49" s="223"/>
      <c r="F49" s="223"/>
      <c r="G49" s="223"/>
      <c r="H49" s="223"/>
      <c r="I49" s="223"/>
      <c r="J49" s="223"/>
      <c r="K49" s="223"/>
      <c r="L49" s="223"/>
      <c r="M49" s="223"/>
      <c r="N49" s="223"/>
      <c r="O49" s="223"/>
      <c r="P49" s="223"/>
      <c r="Q49" s="223"/>
      <c r="R49" s="223"/>
      <c r="S49" s="223"/>
      <c r="T49" s="223"/>
      <c r="U49" s="223"/>
      <c r="V49" s="223"/>
    </row>
    <row r="50" spans="1:22" s="270" customFormat="1" ht="25.5" customHeight="1" x14ac:dyDescent="0.3">
      <c r="A50" s="270" t="s">
        <v>131</v>
      </c>
    </row>
    <row r="51" spans="1:22" s="270" customFormat="1" ht="25.5" customHeight="1" x14ac:dyDescent="0.3"/>
    <row r="52" spans="1:22" s="270" customFormat="1" ht="25.5" customHeight="1" x14ac:dyDescent="0.3"/>
    <row r="53" spans="1:22" s="224" customFormat="1" ht="25.5" customHeight="1" x14ac:dyDescent="0.3"/>
    <row r="54" spans="1:22" s="224" customFormat="1" ht="25.5" customHeight="1" x14ac:dyDescent="0.3"/>
    <row r="55" spans="1:22" ht="45" customHeight="1" x14ac:dyDescent="0.3">
      <c r="A55" s="223"/>
      <c r="B55" s="223"/>
      <c r="C55" s="223"/>
      <c r="D55" s="223"/>
      <c r="E55" s="223"/>
      <c r="F55" s="223"/>
      <c r="G55" s="223"/>
      <c r="H55" s="223"/>
      <c r="I55" s="223"/>
      <c r="J55" s="223"/>
      <c r="K55" s="223"/>
      <c r="L55" s="223"/>
      <c r="M55" s="223"/>
      <c r="N55" s="223"/>
      <c r="O55" s="223"/>
      <c r="P55" s="223"/>
      <c r="Q55" s="223"/>
      <c r="R55" s="223"/>
      <c r="S55" s="223"/>
      <c r="T55" s="223"/>
      <c r="U55" s="223"/>
      <c r="V55" s="223"/>
    </row>
    <row r="56" spans="1:22" ht="45" customHeight="1" x14ac:dyDescent="0.3">
      <c r="A56" s="223"/>
      <c r="B56" s="223"/>
      <c r="C56" s="223"/>
      <c r="D56" s="223"/>
      <c r="E56" s="223"/>
      <c r="F56" s="223"/>
      <c r="G56" s="223"/>
      <c r="H56" s="223"/>
      <c r="I56" s="223"/>
      <c r="J56" s="223"/>
      <c r="K56" s="223"/>
      <c r="L56" s="223"/>
      <c r="M56" s="223"/>
      <c r="N56" s="223"/>
      <c r="O56" s="223"/>
      <c r="P56" s="223"/>
      <c r="Q56" s="223"/>
      <c r="R56" s="223"/>
      <c r="S56" s="223"/>
      <c r="T56" s="223"/>
      <c r="U56" s="223"/>
      <c r="V56" s="223"/>
    </row>
    <row r="57" spans="1:22" ht="45" customHeight="1" x14ac:dyDescent="0.3">
      <c r="A57" s="223"/>
      <c r="B57" s="223"/>
      <c r="C57" s="223"/>
      <c r="D57" s="223"/>
      <c r="E57" s="223"/>
      <c r="F57" s="223"/>
      <c r="G57" s="223"/>
      <c r="H57" s="223"/>
      <c r="I57" s="223"/>
      <c r="J57" s="223"/>
      <c r="K57" s="223"/>
      <c r="L57" s="223"/>
      <c r="M57" s="223"/>
      <c r="N57" s="223"/>
      <c r="O57" s="223"/>
      <c r="P57" s="223"/>
      <c r="Q57" s="223"/>
      <c r="R57" s="223"/>
      <c r="S57" s="223"/>
      <c r="T57" s="223"/>
      <c r="U57" s="223"/>
      <c r="V57" s="223"/>
    </row>
    <row r="58" spans="1:22" ht="45" customHeight="1" x14ac:dyDescent="0.3">
      <c r="A58" s="223"/>
      <c r="B58" s="223"/>
      <c r="C58" s="223"/>
      <c r="D58" s="223"/>
      <c r="E58" s="223"/>
      <c r="F58" s="223"/>
      <c r="G58" s="223"/>
      <c r="H58" s="223"/>
      <c r="I58" s="223"/>
      <c r="J58" s="223"/>
      <c r="K58" s="223"/>
      <c r="L58" s="223"/>
      <c r="M58" s="223"/>
      <c r="N58" s="223"/>
      <c r="O58" s="223"/>
      <c r="P58" s="223"/>
      <c r="Q58" s="223"/>
      <c r="R58" s="223"/>
      <c r="S58" s="223"/>
      <c r="T58" s="223"/>
      <c r="U58" s="223"/>
      <c r="V58" s="223"/>
    </row>
    <row r="59" spans="1:22" ht="45" customHeight="1" x14ac:dyDescent="0.3">
      <c r="A59" s="223"/>
      <c r="B59" s="223"/>
      <c r="C59" s="223"/>
      <c r="D59" s="223"/>
      <c r="E59" s="223"/>
      <c r="F59" s="223"/>
      <c r="G59" s="223"/>
      <c r="H59" s="223"/>
      <c r="I59" s="223"/>
      <c r="J59" s="223"/>
      <c r="K59" s="223"/>
      <c r="L59" s="223"/>
      <c r="M59" s="223"/>
      <c r="N59" s="223"/>
      <c r="O59" s="223"/>
      <c r="P59" s="223"/>
      <c r="Q59" s="223"/>
      <c r="R59" s="223"/>
      <c r="S59" s="223"/>
      <c r="T59" s="223"/>
      <c r="U59" s="223"/>
      <c r="V59" s="223"/>
    </row>
    <row r="60" spans="1:22" ht="45" customHeight="1" x14ac:dyDescent="0.3">
      <c r="A60" s="223"/>
      <c r="B60" s="223"/>
      <c r="C60" s="223"/>
      <c r="D60" s="223"/>
      <c r="E60" s="223"/>
      <c r="F60" s="223"/>
      <c r="G60" s="223"/>
      <c r="H60" s="223"/>
      <c r="I60" s="223"/>
      <c r="J60" s="223"/>
      <c r="K60" s="223"/>
      <c r="L60" s="223"/>
      <c r="M60" s="223"/>
      <c r="N60" s="223"/>
      <c r="O60" s="223"/>
      <c r="P60" s="223"/>
      <c r="Q60" s="223"/>
      <c r="R60" s="223"/>
      <c r="S60" s="223"/>
      <c r="T60" s="223"/>
      <c r="U60" s="223"/>
      <c r="V60" s="223"/>
    </row>
    <row r="61" spans="1:22" ht="45" customHeight="1" x14ac:dyDescent="0.3">
      <c r="A61" s="223"/>
      <c r="B61" s="223"/>
      <c r="C61" s="223"/>
      <c r="D61" s="223"/>
      <c r="E61" s="223"/>
      <c r="F61" s="223"/>
      <c r="G61" s="223"/>
      <c r="H61" s="223"/>
      <c r="I61" s="223"/>
      <c r="J61" s="223"/>
      <c r="K61" s="223"/>
      <c r="L61" s="223"/>
      <c r="M61" s="223"/>
      <c r="N61" s="223"/>
      <c r="O61" s="223"/>
      <c r="P61" s="223"/>
      <c r="Q61" s="223"/>
      <c r="R61" s="223"/>
      <c r="S61" s="223"/>
      <c r="T61" s="223"/>
      <c r="U61" s="223"/>
      <c r="V61" s="223"/>
    </row>
    <row r="62" spans="1:22" ht="45" customHeight="1" x14ac:dyDescent="0.3">
      <c r="A62" s="223"/>
      <c r="B62" s="223"/>
      <c r="C62" s="223"/>
      <c r="D62" s="223"/>
      <c r="E62" s="223"/>
      <c r="F62" s="223"/>
      <c r="G62" s="223"/>
      <c r="H62" s="223"/>
      <c r="I62" s="223"/>
      <c r="J62" s="223"/>
      <c r="K62" s="223"/>
      <c r="L62" s="223"/>
      <c r="M62" s="223"/>
      <c r="N62" s="223"/>
      <c r="O62" s="223"/>
      <c r="P62" s="223"/>
      <c r="Q62" s="223"/>
      <c r="R62" s="223"/>
      <c r="S62" s="223"/>
      <c r="T62" s="223"/>
      <c r="U62" s="223"/>
      <c r="V62" s="223"/>
    </row>
    <row r="63" spans="1:22" ht="45" customHeight="1" x14ac:dyDescent="0.3">
      <c r="A63" s="223"/>
      <c r="B63" s="223"/>
      <c r="C63" s="223"/>
      <c r="D63" s="223"/>
      <c r="E63" s="223"/>
      <c r="F63" s="223"/>
      <c r="G63" s="223"/>
      <c r="H63" s="223"/>
      <c r="I63" s="223"/>
      <c r="J63" s="223"/>
      <c r="K63" s="223"/>
      <c r="L63" s="223"/>
      <c r="M63" s="223"/>
      <c r="N63" s="223"/>
      <c r="O63" s="223"/>
      <c r="P63" s="223"/>
      <c r="Q63" s="223"/>
      <c r="R63" s="223"/>
      <c r="S63" s="223"/>
      <c r="T63" s="223"/>
      <c r="U63" s="223"/>
      <c r="V63" s="223"/>
    </row>
    <row r="64" spans="1:22" ht="45" customHeight="1" x14ac:dyDescent="0.3">
      <c r="A64" s="223"/>
      <c r="B64" s="223"/>
      <c r="C64" s="223"/>
      <c r="D64" s="223"/>
      <c r="E64" s="223"/>
      <c r="F64" s="223"/>
      <c r="G64" s="223"/>
      <c r="H64" s="223"/>
      <c r="I64" s="223"/>
      <c r="J64" s="223"/>
      <c r="K64" s="223"/>
      <c r="L64" s="223"/>
      <c r="M64" s="223"/>
      <c r="N64" s="223"/>
      <c r="O64" s="223"/>
      <c r="P64" s="223"/>
      <c r="Q64" s="223"/>
      <c r="R64" s="223"/>
      <c r="S64" s="223"/>
      <c r="T64" s="223"/>
      <c r="U64" s="223"/>
      <c r="V64" s="223"/>
    </row>
    <row r="65" spans="1:22" ht="45" customHeight="1" x14ac:dyDescent="0.3">
      <c r="A65" s="223"/>
      <c r="B65" s="223"/>
      <c r="C65" s="223"/>
      <c r="D65" s="223"/>
      <c r="E65" s="223"/>
      <c r="F65" s="223"/>
      <c r="G65" s="223"/>
      <c r="H65" s="223"/>
      <c r="I65" s="223"/>
      <c r="J65" s="223"/>
      <c r="K65" s="223"/>
      <c r="L65" s="223"/>
      <c r="M65" s="223"/>
      <c r="N65" s="223"/>
      <c r="O65" s="223"/>
      <c r="P65" s="223"/>
      <c r="Q65" s="223"/>
      <c r="R65" s="223"/>
      <c r="S65" s="223"/>
      <c r="T65" s="223"/>
      <c r="U65" s="223"/>
      <c r="V65" s="223"/>
    </row>
    <row r="66" spans="1:22" ht="45" customHeight="1" x14ac:dyDescent="0.3">
      <c r="A66" s="223"/>
      <c r="B66" s="223"/>
      <c r="C66" s="223"/>
      <c r="D66" s="223"/>
      <c r="E66" s="223"/>
      <c r="F66" s="223"/>
      <c r="G66" s="223"/>
      <c r="H66" s="223"/>
      <c r="I66" s="223"/>
      <c r="J66" s="223"/>
      <c r="K66" s="223"/>
      <c r="L66" s="223"/>
      <c r="M66" s="223"/>
      <c r="N66" s="223"/>
      <c r="O66" s="223"/>
      <c r="P66" s="223"/>
      <c r="Q66" s="223"/>
      <c r="R66" s="223"/>
      <c r="S66" s="223"/>
      <c r="T66" s="223"/>
      <c r="U66" s="223"/>
      <c r="V66" s="223"/>
    </row>
    <row r="67" spans="1:22" ht="45" customHeight="1" x14ac:dyDescent="0.3">
      <c r="A67" s="223"/>
      <c r="B67" s="223"/>
      <c r="C67" s="223"/>
      <c r="D67" s="223"/>
      <c r="E67" s="223"/>
      <c r="F67" s="223"/>
      <c r="G67" s="223"/>
      <c r="H67" s="223"/>
      <c r="I67" s="223"/>
      <c r="J67" s="223"/>
      <c r="K67" s="223"/>
      <c r="L67" s="223"/>
      <c r="M67" s="223"/>
      <c r="N67" s="223"/>
      <c r="O67" s="223"/>
      <c r="P67" s="223"/>
      <c r="Q67" s="223"/>
      <c r="R67" s="223"/>
      <c r="S67" s="223"/>
      <c r="T67" s="223"/>
      <c r="U67" s="223"/>
      <c r="V67" s="223"/>
    </row>
    <row r="68" spans="1:22" ht="45" customHeight="1" x14ac:dyDescent="0.3">
      <c r="A68" s="223"/>
      <c r="B68" s="223"/>
      <c r="C68" s="223"/>
      <c r="D68" s="223"/>
      <c r="E68" s="223"/>
      <c r="F68" s="223"/>
      <c r="G68" s="223"/>
      <c r="H68" s="223"/>
      <c r="I68" s="223"/>
      <c r="J68" s="223"/>
      <c r="K68" s="223"/>
      <c r="L68" s="223"/>
      <c r="M68" s="223"/>
      <c r="N68" s="223"/>
      <c r="O68" s="223"/>
      <c r="P68" s="223"/>
      <c r="Q68" s="223"/>
      <c r="R68" s="223"/>
      <c r="S68" s="223"/>
      <c r="T68" s="223"/>
      <c r="U68" s="223"/>
      <c r="V68" s="223"/>
    </row>
    <row r="69" spans="1:22" ht="45" customHeight="1" x14ac:dyDescent="0.3">
      <c r="A69" s="223"/>
      <c r="B69" s="223"/>
      <c r="C69" s="223"/>
      <c r="D69" s="223"/>
      <c r="E69" s="223"/>
      <c r="F69" s="223"/>
      <c r="G69" s="223"/>
      <c r="H69" s="223"/>
      <c r="I69" s="223"/>
      <c r="J69" s="223"/>
      <c r="K69" s="223"/>
      <c r="L69" s="223"/>
      <c r="M69" s="223"/>
      <c r="N69" s="223"/>
      <c r="O69" s="223"/>
      <c r="P69" s="223"/>
      <c r="Q69" s="223"/>
      <c r="R69" s="223"/>
      <c r="S69" s="223"/>
      <c r="T69" s="223"/>
      <c r="U69" s="223"/>
      <c r="V69" s="223"/>
    </row>
    <row r="70" spans="1:22" ht="45" customHeight="1" x14ac:dyDescent="0.3">
      <c r="A70" s="223"/>
      <c r="B70" s="223"/>
      <c r="C70" s="223"/>
      <c r="D70" s="223"/>
      <c r="E70" s="223"/>
      <c r="F70" s="223"/>
      <c r="G70" s="223"/>
      <c r="H70" s="223"/>
      <c r="I70" s="223"/>
      <c r="J70" s="223"/>
      <c r="K70" s="223"/>
      <c r="L70" s="223"/>
      <c r="M70" s="223"/>
      <c r="N70" s="223"/>
      <c r="O70" s="223"/>
      <c r="P70" s="223"/>
      <c r="Q70" s="223"/>
      <c r="R70" s="223"/>
      <c r="S70" s="223"/>
      <c r="T70" s="223"/>
      <c r="U70" s="223"/>
      <c r="V70" s="223"/>
    </row>
    <row r="72" spans="1:22" s="266" customFormat="1" ht="24.5" customHeight="1" x14ac:dyDescent="0.3">
      <c r="A72" s="266" t="s">
        <v>129</v>
      </c>
    </row>
    <row r="73" spans="1:22" s="266" customFormat="1" ht="24.5" customHeight="1" x14ac:dyDescent="0.3"/>
    <row r="74" spans="1:22" s="266" customFormat="1" ht="24.5" customHeight="1" x14ac:dyDescent="0.3"/>
    <row r="75" spans="1:22" s="238" customFormat="1" ht="24.5" customHeight="1" x14ac:dyDescent="0.3"/>
    <row r="76" spans="1:22" s="238" customFormat="1" ht="24.5" customHeight="1" x14ac:dyDescent="0.3"/>
    <row r="77" spans="1:22" s="238" customFormat="1" ht="24.5" customHeight="1" x14ac:dyDescent="0.3"/>
    <row r="78" spans="1:22" s="238" customFormat="1" ht="24.5" customHeight="1" x14ac:dyDescent="0.3"/>
    <row r="79" spans="1:22" s="238" customFormat="1" ht="24.5" customHeight="1" x14ac:dyDescent="0.3">
      <c r="A79" s="221"/>
    </row>
    <row r="86" ht="35" customHeight="1" x14ac:dyDescent="0.3"/>
  </sheetData>
  <mergeCells count="6">
    <mergeCell ref="A72:XFD74"/>
    <mergeCell ref="A17:XFD19"/>
    <mergeCell ref="A1:V1"/>
    <mergeCell ref="A5:K5"/>
    <mergeCell ref="S5:V5"/>
    <mergeCell ref="A50:XFD5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00B050"/>
    <pageSetUpPr fitToPage="1"/>
  </sheetPr>
  <dimension ref="A1:V91"/>
  <sheetViews>
    <sheetView showGridLines="0" showRowColHeaders="0" tabSelected="1" zoomScale="50" zoomScaleNormal="50" zoomScaleSheetLayoutView="100" workbookViewId="0">
      <pane ySplit="11" topLeftCell="A12" activePane="bottomLeft" state="frozen"/>
      <selection pane="bottomLeft" activeCell="A20" sqref="A20"/>
    </sheetView>
  </sheetViews>
  <sheetFormatPr defaultColWidth="9.1796875" defaultRowHeight="13" x14ac:dyDescent="0.3"/>
  <cols>
    <col min="1" max="1" width="15.08984375" style="35" customWidth="1"/>
    <col min="2" max="2" width="95.81640625" style="36" customWidth="1"/>
    <col min="3" max="3" width="29.36328125" style="37" customWidth="1"/>
    <col min="4" max="4" width="17" style="38" customWidth="1"/>
    <col min="5" max="5" width="14.26953125" style="39" customWidth="1"/>
    <col min="6" max="6" width="7.08984375" style="39" customWidth="1"/>
    <col min="7" max="7" width="24.36328125" style="37" customWidth="1"/>
    <col min="8" max="8" width="15.36328125" style="40" customWidth="1"/>
    <col min="9" max="9" width="16.90625" style="41" customWidth="1"/>
    <col min="10" max="10" width="10.6328125" style="41" customWidth="1"/>
    <col min="11" max="18" width="10.6328125" style="3" customWidth="1"/>
    <col min="19" max="21" width="10.6328125" style="5" customWidth="1"/>
    <col min="22" max="22" width="9.54296875" style="5" hidden="1" customWidth="1"/>
    <col min="23" max="16384" width="9.1796875" style="5"/>
  </cols>
  <sheetData>
    <row r="1" spans="1:22" s="219" customFormat="1" ht="75" customHeight="1" thickBot="1" x14ac:dyDescent="1.4">
      <c r="A1" s="291" t="s">
        <v>226</v>
      </c>
      <c r="B1" s="292"/>
      <c r="C1" s="292"/>
      <c r="D1" s="292"/>
      <c r="E1" s="292"/>
      <c r="F1" s="292"/>
      <c r="G1" s="292"/>
      <c r="H1" s="292"/>
      <c r="I1" s="292"/>
      <c r="J1" s="292"/>
      <c r="K1" s="292"/>
      <c r="L1" s="292"/>
      <c r="M1" s="292"/>
      <c r="N1" s="292"/>
      <c r="O1" s="292"/>
      <c r="P1" s="292"/>
      <c r="Q1" s="292"/>
      <c r="R1" s="292"/>
      <c r="S1" s="292"/>
      <c r="T1" s="292"/>
      <c r="U1" s="292"/>
      <c r="V1" s="293"/>
    </row>
    <row r="2" spans="1:22" s="314" customFormat="1" ht="25" customHeight="1" thickBot="1" x14ac:dyDescent="1.4">
      <c r="A2" s="232"/>
      <c r="B2" s="233"/>
      <c r="C2" s="233"/>
      <c r="D2" s="233"/>
      <c r="E2" s="233"/>
      <c r="F2" s="233"/>
      <c r="G2" s="233"/>
      <c r="H2" s="233"/>
      <c r="I2" s="233"/>
      <c r="J2" s="233"/>
      <c r="K2" s="233"/>
      <c r="L2" s="233"/>
      <c r="M2" s="233"/>
      <c r="N2" s="233"/>
      <c r="O2" s="233"/>
      <c r="P2" s="233"/>
      <c r="Q2" s="233"/>
      <c r="R2" s="233"/>
      <c r="S2" s="233"/>
      <c r="T2" s="233"/>
      <c r="U2" s="233"/>
      <c r="V2" s="313"/>
    </row>
    <row r="3" spans="1:22" ht="35" customHeight="1" thickBot="1" x14ac:dyDescent="0.35">
      <c r="A3" s="166"/>
      <c r="B3" s="322" t="s">
        <v>232</v>
      </c>
      <c r="C3" s="357">
        <v>0</v>
      </c>
      <c r="D3" s="167"/>
      <c r="E3" s="1"/>
      <c r="F3" s="1"/>
      <c r="G3" s="168"/>
      <c r="H3" s="169"/>
      <c r="I3" s="170"/>
      <c r="J3" s="171"/>
      <c r="K3" s="170"/>
      <c r="L3" s="170"/>
      <c r="M3" s="170"/>
      <c r="N3" s="170"/>
      <c r="O3" s="170"/>
      <c r="P3" s="170"/>
      <c r="Q3" s="170"/>
      <c r="R3" s="170"/>
      <c r="S3" s="4"/>
      <c r="T3" s="4"/>
      <c r="U3" s="4"/>
      <c r="V3" s="165"/>
    </row>
    <row r="4" spans="1:22" ht="35" customHeight="1" thickTop="1" thickBot="1" x14ac:dyDescent="0.35">
      <c r="A4" s="166"/>
      <c r="B4" s="323" t="s">
        <v>227</v>
      </c>
      <c r="C4" s="358">
        <v>0</v>
      </c>
      <c r="D4" s="309"/>
      <c r="E4" s="1"/>
      <c r="F4" s="1"/>
      <c r="G4" s="168"/>
      <c r="H4" s="169"/>
      <c r="I4" s="170"/>
      <c r="J4" s="171"/>
      <c r="K4" s="170"/>
      <c r="L4" s="170"/>
      <c r="M4" s="170"/>
      <c r="N4" s="170"/>
      <c r="O4" s="170"/>
      <c r="P4" s="170"/>
      <c r="Q4" s="170"/>
      <c r="R4" s="170"/>
      <c r="S4" s="4"/>
      <c r="T4" s="4"/>
      <c r="U4" s="4"/>
      <c r="V4" s="165"/>
    </row>
    <row r="5" spans="1:22" ht="35" customHeight="1" thickTop="1" thickBot="1" x14ac:dyDescent="0.35">
      <c r="A5" s="166"/>
      <c r="B5" s="323" t="s">
        <v>228</v>
      </c>
      <c r="C5" s="358">
        <v>0</v>
      </c>
      <c r="D5" s="309"/>
      <c r="E5" s="1"/>
      <c r="F5" s="1"/>
      <c r="G5" s="168"/>
      <c r="H5" s="169"/>
      <c r="I5" s="170"/>
      <c r="J5" s="171"/>
      <c r="K5" s="170"/>
      <c r="L5" s="170"/>
      <c r="M5" s="170"/>
      <c r="N5" s="170"/>
      <c r="O5" s="170"/>
      <c r="P5" s="170"/>
      <c r="Q5" s="170"/>
      <c r="R5" s="170"/>
      <c r="S5" s="52"/>
      <c r="T5" s="52"/>
      <c r="U5" s="52"/>
      <c r="V5" s="165"/>
    </row>
    <row r="6" spans="1:22" ht="35" customHeight="1" thickTop="1" thickBot="1" x14ac:dyDescent="0.35">
      <c r="A6" s="166"/>
      <c r="B6" s="324" t="s">
        <v>229</v>
      </c>
      <c r="C6" s="358">
        <v>0</v>
      </c>
      <c r="D6" s="309"/>
      <c r="E6" s="1"/>
      <c r="F6" s="1"/>
      <c r="G6" s="168"/>
      <c r="H6" s="169"/>
      <c r="I6" s="170"/>
      <c r="J6" s="171"/>
      <c r="K6" s="170"/>
      <c r="L6" s="170"/>
      <c r="M6" s="170"/>
      <c r="N6" s="170"/>
      <c r="O6" s="170"/>
      <c r="P6" s="170"/>
      <c r="Q6" s="170"/>
      <c r="R6" s="170"/>
      <c r="S6" s="52"/>
      <c r="T6" s="52"/>
      <c r="U6" s="52"/>
      <c r="V6" s="165"/>
    </row>
    <row r="7" spans="1:22" ht="35" customHeight="1" thickTop="1" thickBot="1" x14ac:dyDescent="0.35">
      <c r="A7" s="166"/>
      <c r="B7" s="325" t="s">
        <v>132</v>
      </c>
      <c r="C7" s="359">
        <f>G90</f>
        <v>0</v>
      </c>
      <c r="D7" s="50"/>
      <c r="E7" s="1"/>
      <c r="F7" s="1"/>
      <c r="G7" s="168"/>
      <c r="H7" s="169"/>
      <c r="I7" s="170"/>
      <c r="J7" s="171"/>
      <c r="K7" s="170"/>
      <c r="L7" s="170"/>
      <c r="M7" s="170"/>
      <c r="N7" s="170"/>
      <c r="O7" s="170"/>
      <c r="P7" s="170"/>
      <c r="Q7" s="170"/>
      <c r="R7" s="170"/>
      <c r="S7" s="52"/>
      <c r="T7" s="52"/>
      <c r="U7" s="52"/>
      <c r="V7" s="165"/>
    </row>
    <row r="8" spans="1:22" ht="35" customHeight="1" thickTop="1" thickBot="1" x14ac:dyDescent="0.35">
      <c r="A8" s="166"/>
      <c r="B8" s="323" t="s">
        <v>230</v>
      </c>
      <c r="C8" s="359">
        <f>C4+C5+C6+C7</f>
        <v>0</v>
      </c>
      <c r="D8" s="51"/>
      <c r="E8" s="1"/>
      <c r="F8" s="1"/>
      <c r="G8" s="168"/>
      <c r="H8" s="169"/>
      <c r="I8" s="310"/>
      <c r="J8" s="171"/>
      <c r="K8" s="170"/>
      <c r="L8" s="170"/>
      <c r="M8" s="170"/>
      <c r="N8" s="170"/>
      <c r="O8" s="170"/>
      <c r="P8" s="170"/>
      <c r="Q8" s="170"/>
      <c r="R8" s="170"/>
      <c r="S8" s="52"/>
      <c r="T8" s="52"/>
      <c r="U8" s="52"/>
      <c r="V8" s="165"/>
    </row>
    <row r="9" spans="1:22" ht="35" customHeight="1" thickTop="1" thickBot="1" x14ac:dyDescent="0.35">
      <c r="A9" s="166"/>
      <c r="B9" s="326" t="s">
        <v>231</v>
      </c>
      <c r="C9" s="360">
        <f>C3-C8</f>
        <v>0</v>
      </c>
      <c r="D9" s="51"/>
      <c r="E9" s="1"/>
      <c r="F9" s="1"/>
      <c r="G9" s="168"/>
      <c r="H9" s="169"/>
      <c r="I9" s="311" t="s">
        <v>233</v>
      </c>
      <c r="J9" s="328" t="s">
        <v>234</v>
      </c>
      <c r="K9" s="328"/>
      <c r="L9" s="328"/>
      <c r="M9" s="328"/>
      <c r="N9" s="328"/>
      <c r="O9" s="328"/>
      <c r="P9" s="328"/>
      <c r="Q9" s="328"/>
      <c r="R9" s="329"/>
      <c r="S9" s="298" t="s">
        <v>235</v>
      </c>
      <c r="T9" s="299"/>
      <c r="U9" s="300"/>
      <c r="V9" s="165"/>
    </row>
    <row r="10" spans="1:22" ht="38" customHeight="1" thickBot="1" x14ac:dyDescent="0.35">
      <c r="A10" s="166"/>
      <c r="B10" s="172"/>
      <c r="C10" s="168"/>
      <c r="D10" s="167"/>
      <c r="E10" s="1"/>
      <c r="F10" s="1"/>
      <c r="G10" s="168"/>
      <c r="H10" s="169"/>
      <c r="I10" s="312"/>
      <c r="J10" s="330"/>
      <c r="K10" s="330"/>
      <c r="L10" s="330"/>
      <c r="M10" s="330"/>
      <c r="N10" s="330"/>
      <c r="O10" s="330"/>
      <c r="P10" s="330"/>
      <c r="Q10" s="330"/>
      <c r="R10" s="331"/>
      <c r="S10" s="301"/>
      <c r="T10" s="302"/>
      <c r="U10" s="303"/>
      <c r="V10" s="165"/>
    </row>
    <row r="11" spans="1:22" s="49" customFormat="1" ht="90" customHeight="1" thickBot="1" x14ac:dyDescent="0.65">
      <c r="A11" s="42" t="s">
        <v>8</v>
      </c>
      <c r="B11" s="43" t="s">
        <v>127</v>
      </c>
      <c r="C11" s="43" t="s">
        <v>11</v>
      </c>
      <c r="D11" s="42" t="s">
        <v>236</v>
      </c>
      <c r="E11" s="271" t="s">
        <v>237</v>
      </c>
      <c r="F11" s="272"/>
      <c r="G11" s="42" t="s">
        <v>238</v>
      </c>
      <c r="H11" s="44" t="s">
        <v>0</v>
      </c>
      <c r="I11" s="45" t="s">
        <v>30</v>
      </c>
      <c r="J11" s="46" t="s">
        <v>28</v>
      </c>
      <c r="K11" s="46" t="s">
        <v>26</v>
      </c>
      <c r="L11" s="46" t="s">
        <v>27</v>
      </c>
      <c r="M11" s="46" t="s">
        <v>31</v>
      </c>
      <c r="N11" s="46" t="s">
        <v>32</v>
      </c>
      <c r="O11" s="46" t="s">
        <v>33</v>
      </c>
      <c r="P11" s="46" t="s">
        <v>34</v>
      </c>
      <c r="Q11" s="46" t="s">
        <v>35</v>
      </c>
      <c r="R11" s="46" t="s">
        <v>36</v>
      </c>
      <c r="S11" s="47" t="s">
        <v>37</v>
      </c>
      <c r="T11" s="47" t="s">
        <v>38</v>
      </c>
      <c r="U11" s="48" t="s">
        <v>39</v>
      </c>
      <c r="V11" s="211"/>
    </row>
    <row r="12" spans="1:22" s="8" customFormat="1" ht="30" customHeight="1" thickBot="1" x14ac:dyDescent="0.35">
      <c r="A12" s="332" t="s">
        <v>2</v>
      </c>
      <c r="B12" s="333"/>
      <c r="C12" s="55"/>
      <c r="D12" s="55"/>
      <c r="E12" s="55"/>
      <c r="F12" s="55"/>
      <c r="G12" s="55"/>
      <c r="H12" s="56"/>
      <c r="I12" s="57"/>
      <c r="J12" s="9"/>
      <c r="K12" s="9"/>
      <c r="L12" s="9"/>
      <c r="M12" s="9"/>
      <c r="N12" s="9"/>
      <c r="O12" s="9"/>
      <c r="P12" s="9"/>
      <c r="Q12" s="9"/>
      <c r="R12" s="9"/>
      <c r="S12" s="10"/>
      <c r="T12" s="10"/>
      <c r="U12" s="10"/>
      <c r="V12" s="173"/>
    </row>
    <row r="13" spans="1:22" s="89" customFormat="1" ht="25" customHeight="1" x14ac:dyDescent="0.6">
      <c r="A13" s="342">
        <v>100134</v>
      </c>
      <c r="B13" s="107" t="s">
        <v>78</v>
      </c>
      <c r="C13" s="79" t="s">
        <v>125</v>
      </c>
      <c r="D13" s="244">
        <f>'Case Qty Calculator'!I3</f>
        <v>0</v>
      </c>
      <c r="E13" s="274">
        <v>185.92</v>
      </c>
      <c r="F13" s="274"/>
      <c r="G13" s="108">
        <f t="shared" ref="G13:G18" si="0">SUM(H13*E13)</f>
        <v>0</v>
      </c>
      <c r="H13" s="122">
        <f t="shared" ref="H13:H18" si="1">SUM(I13:R13)</f>
        <v>0</v>
      </c>
      <c r="I13" s="174"/>
      <c r="J13" s="212"/>
      <c r="K13" s="150"/>
      <c r="L13" s="213"/>
      <c r="M13" s="213"/>
      <c r="N13" s="150"/>
      <c r="O13" s="213"/>
      <c r="P13" s="213"/>
      <c r="Q13" s="213"/>
      <c r="R13" s="150"/>
      <c r="S13" s="175"/>
      <c r="T13" s="175"/>
      <c r="U13" s="175"/>
      <c r="V13" s="176"/>
    </row>
    <row r="14" spans="1:22" s="89" customFormat="1" ht="25" customHeight="1" x14ac:dyDescent="0.3">
      <c r="A14" s="343">
        <v>100158</v>
      </c>
      <c r="B14" s="62" t="s">
        <v>79</v>
      </c>
      <c r="C14" s="151" t="s">
        <v>124</v>
      </c>
      <c r="D14" s="244">
        <f>'Case Qty Calculator'!I4</f>
        <v>0</v>
      </c>
      <c r="E14" s="274">
        <v>202.83</v>
      </c>
      <c r="F14" s="274"/>
      <c r="G14" s="81">
        <f t="shared" si="0"/>
        <v>0</v>
      </c>
      <c r="H14" s="122">
        <f t="shared" si="1"/>
        <v>0</v>
      </c>
      <c r="I14" s="174"/>
      <c r="J14" s="214"/>
      <c r="K14" s="88"/>
      <c r="L14" s="102"/>
      <c r="M14" s="102"/>
      <c r="N14" s="102"/>
      <c r="O14" s="88"/>
      <c r="P14" s="102"/>
      <c r="Q14" s="102"/>
      <c r="R14" s="215"/>
      <c r="S14" s="175"/>
      <c r="T14" s="175"/>
      <c r="U14" s="175"/>
      <c r="V14" s="176"/>
    </row>
    <row r="15" spans="1:22" s="97" customFormat="1" ht="25" customHeight="1" x14ac:dyDescent="0.6">
      <c r="A15" s="344">
        <v>110322</v>
      </c>
      <c r="B15" s="146" t="s">
        <v>80</v>
      </c>
      <c r="C15" s="152" t="s">
        <v>124</v>
      </c>
      <c r="D15" s="246">
        <f>'Case Qty Calculator'!I5</f>
        <v>0</v>
      </c>
      <c r="E15" s="273">
        <v>179.2</v>
      </c>
      <c r="F15" s="273"/>
      <c r="G15" s="116">
        <f t="shared" ref="G15" si="2">SUM(H15*E15)</f>
        <v>0</v>
      </c>
      <c r="H15" s="115">
        <f t="shared" si="1"/>
        <v>0</v>
      </c>
      <c r="I15" s="177"/>
      <c r="J15" s="214"/>
      <c r="K15" s="88"/>
      <c r="L15" s="102"/>
      <c r="M15" s="102"/>
      <c r="N15" s="102"/>
      <c r="O15" s="88"/>
      <c r="P15" s="102"/>
      <c r="Q15" s="102"/>
      <c r="R15" s="215"/>
      <c r="S15" s="178"/>
      <c r="T15" s="178"/>
      <c r="U15" s="178"/>
      <c r="V15" s="179"/>
    </row>
    <row r="16" spans="1:22" s="97" customFormat="1" ht="25" customHeight="1" x14ac:dyDescent="0.6">
      <c r="A16" s="344">
        <v>110711</v>
      </c>
      <c r="B16" s="146" t="s">
        <v>81</v>
      </c>
      <c r="C16" s="152" t="s">
        <v>124</v>
      </c>
      <c r="D16" s="246">
        <f>'Case Qty Calculator'!I6</f>
        <v>0</v>
      </c>
      <c r="E16" s="273">
        <v>236.56</v>
      </c>
      <c r="F16" s="273"/>
      <c r="G16" s="116">
        <f t="shared" si="0"/>
        <v>0</v>
      </c>
      <c r="H16" s="115">
        <f t="shared" si="1"/>
        <v>0</v>
      </c>
      <c r="I16" s="177"/>
      <c r="J16" s="214"/>
      <c r="K16" s="88"/>
      <c r="L16" s="102"/>
      <c r="M16" s="102"/>
      <c r="N16" s="88"/>
      <c r="O16" s="88"/>
      <c r="P16" s="88"/>
      <c r="Q16" s="88"/>
      <c r="R16" s="102"/>
      <c r="S16" s="178"/>
      <c r="T16" s="178"/>
      <c r="U16" s="178"/>
      <c r="V16" s="179"/>
    </row>
    <row r="17" spans="1:22" s="97" customFormat="1" ht="25" customHeight="1" x14ac:dyDescent="0.6">
      <c r="A17" s="344">
        <v>100187</v>
      </c>
      <c r="B17" s="146" t="s">
        <v>29</v>
      </c>
      <c r="C17" s="113" t="s">
        <v>119</v>
      </c>
      <c r="D17" s="246">
        <f>'Case Qty Calculator'!I7</f>
        <v>0</v>
      </c>
      <c r="E17" s="273">
        <v>98.44</v>
      </c>
      <c r="F17" s="273"/>
      <c r="G17" s="116">
        <f t="shared" si="0"/>
        <v>0</v>
      </c>
      <c r="H17" s="115">
        <f t="shared" si="1"/>
        <v>0</v>
      </c>
      <c r="I17" s="177"/>
      <c r="J17" s="214"/>
      <c r="K17" s="102"/>
      <c r="L17" s="88"/>
      <c r="M17" s="102"/>
      <c r="N17" s="102"/>
      <c r="O17" s="102"/>
      <c r="P17" s="88"/>
      <c r="Q17" s="102"/>
      <c r="R17" s="88"/>
      <c r="S17" s="178"/>
      <c r="T17" s="178"/>
      <c r="U17" s="178"/>
      <c r="V17" s="179"/>
    </row>
    <row r="18" spans="1:22" s="97" customFormat="1" ht="25" customHeight="1" thickBot="1" x14ac:dyDescent="0.65">
      <c r="A18" s="345">
        <v>110730</v>
      </c>
      <c r="B18" s="153" t="s">
        <v>82</v>
      </c>
      <c r="C18" s="154" t="s">
        <v>123</v>
      </c>
      <c r="D18" s="247">
        <f>'Case Qty Calculator'!I8</f>
        <v>0</v>
      </c>
      <c r="E18" s="280">
        <v>108.53</v>
      </c>
      <c r="F18" s="280"/>
      <c r="G18" s="119">
        <f t="shared" si="0"/>
        <v>0</v>
      </c>
      <c r="H18" s="120">
        <f t="shared" si="1"/>
        <v>0</v>
      </c>
      <c r="I18" s="177"/>
      <c r="J18" s="216"/>
      <c r="K18" s="102"/>
      <c r="L18" s="88"/>
      <c r="M18" s="217"/>
      <c r="N18" s="155"/>
      <c r="O18" s="217"/>
      <c r="P18" s="218"/>
      <c r="Q18" s="218"/>
      <c r="R18" s="218"/>
      <c r="S18" s="178"/>
      <c r="T18" s="178"/>
      <c r="U18" s="178"/>
      <c r="V18" s="179"/>
    </row>
    <row r="19" spans="1:22" s="21" customFormat="1" ht="30" customHeight="1" x14ac:dyDescent="0.3">
      <c r="A19" s="334" t="s">
        <v>1</v>
      </c>
      <c r="B19" s="335"/>
      <c r="C19" s="12"/>
      <c r="D19" s="12"/>
      <c r="E19" s="58"/>
      <c r="F19" s="58"/>
      <c r="G19" s="12"/>
      <c r="H19" s="20"/>
      <c r="I19" s="11"/>
      <c r="J19" s="12"/>
      <c r="K19" s="12"/>
      <c r="L19" s="12"/>
      <c r="M19" s="12"/>
      <c r="N19" s="12"/>
      <c r="O19" s="12"/>
      <c r="P19" s="12"/>
      <c r="Q19" s="12"/>
      <c r="R19" s="12"/>
      <c r="S19" s="13"/>
      <c r="T19" s="13"/>
      <c r="U19" s="13"/>
      <c r="V19" s="180"/>
    </row>
    <row r="20" spans="1:22" s="97" customFormat="1" ht="25" customHeight="1" x14ac:dyDescent="0.6">
      <c r="A20" s="346">
        <v>100101</v>
      </c>
      <c r="B20" s="149" t="s">
        <v>14</v>
      </c>
      <c r="C20" s="113" t="s">
        <v>117</v>
      </c>
      <c r="D20" s="244">
        <f>'Case Qty Calculator'!I9</f>
        <v>0</v>
      </c>
      <c r="E20" s="276">
        <v>134.18</v>
      </c>
      <c r="F20" s="277"/>
      <c r="G20" s="114">
        <f t="shared" ref="G20:G30" si="3">SUM(H20*E20)</f>
        <v>0</v>
      </c>
      <c r="H20" s="115">
        <f t="shared" ref="H20:H30" si="4">SUM(I20:R20)</f>
        <v>0</v>
      </c>
      <c r="I20" s="177"/>
      <c r="J20" s="94"/>
      <c r="K20" s="93"/>
      <c r="L20" s="94"/>
      <c r="M20" s="94"/>
      <c r="N20" s="94"/>
      <c r="O20" s="94"/>
      <c r="P20" s="93"/>
      <c r="Q20" s="94"/>
      <c r="R20" s="94"/>
      <c r="S20" s="178"/>
      <c r="T20" s="178"/>
      <c r="U20" s="178"/>
      <c r="V20" s="179"/>
    </row>
    <row r="21" spans="1:22" s="97" customFormat="1" ht="25" customHeight="1" x14ac:dyDescent="0.6">
      <c r="A21" s="344">
        <v>100117</v>
      </c>
      <c r="B21" s="146" t="s">
        <v>15</v>
      </c>
      <c r="C21" s="113" t="s">
        <v>122</v>
      </c>
      <c r="D21" s="244">
        <f>'Case Qty Calculator'!I10</f>
        <v>0</v>
      </c>
      <c r="E21" s="278">
        <v>81.59</v>
      </c>
      <c r="F21" s="279"/>
      <c r="G21" s="116">
        <f t="shared" si="3"/>
        <v>0</v>
      </c>
      <c r="H21" s="115">
        <f t="shared" si="4"/>
        <v>0</v>
      </c>
      <c r="I21" s="177"/>
      <c r="J21" s="88"/>
      <c r="K21" s="87"/>
      <c r="L21" s="87"/>
      <c r="M21" s="87"/>
      <c r="N21" s="87"/>
      <c r="O21" s="87"/>
      <c r="P21" s="87"/>
      <c r="Q21" s="87"/>
      <c r="R21" s="87"/>
      <c r="S21" s="178"/>
      <c r="T21" s="178"/>
      <c r="U21" s="178"/>
      <c r="V21" s="179"/>
    </row>
    <row r="22" spans="1:22" s="97" customFormat="1" ht="25" customHeight="1" x14ac:dyDescent="0.6">
      <c r="A22" s="344">
        <v>110921</v>
      </c>
      <c r="B22" s="146" t="s">
        <v>84</v>
      </c>
      <c r="C22" s="113" t="s">
        <v>122</v>
      </c>
      <c r="D22" s="244">
        <f>'Case Qty Calculator'!I11</f>
        <v>0</v>
      </c>
      <c r="E22" s="278">
        <v>87.47</v>
      </c>
      <c r="F22" s="279"/>
      <c r="G22" s="116">
        <f t="shared" si="3"/>
        <v>0</v>
      </c>
      <c r="H22" s="115">
        <f t="shared" si="4"/>
        <v>0</v>
      </c>
      <c r="I22" s="177"/>
      <c r="J22" s="87"/>
      <c r="K22" s="87"/>
      <c r="L22" s="88"/>
      <c r="M22" s="87"/>
      <c r="N22" s="87"/>
      <c r="O22" s="87"/>
      <c r="P22" s="87"/>
      <c r="Q22" s="87"/>
      <c r="R22" s="87"/>
      <c r="S22" s="178"/>
      <c r="T22" s="178"/>
      <c r="U22" s="178"/>
      <c r="V22" s="179"/>
    </row>
    <row r="23" spans="1:22" s="97" customFormat="1" ht="25" customHeight="1" x14ac:dyDescent="0.6">
      <c r="A23" s="344">
        <v>111881</v>
      </c>
      <c r="B23" s="146" t="s">
        <v>40</v>
      </c>
      <c r="C23" s="113" t="s">
        <v>122</v>
      </c>
      <c r="D23" s="244">
        <f>'Case Qty Calculator'!I12</f>
        <v>0</v>
      </c>
      <c r="E23" s="278">
        <v>123.64</v>
      </c>
      <c r="F23" s="279"/>
      <c r="G23" s="116">
        <f t="shared" si="3"/>
        <v>0</v>
      </c>
      <c r="H23" s="115">
        <f t="shared" si="4"/>
        <v>0</v>
      </c>
      <c r="I23" s="177"/>
      <c r="J23" s="87"/>
      <c r="K23" s="87"/>
      <c r="L23" s="87"/>
      <c r="M23" s="88"/>
      <c r="N23" s="87"/>
      <c r="O23" s="87"/>
      <c r="P23" s="87"/>
      <c r="Q23" s="87"/>
      <c r="R23" s="87"/>
      <c r="S23" s="178"/>
      <c r="T23" s="178"/>
      <c r="U23" s="178"/>
      <c r="V23" s="179"/>
    </row>
    <row r="24" spans="1:22" s="97" customFormat="1" ht="25" customHeight="1" x14ac:dyDescent="0.6">
      <c r="A24" s="344">
        <v>110462</v>
      </c>
      <c r="B24" s="146" t="s">
        <v>41</v>
      </c>
      <c r="C24" s="113" t="s">
        <v>122</v>
      </c>
      <c r="D24" s="244">
        <f>'Case Qty Calculator'!I13</f>
        <v>0</v>
      </c>
      <c r="E24" s="278">
        <v>98.45</v>
      </c>
      <c r="F24" s="279"/>
      <c r="G24" s="116">
        <f t="shared" si="3"/>
        <v>0</v>
      </c>
      <c r="H24" s="115">
        <f t="shared" si="4"/>
        <v>0</v>
      </c>
      <c r="I24" s="177"/>
      <c r="J24" s="87"/>
      <c r="K24" s="88"/>
      <c r="L24" s="87"/>
      <c r="M24" s="87"/>
      <c r="N24" s="88"/>
      <c r="O24" s="87"/>
      <c r="P24" s="88"/>
      <c r="Q24" s="87"/>
      <c r="R24" s="88"/>
      <c r="S24" s="178"/>
      <c r="T24" s="178"/>
      <c r="U24" s="178"/>
      <c r="V24" s="179"/>
    </row>
    <row r="25" spans="1:22" s="97" customFormat="1" ht="25" customHeight="1" x14ac:dyDescent="0.6">
      <c r="A25" s="344">
        <v>100046</v>
      </c>
      <c r="B25" s="146" t="s">
        <v>16</v>
      </c>
      <c r="C25" s="113" t="s">
        <v>121</v>
      </c>
      <c r="D25" s="244">
        <f>'Case Qty Calculator'!I14</f>
        <v>0</v>
      </c>
      <c r="E25" s="278">
        <v>58.61</v>
      </c>
      <c r="F25" s="279"/>
      <c r="G25" s="116">
        <f t="shared" si="3"/>
        <v>0</v>
      </c>
      <c r="H25" s="115">
        <f t="shared" si="4"/>
        <v>0</v>
      </c>
      <c r="I25" s="177"/>
      <c r="J25" s="87"/>
      <c r="K25" s="87"/>
      <c r="L25" s="88"/>
      <c r="M25" s="87"/>
      <c r="N25" s="87"/>
      <c r="O25" s="87"/>
      <c r="P25" s="87"/>
      <c r="Q25" s="87"/>
      <c r="R25" s="87"/>
      <c r="S25" s="178"/>
      <c r="T25" s="178"/>
      <c r="U25" s="178"/>
      <c r="V25" s="179"/>
    </row>
    <row r="26" spans="1:22" s="97" customFormat="1" ht="25" customHeight="1" x14ac:dyDescent="0.6">
      <c r="A26" s="344">
        <v>111751</v>
      </c>
      <c r="B26" s="146" t="s">
        <v>83</v>
      </c>
      <c r="C26" s="113" t="s">
        <v>120</v>
      </c>
      <c r="D26" s="244">
        <f>'Case Qty Calculator'!I15</f>
        <v>0</v>
      </c>
      <c r="E26" s="278">
        <v>81.25</v>
      </c>
      <c r="F26" s="279"/>
      <c r="G26" s="116">
        <f t="shared" si="3"/>
        <v>0</v>
      </c>
      <c r="H26" s="115">
        <f t="shared" si="4"/>
        <v>0</v>
      </c>
      <c r="I26" s="177"/>
      <c r="J26" s="87"/>
      <c r="K26" s="88"/>
      <c r="L26" s="87"/>
      <c r="M26" s="87"/>
      <c r="N26" s="87"/>
      <c r="O26" s="87"/>
      <c r="P26" s="88"/>
      <c r="Q26" s="87"/>
      <c r="R26" s="87"/>
      <c r="S26" s="178"/>
      <c r="T26" s="178"/>
      <c r="U26" s="178"/>
      <c r="V26" s="179"/>
    </row>
    <row r="27" spans="1:22" s="97" customFormat="1" ht="25" customHeight="1" x14ac:dyDescent="0.6">
      <c r="A27" s="347">
        <v>111900</v>
      </c>
      <c r="B27" s="146" t="s">
        <v>17</v>
      </c>
      <c r="C27" s="113" t="s">
        <v>119</v>
      </c>
      <c r="D27" s="244">
        <f>'Case Qty Calculator'!I16</f>
        <v>0</v>
      </c>
      <c r="E27" s="278">
        <v>164.71</v>
      </c>
      <c r="F27" s="279"/>
      <c r="G27" s="147">
        <f t="shared" ref="G27:G29" si="5">SUM(H27*E27)</f>
        <v>0</v>
      </c>
      <c r="H27" s="115">
        <f t="shared" si="4"/>
        <v>0</v>
      </c>
      <c r="I27" s="177"/>
      <c r="J27" s="87"/>
      <c r="K27" s="88"/>
      <c r="L27" s="87"/>
      <c r="M27" s="88"/>
      <c r="N27" s="102"/>
      <c r="O27" s="88"/>
      <c r="P27" s="102"/>
      <c r="Q27" s="88"/>
      <c r="R27" s="87"/>
      <c r="S27" s="178"/>
      <c r="T27" s="178"/>
      <c r="U27" s="178"/>
      <c r="V27" s="179"/>
    </row>
    <row r="28" spans="1:22" s="97" customFormat="1" ht="25" customHeight="1" x14ac:dyDescent="0.6">
      <c r="A28" s="344">
        <v>111893</v>
      </c>
      <c r="B28" s="146" t="s">
        <v>18</v>
      </c>
      <c r="C28" s="113" t="s">
        <v>119</v>
      </c>
      <c r="D28" s="244">
        <f>'Case Qty Calculator'!I17</f>
        <v>0</v>
      </c>
      <c r="E28" s="278">
        <v>171.46</v>
      </c>
      <c r="F28" s="279"/>
      <c r="G28" s="147">
        <f t="shared" si="5"/>
        <v>0</v>
      </c>
      <c r="H28" s="115">
        <f t="shared" si="4"/>
        <v>0</v>
      </c>
      <c r="I28" s="177"/>
      <c r="J28" s="87"/>
      <c r="K28" s="87"/>
      <c r="L28" s="88"/>
      <c r="M28" s="87"/>
      <c r="N28" s="87"/>
      <c r="O28" s="102"/>
      <c r="P28" s="102"/>
      <c r="Q28" s="87"/>
      <c r="R28" s="87"/>
      <c r="S28" s="178"/>
      <c r="T28" s="178"/>
      <c r="U28" s="178"/>
      <c r="V28" s="179"/>
    </row>
    <row r="29" spans="1:22" s="97" customFormat="1" ht="25" customHeight="1" x14ac:dyDescent="0.6">
      <c r="A29" s="344">
        <v>100125</v>
      </c>
      <c r="B29" s="146" t="s">
        <v>19</v>
      </c>
      <c r="C29" s="113" t="s">
        <v>118</v>
      </c>
      <c r="D29" s="244">
        <f>'Case Qty Calculator'!I18</f>
        <v>0</v>
      </c>
      <c r="E29" s="278">
        <v>170.26</v>
      </c>
      <c r="F29" s="279"/>
      <c r="G29" s="147">
        <f t="shared" si="5"/>
        <v>0</v>
      </c>
      <c r="H29" s="115">
        <f t="shared" si="4"/>
        <v>0</v>
      </c>
      <c r="I29" s="177"/>
      <c r="J29" s="87"/>
      <c r="K29" s="87"/>
      <c r="L29" s="88"/>
      <c r="M29" s="87"/>
      <c r="N29" s="87"/>
      <c r="O29" s="87"/>
      <c r="P29" s="87"/>
      <c r="Q29" s="87"/>
      <c r="R29" s="87"/>
      <c r="S29" s="178"/>
      <c r="T29" s="178"/>
      <c r="U29" s="178"/>
      <c r="V29" s="179"/>
    </row>
    <row r="30" spans="1:22" s="97" customFormat="1" ht="25" customHeight="1" thickBot="1" x14ac:dyDescent="0.65">
      <c r="A30" s="345">
        <v>100119</v>
      </c>
      <c r="B30" s="148" t="s">
        <v>20</v>
      </c>
      <c r="C30" s="118" t="s">
        <v>128</v>
      </c>
      <c r="D30" s="245">
        <f>'Case Qty Calculator'!I19</f>
        <v>0</v>
      </c>
      <c r="E30" s="281">
        <v>83.51</v>
      </c>
      <c r="F30" s="282"/>
      <c r="G30" s="119">
        <f t="shared" si="3"/>
        <v>0</v>
      </c>
      <c r="H30" s="120">
        <f t="shared" si="4"/>
        <v>0</v>
      </c>
      <c r="I30" s="177"/>
      <c r="J30" s="88"/>
      <c r="K30" s="87"/>
      <c r="L30" s="88"/>
      <c r="M30" s="87"/>
      <c r="N30" s="87"/>
      <c r="O30" s="87"/>
      <c r="P30" s="87"/>
      <c r="Q30" s="87"/>
      <c r="R30" s="87"/>
      <c r="S30" s="178"/>
      <c r="T30" s="178"/>
      <c r="U30" s="178"/>
      <c r="V30" s="179"/>
    </row>
    <row r="31" spans="1:22" s="22" customFormat="1" ht="30" customHeight="1" thickBot="1" x14ac:dyDescent="0.5">
      <c r="A31" s="336" t="s">
        <v>3</v>
      </c>
      <c r="B31" s="337"/>
      <c r="C31" s="59"/>
      <c r="D31" s="59"/>
      <c r="E31" s="59"/>
      <c r="F31" s="59"/>
      <c r="G31" s="59"/>
      <c r="H31" s="59"/>
      <c r="I31" s="14"/>
      <c r="J31" s="17"/>
      <c r="K31" s="17"/>
      <c r="L31" s="17"/>
      <c r="M31" s="17"/>
      <c r="N31" s="17"/>
      <c r="O31" s="17"/>
      <c r="P31" s="17"/>
      <c r="Q31" s="17"/>
      <c r="R31" s="17"/>
      <c r="S31" s="18"/>
      <c r="T31" s="18"/>
      <c r="U31" s="18"/>
      <c r="V31" s="181"/>
    </row>
    <row r="32" spans="1:22" s="89" customFormat="1" ht="25" customHeight="1" thickBot="1" x14ac:dyDescent="0.35">
      <c r="A32" s="327">
        <v>110851</v>
      </c>
      <c r="B32" s="144" t="s">
        <v>21</v>
      </c>
      <c r="C32" s="83" t="s">
        <v>117</v>
      </c>
      <c r="D32" s="245">
        <f>'Case Qty Calculator'!I20</f>
        <v>0</v>
      </c>
      <c r="E32" s="275">
        <v>96.08</v>
      </c>
      <c r="F32" s="275"/>
      <c r="G32" s="92">
        <f>SUM(H32*E32)</f>
        <v>0</v>
      </c>
      <c r="H32" s="74">
        <f>SUM(I32:R32)</f>
        <v>0</v>
      </c>
      <c r="I32" s="145"/>
      <c r="J32" s="125"/>
      <c r="K32" s="88"/>
      <c r="L32" s="87"/>
      <c r="M32" s="87"/>
      <c r="N32" s="87"/>
      <c r="O32" s="87"/>
      <c r="P32" s="88"/>
      <c r="Q32" s="87"/>
      <c r="R32" s="87"/>
      <c r="S32" s="175"/>
      <c r="T32" s="175"/>
      <c r="U32" s="175"/>
      <c r="V32" s="176"/>
    </row>
    <row r="33" spans="1:22" s="23" customFormat="1" ht="30" customHeight="1" thickBot="1" x14ac:dyDescent="0.35">
      <c r="A33" s="336" t="s">
        <v>12</v>
      </c>
      <c r="B33" s="337"/>
      <c r="C33" s="59"/>
      <c r="D33" s="59"/>
      <c r="E33" s="59"/>
      <c r="F33" s="59"/>
      <c r="G33" s="59"/>
      <c r="H33" s="59"/>
      <c r="I33" s="11"/>
      <c r="J33" s="11"/>
      <c r="K33" s="11"/>
      <c r="L33" s="11"/>
      <c r="M33" s="11"/>
      <c r="N33" s="11"/>
      <c r="O33" s="11"/>
      <c r="P33" s="11"/>
      <c r="Q33" s="11"/>
      <c r="R33" s="11"/>
      <c r="S33" s="11"/>
      <c r="T33" s="11"/>
      <c r="U33" s="11"/>
      <c r="V33" s="182"/>
    </row>
    <row r="34" spans="1:22" s="89" customFormat="1" ht="25" customHeight="1" x14ac:dyDescent="0.3">
      <c r="A34" s="351">
        <v>100307</v>
      </c>
      <c r="B34" s="121" t="s">
        <v>85</v>
      </c>
      <c r="C34" s="79" t="s">
        <v>4</v>
      </c>
      <c r="D34" s="244">
        <f>'Case Qty Calculator'!I21</f>
        <v>0</v>
      </c>
      <c r="E34" s="294">
        <v>16.23</v>
      </c>
      <c r="F34" s="295"/>
      <c r="G34" s="108">
        <f t="shared" ref="G34:G47" si="6">SUM(H34*E34)</f>
        <v>0</v>
      </c>
      <c r="H34" s="103">
        <f t="shared" ref="H34:H47" si="7">SUM(I34:R34)</f>
        <v>0</v>
      </c>
      <c r="I34" s="225"/>
      <c r="J34" s="111"/>
      <c r="K34" s="87"/>
      <c r="L34" s="87"/>
      <c r="M34" s="88"/>
      <c r="N34" s="87"/>
      <c r="O34" s="88"/>
      <c r="P34" s="88"/>
      <c r="Q34" s="87"/>
      <c r="R34" s="88"/>
      <c r="S34" s="133"/>
      <c r="T34" s="134"/>
      <c r="U34" s="164"/>
      <c r="V34" s="183">
        <f>E34*S34</f>
        <v>0</v>
      </c>
    </row>
    <row r="35" spans="1:22" s="89" customFormat="1" ht="25" customHeight="1" x14ac:dyDescent="0.3">
      <c r="A35" s="352">
        <v>110473</v>
      </c>
      <c r="B35" s="107" t="s">
        <v>42</v>
      </c>
      <c r="C35" s="79" t="s">
        <v>91</v>
      </c>
      <c r="D35" s="244">
        <f>'Case Qty Calculator'!I22</f>
        <v>0</v>
      </c>
      <c r="E35" s="286">
        <v>55.29</v>
      </c>
      <c r="F35" s="287"/>
      <c r="G35" s="108">
        <f t="shared" si="6"/>
        <v>0</v>
      </c>
      <c r="H35" s="122">
        <f t="shared" si="7"/>
        <v>0</v>
      </c>
      <c r="I35" s="135"/>
      <c r="J35" s="111"/>
      <c r="K35" s="87"/>
      <c r="L35" s="88"/>
      <c r="M35" s="87"/>
      <c r="N35" s="87"/>
      <c r="O35" s="87"/>
      <c r="P35" s="87"/>
      <c r="Q35" s="87"/>
      <c r="R35" s="87"/>
      <c r="S35" s="123"/>
      <c r="T35" s="87"/>
      <c r="U35" s="127"/>
      <c r="V35" s="184"/>
    </row>
    <row r="36" spans="1:22" s="143" customFormat="1" ht="25" customHeight="1" x14ac:dyDescent="0.3">
      <c r="A36" s="352">
        <v>100313</v>
      </c>
      <c r="B36" s="136" t="s">
        <v>86</v>
      </c>
      <c r="C36" s="137" t="s">
        <v>4</v>
      </c>
      <c r="D36" s="248">
        <f>'Case Qty Calculator'!I23</f>
        <v>0</v>
      </c>
      <c r="E36" s="296">
        <v>26.37</v>
      </c>
      <c r="F36" s="297"/>
      <c r="G36" s="108">
        <v>0</v>
      </c>
      <c r="H36" s="122">
        <f t="shared" si="7"/>
        <v>0</v>
      </c>
      <c r="I36" s="138"/>
      <c r="J36" s="139"/>
      <c r="K36" s="140"/>
      <c r="L36" s="140"/>
      <c r="M36" s="141"/>
      <c r="N36" s="140"/>
      <c r="O36" s="141"/>
      <c r="P36" s="141"/>
      <c r="Q36" s="87"/>
      <c r="R36" s="141"/>
      <c r="S36" s="142"/>
      <c r="T36" s="96"/>
      <c r="U36" s="161"/>
      <c r="V36" s="183">
        <f>T36*E36</f>
        <v>0</v>
      </c>
    </row>
    <row r="37" spans="1:22" s="89" customFormat="1" ht="25" customHeight="1" x14ac:dyDescent="0.3">
      <c r="A37" s="343">
        <v>100348</v>
      </c>
      <c r="B37" s="121" t="s">
        <v>43</v>
      </c>
      <c r="C37" s="79" t="s">
        <v>91</v>
      </c>
      <c r="D37" s="244">
        <f>'Case Qty Calculator'!I24</f>
        <v>0</v>
      </c>
      <c r="E37" s="286">
        <v>19.86</v>
      </c>
      <c r="F37" s="287"/>
      <c r="G37" s="108">
        <f t="shared" si="6"/>
        <v>0</v>
      </c>
      <c r="H37" s="122">
        <f t="shared" si="7"/>
        <v>0</v>
      </c>
      <c r="I37" s="226"/>
      <c r="J37" s="111"/>
      <c r="K37" s="87"/>
      <c r="L37" s="87"/>
      <c r="M37" s="88"/>
      <c r="N37" s="87"/>
      <c r="O37" s="87"/>
      <c r="P37" s="87"/>
      <c r="Q37" s="87"/>
      <c r="R37" s="87"/>
      <c r="S37" s="123"/>
      <c r="T37" s="125"/>
      <c r="U37" s="162"/>
      <c r="V37" s="183">
        <f>T37*E37</f>
        <v>0</v>
      </c>
    </row>
    <row r="38" spans="1:22" s="89" customFormat="1" ht="25" customHeight="1" x14ac:dyDescent="0.3">
      <c r="A38" s="343">
        <v>111230</v>
      </c>
      <c r="B38" s="121" t="s">
        <v>44</v>
      </c>
      <c r="C38" s="79" t="s">
        <v>92</v>
      </c>
      <c r="D38" s="244">
        <f>'Case Qty Calculator'!I25</f>
        <v>0</v>
      </c>
      <c r="E38" s="286">
        <v>25.52</v>
      </c>
      <c r="F38" s="287"/>
      <c r="G38" s="108">
        <f t="shared" si="6"/>
        <v>0</v>
      </c>
      <c r="H38" s="122">
        <f t="shared" si="7"/>
        <v>0</v>
      </c>
      <c r="I38" s="226"/>
      <c r="J38" s="111"/>
      <c r="K38" s="87"/>
      <c r="L38" s="87"/>
      <c r="M38" s="88"/>
      <c r="N38" s="87"/>
      <c r="O38" s="87"/>
      <c r="P38" s="87"/>
      <c r="Q38" s="87"/>
      <c r="R38" s="87"/>
      <c r="S38" s="123"/>
      <c r="T38" s="96"/>
      <c r="U38" s="159"/>
      <c r="V38" s="183">
        <f>T38*E38</f>
        <v>0</v>
      </c>
    </row>
    <row r="39" spans="1:22" s="89" customFormat="1" ht="25" customHeight="1" thickBot="1" x14ac:dyDescent="0.35">
      <c r="A39" s="353">
        <v>110763</v>
      </c>
      <c r="B39" s="121" t="s">
        <v>45</v>
      </c>
      <c r="C39" s="79" t="s">
        <v>100</v>
      </c>
      <c r="D39" s="244">
        <f>'Case Qty Calculator'!I26</f>
        <v>0</v>
      </c>
      <c r="E39" s="286">
        <v>24.91</v>
      </c>
      <c r="F39" s="287"/>
      <c r="G39" s="108">
        <f t="shared" si="6"/>
        <v>0</v>
      </c>
      <c r="H39" s="122">
        <f t="shared" si="7"/>
        <v>0</v>
      </c>
      <c r="I39" s="226"/>
      <c r="J39" s="111"/>
      <c r="K39" s="125"/>
      <c r="L39" s="125"/>
      <c r="M39" s="88"/>
      <c r="N39" s="125"/>
      <c r="O39" s="125"/>
      <c r="P39" s="125"/>
      <c r="Q39" s="125"/>
      <c r="R39" s="125"/>
      <c r="S39" s="123"/>
      <c r="T39" s="87"/>
      <c r="U39" s="126"/>
      <c r="V39" s="163">
        <f>T39*E39</f>
        <v>0</v>
      </c>
    </row>
    <row r="40" spans="1:22" s="89" customFormat="1" ht="25" customHeight="1" x14ac:dyDescent="0.3">
      <c r="A40" s="353">
        <v>110724</v>
      </c>
      <c r="B40" s="107" t="s">
        <v>46</v>
      </c>
      <c r="C40" s="79" t="s">
        <v>90</v>
      </c>
      <c r="D40" s="244">
        <f>'Case Qty Calculator'!I27</f>
        <v>0</v>
      </c>
      <c r="E40" s="286">
        <v>49.87</v>
      </c>
      <c r="F40" s="287"/>
      <c r="G40" s="108">
        <f t="shared" si="6"/>
        <v>0</v>
      </c>
      <c r="H40" s="122">
        <f t="shared" si="7"/>
        <v>0</v>
      </c>
      <c r="I40" s="185"/>
      <c r="J40" s="111"/>
      <c r="K40" s="87"/>
      <c r="L40" s="125"/>
      <c r="M40" s="88"/>
      <c r="N40" s="125"/>
      <c r="O40" s="125"/>
      <c r="P40" s="125"/>
      <c r="Q40" s="125"/>
      <c r="R40" s="125"/>
      <c r="S40" s="123"/>
      <c r="T40" s="125"/>
      <c r="U40" s="124"/>
      <c r="V40" s="184"/>
    </row>
    <row r="41" spans="1:22" s="89" customFormat="1" ht="25" customHeight="1" x14ac:dyDescent="0.3">
      <c r="A41" s="343">
        <v>100357</v>
      </c>
      <c r="B41" s="107" t="s">
        <v>47</v>
      </c>
      <c r="C41" s="79" t="s">
        <v>92</v>
      </c>
      <c r="D41" s="244">
        <f>'Case Qty Calculator'!I28</f>
        <v>0</v>
      </c>
      <c r="E41" s="286">
        <v>35.590000000000003</v>
      </c>
      <c r="F41" s="287"/>
      <c r="G41" s="108">
        <f t="shared" si="6"/>
        <v>0</v>
      </c>
      <c r="H41" s="122">
        <f t="shared" si="7"/>
        <v>0</v>
      </c>
      <c r="I41" s="185"/>
      <c r="J41" s="111"/>
      <c r="K41" s="87"/>
      <c r="L41" s="88"/>
      <c r="M41" s="87"/>
      <c r="N41" s="87"/>
      <c r="O41" s="87"/>
      <c r="P41" s="87"/>
      <c r="Q41" s="87"/>
      <c r="R41" s="87"/>
      <c r="S41" s="123"/>
      <c r="T41" s="87"/>
      <c r="U41" s="127"/>
      <c r="V41" s="184"/>
    </row>
    <row r="42" spans="1:22" s="89" customFormat="1" ht="25" customHeight="1" x14ac:dyDescent="0.3">
      <c r="A42" s="343">
        <v>100355</v>
      </c>
      <c r="B42" s="107" t="s">
        <v>89</v>
      </c>
      <c r="C42" s="79" t="s">
        <v>92</v>
      </c>
      <c r="D42" s="244">
        <f>'Case Qty Calculator'!I29</f>
        <v>0</v>
      </c>
      <c r="E42" s="286">
        <v>27.88</v>
      </c>
      <c r="F42" s="287"/>
      <c r="G42" s="108">
        <f t="shared" si="6"/>
        <v>0</v>
      </c>
      <c r="H42" s="122">
        <f t="shared" si="7"/>
        <v>0</v>
      </c>
      <c r="I42" s="185"/>
      <c r="J42" s="111"/>
      <c r="K42" s="87"/>
      <c r="L42" s="88"/>
      <c r="M42" s="87"/>
      <c r="N42" s="87"/>
      <c r="O42" s="87"/>
      <c r="P42" s="87"/>
      <c r="Q42" s="87"/>
      <c r="R42" s="87"/>
      <c r="S42" s="123"/>
      <c r="T42" s="87"/>
      <c r="U42" s="127"/>
      <c r="V42" s="184"/>
    </row>
    <row r="43" spans="1:22" s="89" customFormat="1" ht="25" customHeight="1" thickBot="1" x14ac:dyDescent="0.35">
      <c r="A43" s="343">
        <v>100336</v>
      </c>
      <c r="B43" s="107" t="s">
        <v>48</v>
      </c>
      <c r="C43" s="79" t="s">
        <v>4</v>
      </c>
      <c r="D43" s="244">
        <f>'Case Qty Calculator'!I30</f>
        <v>0</v>
      </c>
      <c r="E43" s="286">
        <v>24.84</v>
      </c>
      <c r="F43" s="287"/>
      <c r="G43" s="108">
        <f t="shared" si="6"/>
        <v>0</v>
      </c>
      <c r="H43" s="122">
        <f t="shared" si="7"/>
        <v>0</v>
      </c>
      <c r="I43" s="185"/>
      <c r="J43" s="111"/>
      <c r="K43" s="88"/>
      <c r="L43" s="87"/>
      <c r="M43" s="87"/>
      <c r="N43" s="87"/>
      <c r="O43" s="88"/>
      <c r="P43" s="87"/>
      <c r="Q43" s="87"/>
      <c r="R43" s="87"/>
      <c r="S43" s="123"/>
      <c r="T43" s="87"/>
      <c r="U43" s="127"/>
      <c r="V43" s="184"/>
    </row>
    <row r="44" spans="1:22" s="89" customFormat="1" ht="25" customHeight="1" thickBot="1" x14ac:dyDescent="0.35">
      <c r="A44" s="343">
        <v>100329</v>
      </c>
      <c r="B44" s="121" t="s">
        <v>49</v>
      </c>
      <c r="C44" s="79" t="s">
        <v>4</v>
      </c>
      <c r="D44" s="244">
        <f>'Case Qty Calculator'!I31</f>
        <v>0</v>
      </c>
      <c r="E44" s="286">
        <v>19.96</v>
      </c>
      <c r="F44" s="287"/>
      <c r="G44" s="108">
        <f t="shared" si="6"/>
        <v>0</v>
      </c>
      <c r="H44" s="122">
        <f t="shared" si="7"/>
        <v>0</v>
      </c>
      <c r="I44" s="227"/>
      <c r="J44" s="111"/>
      <c r="K44" s="87"/>
      <c r="L44" s="87"/>
      <c r="M44" s="88"/>
      <c r="N44" s="87"/>
      <c r="O44" s="87"/>
      <c r="P44" s="87"/>
      <c r="Q44" s="87"/>
      <c r="R44" s="87"/>
      <c r="S44" s="128"/>
      <c r="T44" s="125"/>
      <c r="U44" s="159"/>
      <c r="V44" s="160">
        <f>S44*E44</f>
        <v>0</v>
      </c>
    </row>
    <row r="45" spans="1:22" s="89" customFormat="1" ht="25" customHeight="1" x14ac:dyDescent="0.3">
      <c r="A45" s="343">
        <v>100327</v>
      </c>
      <c r="B45" s="107" t="s">
        <v>50</v>
      </c>
      <c r="C45" s="79" t="s">
        <v>22</v>
      </c>
      <c r="D45" s="244">
        <f>'Case Qty Calculator'!I32</f>
        <v>0</v>
      </c>
      <c r="E45" s="286">
        <v>40.840000000000003</v>
      </c>
      <c r="F45" s="287"/>
      <c r="G45" s="108">
        <f t="shared" si="6"/>
        <v>0</v>
      </c>
      <c r="H45" s="122">
        <f t="shared" si="7"/>
        <v>0</v>
      </c>
      <c r="I45" s="185"/>
      <c r="J45" s="111"/>
      <c r="K45" s="87"/>
      <c r="L45" s="88"/>
      <c r="M45" s="87"/>
      <c r="N45" s="87"/>
      <c r="O45" s="87"/>
      <c r="P45" s="87"/>
      <c r="Q45" s="87"/>
      <c r="R45" s="87"/>
      <c r="S45" s="123"/>
      <c r="T45" s="87"/>
      <c r="U45" s="124"/>
      <c r="V45" s="184"/>
    </row>
    <row r="46" spans="1:22" s="89" customFormat="1" ht="25" customHeight="1" x14ac:dyDescent="0.3">
      <c r="A46" s="343">
        <v>100330</v>
      </c>
      <c r="B46" s="107" t="s">
        <v>87</v>
      </c>
      <c r="C46" s="79" t="s">
        <v>4</v>
      </c>
      <c r="D46" s="244">
        <f>'Case Qty Calculator'!I33</f>
        <v>0</v>
      </c>
      <c r="E46" s="286">
        <v>30.75</v>
      </c>
      <c r="F46" s="287"/>
      <c r="G46" s="108">
        <f t="shared" si="6"/>
        <v>0</v>
      </c>
      <c r="H46" s="122">
        <f t="shared" si="7"/>
        <v>0</v>
      </c>
      <c r="I46" s="185"/>
      <c r="J46" s="111"/>
      <c r="K46" s="87"/>
      <c r="L46" s="88"/>
      <c r="M46" s="87"/>
      <c r="N46" s="87"/>
      <c r="O46" s="87"/>
      <c r="P46" s="87"/>
      <c r="Q46" s="87"/>
      <c r="R46" s="87"/>
      <c r="S46" s="123"/>
      <c r="T46" s="87"/>
      <c r="U46" s="127"/>
      <c r="V46" s="184"/>
    </row>
    <row r="47" spans="1:22" s="89" customFormat="1" ht="25" customHeight="1" thickBot="1" x14ac:dyDescent="0.35">
      <c r="A47" s="354">
        <v>100334</v>
      </c>
      <c r="B47" s="129" t="s">
        <v>88</v>
      </c>
      <c r="C47" s="83" t="s">
        <v>4</v>
      </c>
      <c r="D47" s="245">
        <f>'Case Qty Calculator'!I34</f>
        <v>0</v>
      </c>
      <c r="E47" s="289">
        <v>24.65</v>
      </c>
      <c r="F47" s="290"/>
      <c r="G47" s="92">
        <f t="shared" si="6"/>
        <v>0</v>
      </c>
      <c r="H47" s="74">
        <f t="shared" si="7"/>
        <v>0</v>
      </c>
      <c r="I47" s="185"/>
      <c r="J47" s="111"/>
      <c r="K47" s="87"/>
      <c r="L47" s="88"/>
      <c r="M47" s="87"/>
      <c r="N47" s="87"/>
      <c r="O47" s="87"/>
      <c r="P47" s="87"/>
      <c r="Q47" s="87"/>
      <c r="R47" s="87"/>
      <c r="S47" s="130"/>
      <c r="T47" s="131"/>
      <c r="U47" s="132"/>
      <c r="V47" s="184"/>
    </row>
    <row r="48" spans="1:22" s="24" customFormat="1" ht="30" customHeight="1" thickBot="1" x14ac:dyDescent="0.35">
      <c r="A48" s="336" t="s">
        <v>7</v>
      </c>
      <c r="B48" s="337"/>
      <c r="C48" s="59"/>
      <c r="D48" s="59"/>
      <c r="E48" s="59"/>
      <c r="F48" s="59"/>
      <c r="G48" s="59"/>
      <c r="H48" s="59"/>
      <c r="I48" s="186"/>
      <c r="J48" s="187"/>
      <c r="K48" s="187"/>
      <c r="L48" s="187"/>
      <c r="M48" s="187"/>
      <c r="N48" s="187"/>
      <c r="O48" s="187"/>
      <c r="P48" s="187"/>
      <c r="Q48" s="187"/>
      <c r="R48" s="187"/>
      <c r="S48" s="187"/>
      <c r="T48" s="187"/>
      <c r="U48" s="187"/>
      <c r="V48" s="188"/>
    </row>
    <row r="49" spans="1:22" s="97" customFormat="1" ht="25" customHeight="1" x14ac:dyDescent="0.6">
      <c r="A49" s="346">
        <v>100359</v>
      </c>
      <c r="B49" s="112" t="s">
        <v>51</v>
      </c>
      <c r="C49" s="113" t="s">
        <v>4</v>
      </c>
      <c r="D49" s="246">
        <f>'Case Qty Calculator'!I35</f>
        <v>0</v>
      </c>
      <c r="E49" s="273">
        <v>20.43</v>
      </c>
      <c r="F49" s="273"/>
      <c r="G49" s="114">
        <f>SUM(H49*E49)</f>
        <v>0</v>
      </c>
      <c r="H49" s="115">
        <f>SUM(J49:R49)</f>
        <v>0</v>
      </c>
      <c r="I49" s="177"/>
      <c r="J49" s="87"/>
      <c r="K49" s="88"/>
      <c r="L49" s="87"/>
      <c r="M49" s="88"/>
      <c r="N49" s="87"/>
      <c r="O49" s="88"/>
      <c r="P49" s="87"/>
      <c r="Q49" s="88"/>
      <c r="R49" s="87"/>
      <c r="S49" s="177"/>
      <c r="T49" s="177"/>
      <c r="U49" s="177"/>
      <c r="V49" s="179"/>
    </row>
    <row r="50" spans="1:22" s="97" customFormat="1" ht="25" customHeight="1" x14ac:dyDescent="0.6">
      <c r="A50" s="344">
        <v>100360</v>
      </c>
      <c r="B50" s="112" t="s">
        <v>93</v>
      </c>
      <c r="C50" s="113" t="s">
        <v>4</v>
      </c>
      <c r="D50" s="246">
        <f>'Case Qty Calculator'!I36</f>
        <v>0</v>
      </c>
      <c r="E50" s="273">
        <v>20.09</v>
      </c>
      <c r="F50" s="273"/>
      <c r="G50" s="116">
        <f t="shared" ref="G50" si="8">SUM(H50*E50)</f>
        <v>0</v>
      </c>
      <c r="H50" s="115">
        <f>SUM(J50:R50)</f>
        <v>0</v>
      </c>
      <c r="I50" s="177"/>
      <c r="J50" s="87"/>
      <c r="K50" s="88"/>
      <c r="L50" s="87"/>
      <c r="M50" s="87"/>
      <c r="N50" s="88"/>
      <c r="O50" s="87"/>
      <c r="P50" s="87"/>
      <c r="Q50" s="87"/>
      <c r="R50" s="87"/>
      <c r="S50" s="177"/>
      <c r="T50" s="177"/>
      <c r="U50" s="177"/>
      <c r="V50" s="179"/>
    </row>
    <row r="51" spans="1:22" s="97" customFormat="1" ht="25" customHeight="1" x14ac:dyDescent="0.6">
      <c r="A51" s="344">
        <v>100365</v>
      </c>
      <c r="B51" s="112" t="s">
        <v>95</v>
      </c>
      <c r="C51" s="113" t="s">
        <v>4</v>
      </c>
      <c r="D51" s="246">
        <f>'Case Qty Calculator'!I37</f>
        <v>0</v>
      </c>
      <c r="E51" s="273">
        <v>20.02</v>
      </c>
      <c r="F51" s="273"/>
      <c r="G51" s="116">
        <v>0</v>
      </c>
      <c r="H51" s="115">
        <f>SUM(J51:R51)</f>
        <v>0</v>
      </c>
      <c r="I51" s="177"/>
      <c r="J51" s="87"/>
      <c r="K51" s="88"/>
      <c r="L51" s="87"/>
      <c r="M51" s="88"/>
      <c r="N51" s="87"/>
      <c r="O51" s="88"/>
      <c r="P51" s="87"/>
      <c r="Q51" s="88"/>
      <c r="R51" s="87"/>
      <c r="S51" s="177"/>
      <c r="T51" s="177"/>
      <c r="U51" s="177"/>
      <c r="V51" s="179"/>
    </row>
    <row r="52" spans="1:22" s="97" customFormat="1" ht="25" customHeight="1" x14ac:dyDescent="0.6">
      <c r="A52" s="344">
        <v>100370</v>
      </c>
      <c r="B52" s="112" t="s">
        <v>94</v>
      </c>
      <c r="C52" s="113" t="s">
        <v>4</v>
      </c>
      <c r="D52" s="246">
        <f>'Case Qty Calculator'!I38</f>
        <v>0</v>
      </c>
      <c r="E52" s="273">
        <v>23.39</v>
      </c>
      <c r="F52" s="273"/>
      <c r="G52" s="116">
        <v>0</v>
      </c>
      <c r="H52" s="115">
        <f>SUM(J52:R52)</f>
        <v>0</v>
      </c>
      <c r="I52" s="177"/>
      <c r="J52" s="87"/>
      <c r="K52" s="88"/>
      <c r="L52" s="87"/>
      <c r="M52" s="87"/>
      <c r="N52" s="87"/>
      <c r="O52" s="87"/>
      <c r="P52" s="87"/>
      <c r="Q52" s="87"/>
      <c r="R52" s="87"/>
      <c r="S52" s="177"/>
      <c r="T52" s="177"/>
      <c r="U52" s="177"/>
      <c r="V52" s="179"/>
    </row>
    <row r="53" spans="1:22" s="97" customFormat="1" ht="25" customHeight="1" thickBot="1" x14ac:dyDescent="0.65">
      <c r="A53" s="345">
        <v>100362</v>
      </c>
      <c r="B53" s="117" t="s">
        <v>52</v>
      </c>
      <c r="C53" s="118" t="s">
        <v>4</v>
      </c>
      <c r="D53" s="247">
        <f>'Case Qty Calculator'!I39</f>
        <v>0</v>
      </c>
      <c r="E53" s="280">
        <v>41.42</v>
      </c>
      <c r="F53" s="280"/>
      <c r="G53" s="119">
        <f t="shared" ref="G53" si="9">SUM(H53*E53)</f>
        <v>0</v>
      </c>
      <c r="H53" s="120">
        <f>SUM(J53:R53)</f>
        <v>0</v>
      </c>
      <c r="I53" s="177"/>
      <c r="J53" s="87"/>
      <c r="K53" s="88"/>
      <c r="L53" s="87"/>
      <c r="M53" s="87"/>
      <c r="N53" s="87"/>
      <c r="O53" s="87"/>
      <c r="P53" s="87"/>
      <c r="Q53" s="87"/>
      <c r="R53" s="87"/>
      <c r="S53" s="177"/>
      <c r="T53" s="177"/>
      <c r="U53" s="177"/>
      <c r="V53" s="179"/>
    </row>
    <row r="54" spans="1:22" s="25" customFormat="1" ht="30" customHeight="1" x14ac:dyDescent="0.55000000000000004">
      <c r="A54" s="332" t="s">
        <v>13</v>
      </c>
      <c r="B54" s="333"/>
      <c r="C54" s="60"/>
      <c r="D54" s="60"/>
      <c r="E54" s="60"/>
      <c r="F54" s="60"/>
      <c r="G54" s="60"/>
      <c r="H54" s="60"/>
      <c r="I54" s="15"/>
      <c r="J54" s="20"/>
      <c r="K54" s="20"/>
      <c r="L54" s="20"/>
      <c r="M54" s="20"/>
      <c r="N54" s="20"/>
      <c r="O54" s="20"/>
      <c r="P54" s="20"/>
      <c r="Q54" s="20"/>
      <c r="R54" s="20"/>
      <c r="S54" s="16"/>
      <c r="T54" s="16"/>
      <c r="U54" s="16"/>
      <c r="V54" s="189"/>
    </row>
    <row r="55" spans="1:22" s="97" customFormat="1" ht="25" customHeight="1" x14ac:dyDescent="0.6">
      <c r="A55" s="351">
        <v>110541</v>
      </c>
      <c r="B55" s="107" t="s">
        <v>96</v>
      </c>
      <c r="C55" s="79" t="s">
        <v>4</v>
      </c>
      <c r="D55" s="244">
        <f>'Case Qty Calculator'!I40</f>
        <v>0</v>
      </c>
      <c r="E55" s="274">
        <v>25.25</v>
      </c>
      <c r="F55" s="274"/>
      <c r="G55" s="108">
        <f t="shared" ref="G55" si="10">SUM(H55*E55)</f>
        <v>0</v>
      </c>
      <c r="H55" s="109">
        <f t="shared" ref="H55:H70" si="11">SUM(I55:R55)</f>
        <v>0</v>
      </c>
      <c r="I55" s="190"/>
      <c r="J55" s="88"/>
      <c r="K55" s="87"/>
      <c r="L55" s="88"/>
      <c r="M55" s="88"/>
      <c r="N55" s="88"/>
      <c r="O55" s="88"/>
      <c r="P55" s="88"/>
      <c r="Q55" s="88"/>
      <c r="R55" s="88"/>
      <c r="S55" s="87"/>
      <c r="T55" s="87"/>
      <c r="U55" s="87"/>
      <c r="V55" s="191"/>
    </row>
    <row r="56" spans="1:22" s="97" customFormat="1" ht="25" customHeight="1" thickBot="1" x14ac:dyDescent="0.65">
      <c r="A56" s="343">
        <v>110361</v>
      </c>
      <c r="B56" s="62" t="s">
        <v>53</v>
      </c>
      <c r="C56" s="79" t="s">
        <v>99</v>
      </c>
      <c r="D56" s="244">
        <f>'Case Qty Calculator'!I41</f>
        <v>0</v>
      </c>
      <c r="E56" s="274">
        <v>17.77</v>
      </c>
      <c r="F56" s="274"/>
      <c r="G56" s="81">
        <f t="shared" ref="G56" si="12">SUM(H56*E56)</f>
        <v>0</v>
      </c>
      <c r="H56" s="110">
        <f t="shared" si="11"/>
        <v>0</v>
      </c>
      <c r="I56" s="190"/>
      <c r="J56" s="88"/>
      <c r="K56" s="87"/>
      <c r="L56" s="88"/>
      <c r="M56" s="88"/>
      <c r="N56" s="88"/>
      <c r="O56" s="88"/>
      <c r="P56" s="88"/>
      <c r="Q56" s="88"/>
      <c r="R56" s="87"/>
      <c r="S56" s="87"/>
      <c r="T56" s="87"/>
      <c r="U56" s="87"/>
      <c r="V56" s="191"/>
    </row>
    <row r="57" spans="1:22" s="97" customFormat="1" ht="25" customHeight="1" thickBot="1" x14ac:dyDescent="0.65">
      <c r="A57" s="355">
        <v>100261</v>
      </c>
      <c r="B57" s="95" t="s">
        <v>54</v>
      </c>
      <c r="C57" s="79" t="s">
        <v>99</v>
      </c>
      <c r="D57" s="244">
        <f>'Case Qty Calculator'!I42</f>
        <v>0</v>
      </c>
      <c r="E57" s="274">
        <v>48.84</v>
      </c>
      <c r="F57" s="274"/>
      <c r="G57" s="81">
        <f t="shared" ref="G57:G78" si="13">SUM(H57*E57)</f>
        <v>0</v>
      </c>
      <c r="H57" s="80">
        <f t="shared" si="11"/>
        <v>0</v>
      </c>
      <c r="I57" s="228"/>
      <c r="J57" s="87"/>
      <c r="K57" s="87"/>
      <c r="L57" s="87"/>
      <c r="M57" s="88"/>
      <c r="N57" s="87"/>
      <c r="O57" s="87"/>
      <c r="P57" s="87"/>
      <c r="Q57" s="87"/>
      <c r="R57" s="87"/>
      <c r="S57" s="96"/>
      <c r="T57" s="87"/>
      <c r="U57" s="157"/>
      <c r="V57" s="158">
        <f>U57*E57</f>
        <v>0</v>
      </c>
    </row>
    <row r="58" spans="1:22" s="97" customFormat="1" ht="25" customHeight="1" x14ac:dyDescent="0.6">
      <c r="A58" s="343">
        <v>110623</v>
      </c>
      <c r="B58" s="62" t="s">
        <v>55</v>
      </c>
      <c r="C58" s="79" t="s">
        <v>100</v>
      </c>
      <c r="D58" s="244">
        <f>'Case Qty Calculator'!I43</f>
        <v>0</v>
      </c>
      <c r="E58" s="274">
        <v>44.06</v>
      </c>
      <c r="F58" s="274"/>
      <c r="G58" s="81">
        <f t="shared" si="13"/>
        <v>0</v>
      </c>
      <c r="H58" s="110">
        <f t="shared" si="11"/>
        <v>0</v>
      </c>
      <c r="I58" s="190"/>
      <c r="J58" s="87"/>
      <c r="K58" s="88"/>
      <c r="L58" s="87"/>
      <c r="M58" s="87"/>
      <c r="N58" s="88"/>
      <c r="O58" s="87"/>
      <c r="P58" s="88"/>
      <c r="Q58" s="87"/>
      <c r="R58" s="87"/>
      <c r="S58" s="87"/>
      <c r="T58" s="87"/>
      <c r="U58" s="87"/>
      <c r="V58" s="191"/>
    </row>
    <row r="59" spans="1:22" s="97" customFormat="1" ht="25" customHeight="1" x14ac:dyDescent="0.6">
      <c r="A59" s="352">
        <v>100242</v>
      </c>
      <c r="B59" s="62" t="s">
        <v>23</v>
      </c>
      <c r="C59" s="79" t="s">
        <v>101</v>
      </c>
      <c r="D59" s="244">
        <f>'Case Qty Calculator'!I44</f>
        <v>0</v>
      </c>
      <c r="E59" s="274">
        <v>37.020000000000003</v>
      </c>
      <c r="F59" s="274"/>
      <c r="G59" s="81">
        <f t="shared" si="13"/>
        <v>0</v>
      </c>
      <c r="H59" s="110">
        <f t="shared" si="11"/>
        <v>0</v>
      </c>
      <c r="I59" s="190"/>
      <c r="J59" s="87"/>
      <c r="K59" s="87"/>
      <c r="L59" s="88"/>
      <c r="M59" s="87"/>
      <c r="N59" s="87"/>
      <c r="O59" s="87"/>
      <c r="P59" s="87"/>
      <c r="Q59" s="87"/>
      <c r="R59" s="87"/>
      <c r="S59" s="87"/>
      <c r="T59" s="87"/>
      <c r="U59" s="87"/>
      <c r="V59" s="191"/>
    </row>
    <row r="60" spans="1:22" s="97" customFormat="1" ht="25" customHeight="1" x14ac:dyDescent="0.6">
      <c r="A60" s="355">
        <v>110723</v>
      </c>
      <c r="B60" s="62" t="s">
        <v>56</v>
      </c>
      <c r="C60" s="79" t="s">
        <v>102</v>
      </c>
      <c r="D60" s="244">
        <f>'Case Qty Calculator'!I45</f>
        <v>0</v>
      </c>
      <c r="E60" s="274">
        <v>58.14</v>
      </c>
      <c r="F60" s="274"/>
      <c r="G60" s="81">
        <f t="shared" si="13"/>
        <v>0</v>
      </c>
      <c r="H60" s="110">
        <f t="shared" si="11"/>
        <v>0</v>
      </c>
      <c r="I60" s="190"/>
      <c r="J60" s="87"/>
      <c r="K60" s="88"/>
      <c r="L60" s="87"/>
      <c r="M60" s="87"/>
      <c r="N60" s="87"/>
      <c r="O60" s="87"/>
      <c r="P60" s="88"/>
      <c r="Q60" s="102"/>
      <c r="R60" s="102"/>
      <c r="S60" s="87"/>
      <c r="T60" s="87"/>
      <c r="U60" s="87"/>
      <c r="V60" s="191"/>
    </row>
    <row r="61" spans="1:22" s="97" customFormat="1" ht="25" customHeight="1" x14ac:dyDescent="0.6">
      <c r="A61" s="355">
        <v>110859</v>
      </c>
      <c r="B61" s="95" t="s">
        <v>57</v>
      </c>
      <c r="C61" s="79" t="s">
        <v>103</v>
      </c>
      <c r="D61" s="244">
        <f>'Case Qty Calculator'!I46</f>
        <v>0</v>
      </c>
      <c r="E61" s="274">
        <v>39.75</v>
      </c>
      <c r="F61" s="274"/>
      <c r="G61" s="81">
        <f t="shared" si="13"/>
        <v>0</v>
      </c>
      <c r="H61" s="80">
        <f t="shared" si="11"/>
        <v>0</v>
      </c>
      <c r="I61" s="228"/>
      <c r="J61" s="111"/>
      <c r="K61" s="87"/>
      <c r="L61" s="87"/>
      <c r="M61" s="88"/>
      <c r="N61" s="88"/>
      <c r="O61" s="87"/>
      <c r="P61" s="88"/>
      <c r="Q61" s="88"/>
      <c r="R61" s="87"/>
      <c r="S61" s="96"/>
      <c r="T61" s="87"/>
      <c r="U61" s="157"/>
      <c r="V61" s="192">
        <f>S61*E61</f>
        <v>0</v>
      </c>
    </row>
    <row r="62" spans="1:22" s="97" customFormat="1" ht="25" customHeight="1" x14ac:dyDescent="0.6">
      <c r="A62" s="351">
        <v>100212</v>
      </c>
      <c r="B62" s="95" t="s">
        <v>58</v>
      </c>
      <c r="C62" s="79" t="s">
        <v>4</v>
      </c>
      <c r="D62" s="244">
        <f>'Case Qty Calculator'!I47</f>
        <v>0</v>
      </c>
      <c r="E62" s="274">
        <v>44.33</v>
      </c>
      <c r="F62" s="274"/>
      <c r="G62" s="81">
        <f t="shared" si="13"/>
        <v>0</v>
      </c>
      <c r="H62" s="80">
        <f t="shared" si="11"/>
        <v>0</v>
      </c>
      <c r="I62" s="229"/>
      <c r="J62" s="87"/>
      <c r="K62" s="87"/>
      <c r="L62" s="87"/>
      <c r="M62" s="88"/>
      <c r="N62" s="88"/>
      <c r="O62" s="88"/>
      <c r="P62" s="88"/>
      <c r="Q62" s="88"/>
      <c r="R62" s="88"/>
      <c r="S62" s="87"/>
      <c r="T62" s="96"/>
      <c r="U62" s="157"/>
      <c r="V62" s="192">
        <f>T62*E62</f>
        <v>0</v>
      </c>
    </row>
    <row r="63" spans="1:22" s="97" customFormat="1" ht="25" customHeight="1" x14ac:dyDescent="0.6">
      <c r="A63" s="343">
        <v>100241</v>
      </c>
      <c r="B63" s="95" t="s">
        <v>59</v>
      </c>
      <c r="C63" s="79" t="s">
        <v>104</v>
      </c>
      <c r="D63" s="244">
        <f>'Case Qty Calculator'!I48</f>
        <v>0</v>
      </c>
      <c r="E63" s="274">
        <v>39.770000000000003</v>
      </c>
      <c r="F63" s="274"/>
      <c r="G63" s="81">
        <f t="shared" si="13"/>
        <v>0</v>
      </c>
      <c r="H63" s="80">
        <f t="shared" si="11"/>
        <v>0</v>
      </c>
      <c r="I63" s="230"/>
      <c r="J63" s="87"/>
      <c r="K63" s="87"/>
      <c r="L63" s="87"/>
      <c r="M63" s="88"/>
      <c r="N63" s="87"/>
      <c r="O63" s="88"/>
      <c r="P63" s="88"/>
      <c r="Q63" s="87"/>
      <c r="R63" s="88"/>
      <c r="S63" s="96"/>
      <c r="T63" s="87"/>
      <c r="U63" s="157"/>
      <c r="V63" s="192">
        <f>U63*E63</f>
        <v>0</v>
      </c>
    </row>
    <row r="64" spans="1:22" s="97" customFormat="1" ht="25" customHeight="1" x14ac:dyDescent="0.6">
      <c r="A64" s="343">
        <v>100220</v>
      </c>
      <c r="B64" s="95" t="s">
        <v>60</v>
      </c>
      <c r="C64" s="79" t="s">
        <v>4</v>
      </c>
      <c r="D64" s="244">
        <f>'Case Qty Calculator'!I49</f>
        <v>0</v>
      </c>
      <c r="E64" s="274">
        <v>41.45</v>
      </c>
      <c r="F64" s="274"/>
      <c r="G64" s="81">
        <f t="shared" si="13"/>
        <v>0</v>
      </c>
      <c r="H64" s="80">
        <f t="shared" si="11"/>
        <v>0</v>
      </c>
      <c r="I64" s="230"/>
      <c r="J64" s="87"/>
      <c r="K64" s="87"/>
      <c r="L64" s="87"/>
      <c r="M64" s="88"/>
      <c r="N64" s="88"/>
      <c r="O64" s="88"/>
      <c r="P64" s="88"/>
      <c r="Q64" s="88"/>
      <c r="R64" s="88"/>
      <c r="S64" s="98"/>
      <c r="T64" s="87"/>
      <c r="U64" s="157"/>
      <c r="V64" s="192">
        <f>S63*E64</f>
        <v>0</v>
      </c>
    </row>
    <row r="65" spans="1:22" s="97" customFormat="1" ht="25" customHeight="1" x14ac:dyDescent="0.6">
      <c r="A65" s="343">
        <v>100219</v>
      </c>
      <c r="B65" s="95" t="s">
        <v>61</v>
      </c>
      <c r="C65" s="79" t="s">
        <v>4</v>
      </c>
      <c r="D65" s="244">
        <f>'Case Qty Calculator'!I50</f>
        <v>0</v>
      </c>
      <c r="E65" s="274">
        <v>41.91</v>
      </c>
      <c r="F65" s="274"/>
      <c r="G65" s="81">
        <f t="shared" si="13"/>
        <v>0</v>
      </c>
      <c r="H65" s="80">
        <f t="shared" si="11"/>
        <v>0</v>
      </c>
      <c r="I65" s="230"/>
      <c r="J65" s="87"/>
      <c r="K65" s="87"/>
      <c r="L65" s="87"/>
      <c r="M65" s="88"/>
      <c r="N65" s="88"/>
      <c r="O65" s="87"/>
      <c r="P65" s="88"/>
      <c r="Q65" s="88"/>
      <c r="R65" s="87"/>
      <c r="S65" s="87"/>
      <c r="T65" s="96"/>
      <c r="U65" s="157"/>
      <c r="V65" s="192">
        <f>T65*E65</f>
        <v>0</v>
      </c>
    </row>
    <row r="66" spans="1:22" s="97" customFormat="1" ht="25" customHeight="1" x14ac:dyDescent="0.6">
      <c r="A66" s="343">
        <v>100225</v>
      </c>
      <c r="B66" s="99" t="s">
        <v>97</v>
      </c>
      <c r="C66" s="79" t="s">
        <v>4</v>
      </c>
      <c r="D66" s="244">
        <f>'Case Qty Calculator'!I51</f>
        <v>0</v>
      </c>
      <c r="E66" s="274">
        <v>42.88</v>
      </c>
      <c r="F66" s="274"/>
      <c r="G66" s="81">
        <f t="shared" si="13"/>
        <v>0</v>
      </c>
      <c r="H66" s="80">
        <f t="shared" si="11"/>
        <v>0</v>
      </c>
      <c r="I66" s="230"/>
      <c r="J66" s="87"/>
      <c r="K66" s="87"/>
      <c r="L66" s="87"/>
      <c r="M66" s="88"/>
      <c r="N66" s="88"/>
      <c r="O66" s="88"/>
      <c r="P66" s="88"/>
      <c r="Q66" s="88"/>
      <c r="R66" s="88"/>
      <c r="S66" s="96"/>
      <c r="T66" s="87"/>
      <c r="U66" s="157"/>
      <c r="V66" s="192">
        <f>S66*E66</f>
        <v>0</v>
      </c>
    </row>
    <row r="67" spans="1:22" s="97" customFormat="1" ht="25" customHeight="1" x14ac:dyDescent="0.6">
      <c r="A67" s="343">
        <v>100224</v>
      </c>
      <c r="B67" s="95" t="s">
        <v>62</v>
      </c>
      <c r="C67" s="79" t="s">
        <v>4</v>
      </c>
      <c r="D67" s="244">
        <f>'Case Qty Calculator'!I52</f>
        <v>0</v>
      </c>
      <c r="E67" s="274">
        <v>42.7</v>
      </c>
      <c r="F67" s="274"/>
      <c r="G67" s="81">
        <f t="shared" si="13"/>
        <v>0</v>
      </c>
      <c r="H67" s="100">
        <f t="shared" si="11"/>
        <v>0</v>
      </c>
      <c r="I67" s="230"/>
      <c r="J67" s="87"/>
      <c r="K67" s="87"/>
      <c r="L67" s="87"/>
      <c r="M67" s="88"/>
      <c r="N67" s="87"/>
      <c r="O67" s="88"/>
      <c r="P67" s="87"/>
      <c r="Q67" s="88"/>
      <c r="R67" s="87"/>
      <c r="S67" s="87"/>
      <c r="T67" s="87"/>
      <c r="U67" s="162"/>
      <c r="V67" s="192">
        <f>U67*E67</f>
        <v>0</v>
      </c>
    </row>
    <row r="68" spans="1:22" s="97" customFormat="1" ht="25" customHeight="1" x14ac:dyDescent="0.6">
      <c r="A68" s="343">
        <v>100293</v>
      </c>
      <c r="B68" s="62" t="s">
        <v>63</v>
      </c>
      <c r="C68" s="79" t="s">
        <v>105</v>
      </c>
      <c r="D68" s="244">
        <f>'Case Qty Calculator'!I53</f>
        <v>0</v>
      </c>
      <c r="E68" s="274">
        <v>21.21</v>
      </c>
      <c r="F68" s="274"/>
      <c r="G68" s="101">
        <f t="shared" si="13"/>
        <v>0</v>
      </c>
      <c r="H68" s="64">
        <f t="shared" si="11"/>
        <v>0</v>
      </c>
      <c r="I68" s="190"/>
      <c r="J68" s="88"/>
      <c r="K68" s="87"/>
      <c r="L68" s="87"/>
      <c r="M68" s="87"/>
      <c r="N68" s="87"/>
      <c r="O68" s="87"/>
      <c r="P68" s="87"/>
      <c r="Q68" s="87"/>
      <c r="R68" s="102"/>
      <c r="S68" s="87"/>
      <c r="T68" s="87"/>
      <c r="U68" s="87"/>
      <c r="V68" s="191"/>
    </row>
    <row r="69" spans="1:22" s="97" customFormat="1" ht="25" customHeight="1" x14ac:dyDescent="0.6">
      <c r="A69" s="343">
        <v>100256</v>
      </c>
      <c r="B69" s="95" t="s">
        <v>64</v>
      </c>
      <c r="C69" s="79" t="s">
        <v>99</v>
      </c>
      <c r="D69" s="244">
        <f>'Case Qty Calculator'!I54</f>
        <v>0</v>
      </c>
      <c r="E69" s="274">
        <v>44.37</v>
      </c>
      <c r="F69" s="274"/>
      <c r="G69" s="81">
        <f t="shared" si="13"/>
        <v>0</v>
      </c>
      <c r="H69" s="103">
        <f t="shared" si="11"/>
        <v>0</v>
      </c>
      <c r="I69" s="230"/>
      <c r="J69" s="87"/>
      <c r="K69" s="87"/>
      <c r="L69" s="87"/>
      <c r="M69" s="88"/>
      <c r="N69" s="88"/>
      <c r="O69" s="88"/>
      <c r="P69" s="88"/>
      <c r="Q69" s="88"/>
      <c r="R69" s="87"/>
      <c r="S69" s="96"/>
      <c r="T69" s="87"/>
      <c r="U69" s="87"/>
      <c r="V69" s="192">
        <f>S69*E69</f>
        <v>0</v>
      </c>
    </row>
    <row r="70" spans="1:22" s="97" customFormat="1" ht="25" customHeight="1" thickBot="1" x14ac:dyDescent="0.65">
      <c r="A70" s="353">
        <v>110860</v>
      </c>
      <c r="B70" s="104" t="s">
        <v>98</v>
      </c>
      <c r="C70" s="105" t="s">
        <v>106</v>
      </c>
      <c r="D70" s="251">
        <f>'Case Qty Calculator'!I55</f>
        <v>0</v>
      </c>
      <c r="E70" s="288">
        <v>49.35</v>
      </c>
      <c r="F70" s="288"/>
      <c r="G70" s="106">
        <f t="shared" si="13"/>
        <v>0</v>
      </c>
      <c r="H70" s="100">
        <f t="shared" si="11"/>
        <v>0</v>
      </c>
      <c r="I70" s="231"/>
      <c r="J70" s="87"/>
      <c r="K70" s="88"/>
      <c r="L70" s="87"/>
      <c r="M70" s="88"/>
      <c r="N70" s="87"/>
      <c r="O70" s="88"/>
      <c r="P70" s="87"/>
      <c r="Q70" s="88"/>
      <c r="R70" s="87"/>
      <c r="S70" s="96"/>
      <c r="T70" s="87"/>
      <c r="U70" s="87"/>
      <c r="V70" s="192">
        <f>S70*E70</f>
        <v>0</v>
      </c>
    </row>
    <row r="71" spans="1:22" s="22" customFormat="1" ht="30" customHeight="1" x14ac:dyDescent="0.45">
      <c r="A71" s="304" t="s">
        <v>25</v>
      </c>
      <c r="B71" s="305"/>
      <c r="C71" s="61"/>
      <c r="D71" s="61"/>
      <c r="E71" s="61"/>
      <c r="F71" s="61"/>
      <c r="G71" s="61"/>
      <c r="H71" s="61"/>
      <c r="I71" s="14"/>
      <c r="J71" s="17"/>
      <c r="K71" s="17"/>
      <c r="L71" s="17"/>
      <c r="M71" s="17"/>
      <c r="N71" s="17"/>
      <c r="O71" s="17"/>
      <c r="P71" s="17"/>
      <c r="Q71" s="17"/>
      <c r="R71" s="17"/>
      <c r="S71" s="18"/>
      <c r="T71" s="18"/>
      <c r="U71" s="18"/>
      <c r="V71" s="181"/>
    </row>
    <row r="72" spans="1:22" s="89" customFormat="1" ht="25" customHeight="1" thickBot="1" x14ac:dyDescent="0.65">
      <c r="A72" s="342">
        <v>111790</v>
      </c>
      <c r="B72" s="90" t="s">
        <v>65</v>
      </c>
      <c r="C72" s="91" t="s">
        <v>107</v>
      </c>
      <c r="D72" s="245">
        <f>'Case Qty Calculator'!I56</f>
        <v>0</v>
      </c>
      <c r="E72" s="275">
        <v>19.190000000000001</v>
      </c>
      <c r="F72" s="275"/>
      <c r="G72" s="92">
        <f t="shared" si="13"/>
        <v>0</v>
      </c>
      <c r="H72" s="74">
        <f>SUM(I72:R72)</f>
        <v>0</v>
      </c>
      <c r="I72" s="174"/>
      <c r="J72" s="93"/>
      <c r="K72" s="94"/>
      <c r="L72" s="94"/>
      <c r="M72" s="93"/>
      <c r="N72" s="94"/>
      <c r="O72" s="94"/>
      <c r="P72" s="93"/>
      <c r="Q72" s="94"/>
      <c r="R72" s="94"/>
      <c r="S72" s="174"/>
      <c r="T72" s="174"/>
      <c r="U72" s="174"/>
      <c r="V72" s="184"/>
    </row>
    <row r="73" spans="1:22" s="26" customFormat="1" ht="30" customHeight="1" thickBot="1" x14ac:dyDescent="0.65">
      <c r="A73" s="336" t="s">
        <v>5</v>
      </c>
      <c r="B73" s="337"/>
      <c r="C73" s="59"/>
      <c r="D73" s="59"/>
      <c r="E73" s="59"/>
      <c r="F73" s="59"/>
      <c r="G73" s="59"/>
      <c r="H73" s="59"/>
      <c r="I73" s="54"/>
      <c r="J73" s="19"/>
      <c r="K73" s="19"/>
      <c r="L73" s="19"/>
      <c r="M73" s="19"/>
      <c r="N73" s="19"/>
      <c r="O73" s="19"/>
      <c r="P73" s="19"/>
      <c r="Q73" s="19"/>
      <c r="R73" s="19"/>
      <c r="S73" s="193"/>
      <c r="T73" s="193"/>
      <c r="U73" s="193"/>
      <c r="V73" s="194"/>
    </row>
    <row r="74" spans="1:22" s="89" customFormat="1" ht="25" customHeight="1" x14ac:dyDescent="0.3">
      <c r="A74" s="343">
        <v>100018</v>
      </c>
      <c r="B74" s="86" t="s">
        <v>66</v>
      </c>
      <c r="C74" s="79" t="s">
        <v>108</v>
      </c>
      <c r="D74" s="244">
        <f>'Case Qty Calculator'!I57</f>
        <v>0</v>
      </c>
      <c r="E74" s="274">
        <v>73.83</v>
      </c>
      <c r="F74" s="274"/>
      <c r="G74" s="81">
        <f t="shared" ref="G74" si="14">SUM(H74*E74)</f>
        <v>0</v>
      </c>
      <c r="H74" s="82">
        <f>SUM(I74:R74)</f>
        <v>0</v>
      </c>
      <c r="I74" s="174"/>
      <c r="J74" s="87"/>
      <c r="K74" s="87"/>
      <c r="L74" s="88"/>
      <c r="M74" s="87"/>
      <c r="N74" s="87"/>
      <c r="O74" s="88"/>
      <c r="P74" s="87"/>
      <c r="Q74" s="87"/>
      <c r="R74" s="87"/>
      <c r="S74" s="195"/>
      <c r="T74" s="174"/>
      <c r="U74" s="174"/>
      <c r="V74" s="176"/>
    </row>
    <row r="75" spans="1:22" s="89" customFormat="1" ht="25" customHeight="1" x14ac:dyDescent="0.3">
      <c r="A75" s="351">
        <v>100036</v>
      </c>
      <c r="B75" s="86" t="s">
        <v>24</v>
      </c>
      <c r="C75" s="79" t="s">
        <v>109</v>
      </c>
      <c r="D75" s="244">
        <f>'Case Qty Calculator'!I58</f>
        <v>0</v>
      </c>
      <c r="E75" s="274">
        <v>62.92</v>
      </c>
      <c r="F75" s="274"/>
      <c r="G75" s="81">
        <f t="shared" si="13"/>
        <v>0</v>
      </c>
      <c r="H75" s="82">
        <f>SUM(I75:R75)</f>
        <v>0</v>
      </c>
      <c r="I75" s="174"/>
      <c r="J75" s="87"/>
      <c r="K75" s="87"/>
      <c r="L75" s="88"/>
      <c r="M75" s="87"/>
      <c r="N75" s="87"/>
      <c r="O75" s="87"/>
      <c r="P75" s="87"/>
      <c r="Q75" s="87"/>
      <c r="R75" s="87"/>
      <c r="S75" s="195"/>
      <c r="T75" s="174"/>
      <c r="U75" s="174"/>
      <c r="V75" s="176"/>
    </row>
    <row r="76" spans="1:22" s="89" customFormat="1" ht="25" customHeight="1" x14ac:dyDescent="0.3">
      <c r="A76" s="351">
        <v>100003</v>
      </c>
      <c r="B76" s="86" t="s">
        <v>67</v>
      </c>
      <c r="C76" s="79" t="s">
        <v>92</v>
      </c>
      <c r="D76" s="244">
        <f>'Case Qty Calculator'!I59</f>
        <v>0</v>
      </c>
      <c r="E76" s="274">
        <v>66.459999999999994</v>
      </c>
      <c r="F76" s="274"/>
      <c r="G76" s="81">
        <f t="shared" si="13"/>
        <v>0</v>
      </c>
      <c r="H76" s="82">
        <f>SUM(I76:R76)</f>
        <v>0</v>
      </c>
      <c r="I76" s="174"/>
      <c r="J76" s="87"/>
      <c r="K76" s="88"/>
      <c r="L76" s="87"/>
      <c r="M76" s="87"/>
      <c r="N76" s="88"/>
      <c r="O76" s="87"/>
      <c r="P76" s="88"/>
      <c r="Q76" s="87"/>
      <c r="R76" s="87"/>
      <c r="S76" s="195"/>
      <c r="T76" s="174"/>
      <c r="U76" s="174"/>
      <c r="V76" s="176"/>
    </row>
    <row r="77" spans="1:22" s="89" customFormat="1" ht="25" customHeight="1" x14ac:dyDescent="0.3">
      <c r="A77" s="343">
        <v>100021</v>
      </c>
      <c r="B77" s="86" t="s">
        <v>69</v>
      </c>
      <c r="C77" s="79" t="s">
        <v>91</v>
      </c>
      <c r="D77" s="244">
        <f>'Case Qty Calculator'!I60</f>
        <v>0</v>
      </c>
      <c r="E77" s="274">
        <v>68.64</v>
      </c>
      <c r="F77" s="274"/>
      <c r="G77" s="81">
        <f t="shared" ref="G77" si="15">SUM(H77*E77)</f>
        <v>0</v>
      </c>
      <c r="H77" s="82">
        <f>SUM(I77:R77)</f>
        <v>0</v>
      </c>
      <c r="I77" s="174"/>
      <c r="J77" s="88"/>
      <c r="K77" s="87"/>
      <c r="L77" s="88"/>
      <c r="M77" s="88"/>
      <c r="N77" s="88"/>
      <c r="O77" s="87"/>
      <c r="P77" s="88"/>
      <c r="Q77" s="88"/>
      <c r="R77" s="88"/>
      <c r="S77" s="195"/>
      <c r="T77" s="174"/>
      <c r="U77" s="174"/>
      <c r="V77" s="176"/>
    </row>
    <row r="78" spans="1:22" s="89" customFormat="1" ht="25" customHeight="1" thickBot="1" x14ac:dyDescent="0.35">
      <c r="A78" s="354">
        <v>110396</v>
      </c>
      <c r="B78" s="90" t="s">
        <v>68</v>
      </c>
      <c r="C78" s="83" t="s">
        <v>110</v>
      </c>
      <c r="D78" s="245">
        <f>'Case Qty Calculator'!I61</f>
        <v>0</v>
      </c>
      <c r="E78" s="275">
        <v>64.27</v>
      </c>
      <c r="F78" s="275"/>
      <c r="G78" s="84">
        <f t="shared" si="13"/>
        <v>0</v>
      </c>
      <c r="H78" s="85">
        <f>SUM(I78:R78)</f>
        <v>0</v>
      </c>
      <c r="I78" s="174"/>
      <c r="J78" s="88"/>
      <c r="K78" s="87"/>
      <c r="L78" s="88"/>
      <c r="M78" s="87"/>
      <c r="N78" s="88"/>
      <c r="O78" s="87"/>
      <c r="P78" s="88"/>
      <c r="Q78" s="87"/>
      <c r="R78" s="88"/>
      <c r="S78" s="195"/>
      <c r="T78" s="174"/>
      <c r="U78" s="174"/>
      <c r="V78" s="176"/>
    </row>
    <row r="79" spans="1:22" s="24" customFormat="1" ht="30" customHeight="1" x14ac:dyDescent="0.3">
      <c r="A79" s="332" t="s">
        <v>6</v>
      </c>
      <c r="B79" s="333"/>
      <c r="C79" s="61"/>
      <c r="D79" s="61"/>
      <c r="E79" s="61"/>
      <c r="F79" s="61"/>
      <c r="G79" s="61"/>
      <c r="H79" s="61"/>
      <c r="I79" s="186"/>
      <c r="J79" s="187"/>
      <c r="K79" s="187"/>
      <c r="L79" s="187"/>
      <c r="M79" s="187"/>
      <c r="N79" s="187"/>
      <c r="O79" s="187"/>
      <c r="P79" s="187"/>
      <c r="Q79" s="187"/>
      <c r="R79" s="187"/>
      <c r="S79" s="196"/>
      <c r="T79" s="196"/>
      <c r="U79" s="196"/>
      <c r="V79" s="197"/>
    </row>
    <row r="80" spans="1:22" s="6" customFormat="1" ht="25" customHeight="1" x14ac:dyDescent="0.6">
      <c r="A80" s="343">
        <v>110393</v>
      </c>
      <c r="B80" s="62" t="s">
        <v>70</v>
      </c>
      <c r="C80" s="79" t="s">
        <v>111</v>
      </c>
      <c r="D80" s="244">
        <f>'Case Qty Calculator'!I62</f>
        <v>0</v>
      </c>
      <c r="E80" s="274">
        <v>17.86</v>
      </c>
      <c r="F80" s="274"/>
      <c r="G80" s="156">
        <f t="shared" ref="G80:G81" si="16">SUM(H80*E80)</f>
        <v>0</v>
      </c>
      <c r="H80" s="80">
        <f>SUM(J80:R80)</f>
        <v>0</v>
      </c>
      <c r="I80" s="198"/>
      <c r="J80" s="65"/>
      <c r="K80" s="65"/>
      <c r="L80" s="66"/>
      <c r="M80" s="65"/>
      <c r="N80" s="65"/>
      <c r="O80" s="65"/>
      <c r="P80" s="65"/>
      <c r="Q80" s="65"/>
      <c r="R80" s="65"/>
      <c r="S80" s="198"/>
      <c r="T80" s="198"/>
      <c r="U80" s="198"/>
      <c r="V80" s="199"/>
    </row>
    <row r="81" spans="1:22" s="6" customFormat="1" ht="25" customHeight="1" x14ac:dyDescent="0.6">
      <c r="A81" s="343">
        <v>110394</v>
      </c>
      <c r="B81" s="62" t="s">
        <v>71</v>
      </c>
      <c r="C81" s="79" t="s">
        <v>112</v>
      </c>
      <c r="D81" s="244">
        <f>'Case Qty Calculator'!I63</f>
        <v>0</v>
      </c>
      <c r="E81" s="274">
        <v>23.58</v>
      </c>
      <c r="F81" s="274"/>
      <c r="G81" s="81">
        <f t="shared" si="16"/>
        <v>0</v>
      </c>
      <c r="H81" s="80">
        <f>SUM(J81:R81)</f>
        <v>0</v>
      </c>
      <c r="I81" s="198"/>
      <c r="J81" s="65"/>
      <c r="K81" s="66"/>
      <c r="L81" s="65"/>
      <c r="M81" s="65"/>
      <c r="N81" s="65"/>
      <c r="O81" s="65"/>
      <c r="P81" s="65"/>
      <c r="Q81" s="65"/>
      <c r="R81" s="65"/>
      <c r="S81" s="198"/>
      <c r="T81" s="198"/>
      <c r="U81" s="198"/>
      <c r="V81" s="199"/>
    </row>
    <row r="82" spans="1:22" s="27" customFormat="1" ht="30" customHeight="1" x14ac:dyDescent="0.3">
      <c r="A82" s="338" t="s">
        <v>9</v>
      </c>
      <c r="B82" s="339"/>
      <c r="C82" s="60"/>
      <c r="D82" s="60"/>
      <c r="E82" s="60"/>
      <c r="F82" s="60"/>
      <c r="G82" s="60"/>
      <c r="H82" s="60"/>
      <c r="I82" s="34"/>
      <c r="J82" s="19"/>
      <c r="K82" s="19"/>
      <c r="L82" s="19"/>
      <c r="M82" s="19"/>
      <c r="N82" s="19"/>
      <c r="O82" s="19"/>
      <c r="P82" s="19"/>
      <c r="Q82" s="19"/>
      <c r="R82" s="19"/>
      <c r="S82" s="200"/>
      <c r="T82" s="200"/>
      <c r="U82" s="200"/>
      <c r="V82" s="201"/>
    </row>
    <row r="83" spans="1:22" s="7" customFormat="1" ht="25" customHeight="1" x14ac:dyDescent="0.3">
      <c r="A83" s="352">
        <v>110501</v>
      </c>
      <c r="B83" s="62" t="s">
        <v>74</v>
      </c>
      <c r="C83" s="63" t="s">
        <v>114</v>
      </c>
      <c r="D83" s="252">
        <f>'Case Qty Calculator'!I64</f>
        <v>0</v>
      </c>
      <c r="E83" s="285">
        <v>27.5</v>
      </c>
      <c r="F83" s="285"/>
      <c r="G83" s="81">
        <f>E83*H83</f>
        <v>0</v>
      </c>
      <c r="H83" s="64">
        <f>SUM(J83:R83)</f>
        <v>0</v>
      </c>
      <c r="I83" s="202"/>
      <c r="J83" s="65"/>
      <c r="K83" s="66"/>
      <c r="L83" s="67"/>
      <c r="M83" s="65"/>
      <c r="N83" s="65"/>
      <c r="O83" s="65"/>
      <c r="P83" s="65"/>
      <c r="Q83" s="65"/>
      <c r="R83" s="65"/>
      <c r="S83" s="202"/>
      <c r="T83" s="202"/>
      <c r="U83" s="202"/>
      <c r="V83" s="203"/>
    </row>
    <row r="84" spans="1:22" s="7" customFormat="1" ht="25" customHeight="1" x14ac:dyDescent="0.3">
      <c r="A84" s="352">
        <v>110520</v>
      </c>
      <c r="B84" s="68" t="s">
        <v>75</v>
      </c>
      <c r="C84" s="63" t="s">
        <v>114</v>
      </c>
      <c r="D84" s="252">
        <f>'Case Qty Calculator'!I65</f>
        <v>0</v>
      </c>
      <c r="E84" s="285">
        <v>25.23</v>
      </c>
      <c r="F84" s="285"/>
      <c r="G84" s="81">
        <f t="shared" ref="G84:G87" si="17">E84*H84</f>
        <v>0</v>
      </c>
      <c r="H84" s="64">
        <f>SUM(J84:R84)</f>
        <v>0</v>
      </c>
      <c r="I84" s="202"/>
      <c r="J84" s="65"/>
      <c r="K84" s="66"/>
      <c r="L84" s="67"/>
      <c r="M84" s="65"/>
      <c r="N84" s="65"/>
      <c r="O84" s="65"/>
      <c r="P84" s="65"/>
      <c r="Q84" s="65"/>
      <c r="R84" s="65"/>
      <c r="S84" s="202"/>
      <c r="T84" s="202"/>
      <c r="U84" s="202"/>
      <c r="V84" s="203"/>
    </row>
    <row r="85" spans="1:22" s="7" customFormat="1" ht="25" customHeight="1" x14ac:dyDescent="0.3">
      <c r="A85" s="343">
        <v>110504</v>
      </c>
      <c r="B85" s="62" t="s">
        <v>73</v>
      </c>
      <c r="C85" s="63" t="s">
        <v>115</v>
      </c>
      <c r="D85" s="252">
        <f>'Case Qty Calculator'!I66</f>
        <v>0</v>
      </c>
      <c r="E85" s="285">
        <v>26.73</v>
      </c>
      <c r="F85" s="285"/>
      <c r="G85" s="81">
        <f t="shared" si="17"/>
        <v>0</v>
      </c>
      <c r="H85" s="64">
        <f>SUM(J85:R85)</f>
        <v>0</v>
      </c>
      <c r="I85" s="202"/>
      <c r="J85" s="65"/>
      <c r="K85" s="66"/>
      <c r="L85" s="67"/>
      <c r="M85" s="65"/>
      <c r="N85" s="65"/>
      <c r="O85" s="65"/>
      <c r="P85" s="65"/>
      <c r="Q85" s="65"/>
      <c r="R85" s="65"/>
      <c r="S85" s="202"/>
      <c r="T85" s="202"/>
      <c r="U85" s="202"/>
      <c r="V85" s="203"/>
    </row>
    <row r="86" spans="1:22" s="7" customFormat="1" ht="25" customHeight="1" x14ac:dyDescent="0.3">
      <c r="A86" s="343">
        <v>110506</v>
      </c>
      <c r="B86" s="62" t="s">
        <v>76</v>
      </c>
      <c r="C86" s="63" t="s">
        <v>114</v>
      </c>
      <c r="D86" s="252">
        <f>'Case Qty Calculator'!I67</f>
        <v>0</v>
      </c>
      <c r="E86" s="285">
        <v>26.48</v>
      </c>
      <c r="F86" s="285"/>
      <c r="G86" s="81">
        <f t="shared" si="17"/>
        <v>0</v>
      </c>
      <c r="H86" s="64">
        <f>SUM(J86:R86)</f>
        <v>0</v>
      </c>
      <c r="I86" s="202"/>
      <c r="J86" s="65"/>
      <c r="K86" s="66"/>
      <c r="L86" s="67"/>
      <c r="M86" s="65"/>
      <c r="N86" s="65"/>
      <c r="O86" s="65"/>
      <c r="P86" s="65"/>
      <c r="Q86" s="65"/>
      <c r="R86" s="65"/>
      <c r="S86" s="202"/>
      <c r="T86" s="202"/>
      <c r="U86" s="202"/>
      <c r="V86" s="203"/>
    </row>
    <row r="87" spans="1:22" s="7" customFormat="1" ht="25" customHeight="1" x14ac:dyDescent="0.3">
      <c r="A87" s="353">
        <v>101031</v>
      </c>
      <c r="B87" s="69" t="s">
        <v>72</v>
      </c>
      <c r="C87" s="70" t="s">
        <v>113</v>
      </c>
      <c r="D87" s="253">
        <f>'Case Qty Calculator'!I68</f>
        <v>0</v>
      </c>
      <c r="E87" s="283">
        <v>15.02</v>
      </c>
      <c r="F87" s="283"/>
      <c r="G87" s="106">
        <f t="shared" si="17"/>
        <v>0</v>
      </c>
      <c r="H87" s="71">
        <f>SUM(J87:R87)</f>
        <v>0</v>
      </c>
      <c r="I87" s="202"/>
      <c r="J87" s="65"/>
      <c r="K87" s="65"/>
      <c r="L87" s="66"/>
      <c r="M87" s="67"/>
      <c r="N87" s="65"/>
      <c r="O87" s="65"/>
      <c r="P87" s="65"/>
      <c r="Q87" s="66"/>
      <c r="R87" s="65"/>
      <c r="S87" s="202"/>
      <c r="T87" s="202"/>
      <c r="U87" s="202"/>
      <c r="V87" s="203"/>
    </row>
    <row r="88" spans="1:22" s="28" customFormat="1" ht="30" customHeight="1" x14ac:dyDescent="0.3">
      <c r="A88" s="340" t="s">
        <v>10</v>
      </c>
      <c r="B88" s="341"/>
      <c r="C88" s="53"/>
      <c r="D88" s="53"/>
      <c r="E88" s="53"/>
      <c r="F88" s="53"/>
      <c r="G88" s="53"/>
      <c r="H88" s="53"/>
      <c r="I88" s="19"/>
      <c r="J88" s="19"/>
      <c r="K88" s="19"/>
      <c r="L88" s="19"/>
      <c r="M88" s="19"/>
      <c r="N88" s="19"/>
      <c r="O88" s="19"/>
      <c r="P88" s="19"/>
      <c r="Q88" s="19"/>
      <c r="R88" s="19"/>
      <c r="S88" s="204"/>
      <c r="T88" s="204"/>
      <c r="U88" s="204"/>
      <c r="V88" s="205"/>
    </row>
    <row r="89" spans="1:22" s="78" customFormat="1" ht="25" customHeight="1" thickBot="1" x14ac:dyDescent="0.35">
      <c r="A89" s="356">
        <v>100396</v>
      </c>
      <c r="B89" s="72" t="s">
        <v>77</v>
      </c>
      <c r="C89" s="73" t="s">
        <v>116</v>
      </c>
      <c r="D89" s="254">
        <f>'Case Qty Calculator'!I69</f>
        <v>0</v>
      </c>
      <c r="E89" s="284">
        <v>35.409999999999997</v>
      </c>
      <c r="F89" s="284"/>
      <c r="G89" s="84">
        <f>SUM(H89*E89)</f>
        <v>0</v>
      </c>
      <c r="H89" s="74">
        <f>SUM(J89:R89)</f>
        <v>0</v>
      </c>
      <c r="I89" s="202"/>
      <c r="J89" s="75"/>
      <c r="K89" s="76"/>
      <c r="L89" s="75"/>
      <c r="M89" s="75"/>
      <c r="N89" s="75"/>
      <c r="O89" s="75"/>
      <c r="P89" s="77"/>
      <c r="Q89" s="75"/>
      <c r="R89" s="75"/>
      <c r="S89" s="202"/>
      <c r="T89" s="202"/>
      <c r="U89" s="202"/>
      <c r="V89" s="206"/>
    </row>
    <row r="90" spans="1:22" ht="35" customHeight="1" x14ac:dyDescent="0.6">
      <c r="A90" s="315" t="s">
        <v>126</v>
      </c>
      <c r="B90" s="316"/>
      <c r="C90" s="316"/>
      <c r="D90" s="316"/>
      <c r="E90" s="316"/>
      <c r="F90" s="316"/>
      <c r="G90" s="317">
        <f>SUM(G13:G89)</f>
        <v>0</v>
      </c>
      <c r="H90" s="207"/>
      <c r="I90" s="207"/>
      <c r="J90" s="208"/>
      <c r="K90" s="208"/>
      <c r="L90" s="208"/>
      <c r="M90" s="208"/>
      <c r="N90" s="208"/>
      <c r="O90" s="208"/>
      <c r="P90" s="208"/>
      <c r="Q90" s="208"/>
      <c r="R90" s="208"/>
      <c r="S90" s="29"/>
      <c r="T90" s="29"/>
      <c r="U90" s="29"/>
      <c r="V90" s="209">
        <f>SUM(V34:V70)</f>
        <v>0</v>
      </c>
    </row>
    <row r="91" spans="1:22" s="2" customFormat="1" ht="35" customHeight="1" thickBot="1" x14ac:dyDescent="0.5">
      <c r="A91" s="318" t="s">
        <v>239</v>
      </c>
      <c r="B91" s="319"/>
      <c r="C91" s="319"/>
      <c r="D91" s="319"/>
      <c r="E91" s="319"/>
      <c r="F91" s="320"/>
      <c r="G91" s="321">
        <f>V90</f>
        <v>0</v>
      </c>
      <c r="H91" s="32"/>
      <c r="I91" s="33"/>
      <c r="J91" s="30"/>
      <c r="K91" s="30"/>
      <c r="L91" s="30"/>
      <c r="M91" s="30"/>
      <c r="N91" s="30"/>
      <c r="O91" s="30"/>
      <c r="P91" s="30"/>
      <c r="Q91" s="30"/>
      <c r="R91" s="30"/>
      <c r="S91" s="30"/>
      <c r="T91" s="30"/>
      <c r="U91" s="31"/>
      <c r="V91" s="210"/>
    </row>
  </sheetData>
  <mergeCells count="86">
    <mergeCell ref="I9:I10"/>
    <mergeCell ref="A91:F91"/>
    <mergeCell ref="A90:F90"/>
    <mergeCell ref="S9:U10"/>
    <mergeCell ref="A88:B88"/>
    <mergeCell ref="A19:B19"/>
    <mergeCell ref="A31:B31"/>
    <mergeCell ref="A33:B33"/>
    <mergeCell ref="A48:B48"/>
    <mergeCell ref="A54:B54"/>
    <mergeCell ref="A71:B71"/>
    <mergeCell ref="A73:B73"/>
    <mergeCell ref="A79:B79"/>
    <mergeCell ref="A82:B82"/>
    <mergeCell ref="A12:B12"/>
    <mergeCell ref="J9:R10"/>
    <mergeCell ref="D4:D6"/>
    <mergeCell ref="A1:V1"/>
    <mergeCell ref="E28:F28"/>
    <mergeCell ref="E29:F29"/>
    <mergeCell ref="E53:F53"/>
    <mergeCell ref="E34:F34"/>
    <mergeCell ref="E44:F44"/>
    <mergeCell ref="E46:F46"/>
    <mergeCell ref="E37:F37"/>
    <mergeCell ref="E39:F39"/>
    <mergeCell ref="E42:F42"/>
    <mergeCell ref="E41:F41"/>
    <mergeCell ref="E43:F43"/>
    <mergeCell ref="E36:F36"/>
    <mergeCell ref="E23:F23"/>
    <mergeCell ref="E35:F35"/>
    <mergeCell ref="E38:F38"/>
    <mergeCell ref="E40:F40"/>
    <mergeCell ref="E55:F55"/>
    <mergeCell ref="E57:F57"/>
    <mergeCell ref="E51:F51"/>
    <mergeCell ref="E52:F52"/>
    <mergeCell ref="E47:F47"/>
    <mergeCell ref="E49:F49"/>
    <mergeCell ref="E50:F50"/>
    <mergeCell ref="E58:F58"/>
    <mergeCell ref="E74:F74"/>
    <mergeCell ref="E75:F75"/>
    <mergeCell ref="E62:F62"/>
    <mergeCell ref="E63:F63"/>
    <mergeCell ref="E64:F64"/>
    <mergeCell ref="E68:F68"/>
    <mergeCell ref="E69:F69"/>
    <mergeCell ref="E70:F70"/>
    <mergeCell ref="E59:F59"/>
    <mergeCell ref="E67:F67"/>
    <mergeCell ref="E60:F60"/>
    <mergeCell ref="E61:F61"/>
    <mergeCell ref="E87:F87"/>
    <mergeCell ref="E89:F89"/>
    <mergeCell ref="E85:F85"/>
    <mergeCell ref="E22:F22"/>
    <mergeCell ref="E25:F25"/>
    <mergeCell ref="E27:F27"/>
    <mergeCell ref="E81:F81"/>
    <mergeCell ref="E86:F86"/>
    <mergeCell ref="E77:F77"/>
    <mergeCell ref="E83:F83"/>
    <mergeCell ref="E84:F84"/>
    <mergeCell ref="E72:F72"/>
    <mergeCell ref="E78:F78"/>
    <mergeCell ref="E80:F80"/>
    <mergeCell ref="E45:F45"/>
    <mergeCell ref="E76:F76"/>
    <mergeCell ref="E11:F11"/>
    <mergeCell ref="E17:F17"/>
    <mergeCell ref="E65:F65"/>
    <mergeCell ref="E66:F66"/>
    <mergeCell ref="E32:F32"/>
    <mergeCell ref="E20:F20"/>
    <mergeCell ref="E21:F21"/>
    <mergeCell ref="E24:F24"/>
    <mergeCell ref="E26:F26"/>
    <mergeCell ref="E18:F18"/>
    <mergeCell ref="E13:F13"/>
    <mergeCell ref="E14:F14"/>
    <mergeCell ref="E16:F16"/>
    <mergeCell ref="E15:F15"/>
    <mergeCell ref="E56:F56"/>
    <mergeCell ref="E30:F30"/>
  </mergeCells>
  <phoneticPr fontId="0" type="noConversion"/>
  <hyperlinks>
    <hyperlink ref="B89" r:id="rId1" xr:uid="{F1D329C1-CFF0-430B-BC46-05C1B37B9ECE}"/>
    <hyperlink ref="B80" r:id="rId2" xr:uid="{F94ED3F3-E0EA-498E-9F10-A1EF936029B1}"/>
    <hyperlink ref="B78" r:id="rId3" xr:uid="{4E8C9307-1139-444E-8551-A1FCD12CC09B}"/>
    <hyperlink ref="B76" r:id="rId4" xr:uid="{6FBDE9EE-504E-46F5-9A65-666DE7412A50}"/>
    <hyperlink ref="B68" r:id="rId5" xr:uid="{420E8970-FC16-4749-9922-37D776067BC8}"/>
    <hyperlink ref="B66" r:id="rId6" xr:uid="{F0C221C1-F852-479B-AA3B-298C933C6747}"/>
    <hyperlink ref="B64" r:id="rId7" xr:uid="{494E3EBC-362F-46F4-8414-73FE51C91FB0}"/>
    <hyperlink ref="B63" r:id="rId8" xr:uid="{A5D8D0B1-7301-4061-BDFE-E54C9C73919A}"/>
    <hyperlink ref="B62" r:id="rId9" xr:uid="{645D7924-E279-462D-8103-378061BAD6F7}"/>
    <hyperlink ref="B61" r:id="rId10" xr:uid="{C3BA17FC-3ECF-46B7-B1A7-1C8B43362EC0}"/>
    <hyperlink ref="B60" r:id="rId11" xr:uid="{CA0E0B6F-DBB4-4F34-961A-C7224AD64641}"/>
    <hyperlink ref="B58" r:id="rId12" xr:uid="{B95233E1-6B00-4090-92A8-50C9E7C72DE1}"/>
    <hyperlink ref="B57" r:id="rId13" xr:uid="{C2831CAB-4409-419A-9C2D-83DC09CFE1DA}"/>
    <hyperlink ref="B34" r:id="rId14" xr:uid="{D202E736-E098-4D65-8F1E-ABE62C25A611}"/>
    <hyperlink ref="B47" r:id="rId15" xr:uid="{9D092B69-9108-4DCC-9BE8-43D233631E2B}"/>
    <hyperlink ref="B43" r:id="rId16" xr:uid="{B5B147F8-A3A7-4B93-AEAD-30BF57E4B7C4}"/>
    <hyperlink ref="B41" r:id="rId17" xr:uid="{AE114C13-4F6E-4C74-AAF3-7C0B1D918DF0}"/>
    <hyperlink ref="B42" r:id="rId18" xr:uid="{8C87CB7E-292F-4492-AE0A-127D0C642155}"/>
    <hyperlink ref="B39" r:id="rId19" xr:uid="{B0C94C97-C496-4644-8384-8B79F149616B}"/>
    <hyperlink ref="B37" r:id="rId20" xr:uid="{E9EB341C-2731-4063-AF43-B4BDEDDC8964}"/>
    <hyperlink ref="B29" r:id="rId21" xr:uid="{7E4B38BF-9649-4EA2-826A-1A8AE667F2FC}"/>
    <hyperlink ref="B28" r:id="rId22" xr:uid="{079F53AD-023E-4E1E-AA8D-15D02C0E83B9}"/>
    <hyperlink ref="B30" r:id="rId23" display="Turkey Taco Filling, CKD" xr:uid="{B7BBDC73-4701-4637-B5AC-55FE7F80DF6F}"/>
    <hyperlink ref="B27" r:id="rId24" xr:uid="{B8828250-5375-4073-BE26-1C3F6F7143FC}"/>
    <hyperlink ref="B26" r:id="rId25" xr:uid="{00000000-0004-0000-0100-00002A000000}"/>
    <hyperlink ref="B25" r:id="rId26" xr:uid="{9A55C82D-43E4-4FED-ABC4-780A112CD1C8}"/>
    <hyperlink ref="B24" r:id="rId27" xr:uid="{00000000-0004-0000-0100-000006000000}"/>
    <hyperlink ref="B22" r:id="rId28" xr:uid="{B03DAFCA-2E44-48FD-98E7-2C5ABFE02514}"/>
    <hyperlink ref="B21" r:id="rId29" xr:uid="{00000000-0004-0000-0100-000005000000}"/>
    <hyperlink ref="B20" r:id="rId30" xr:uid="{00000000-0004-0000-0100-000004000000}"/>
    <hyperlink ref="B18" r:id="rId31" xr:uid="{00000000-0004-0000-0100-00001E000000}"/>
    <hyperlink ref="B16" r:id="rId32" xr:uid="{00000000-0004-0000-0100-000032000000}"/>
    <hyperlink ref="B14" r:id="rId33" xr:uid="{00000000-0004-0000-0100-000029000000}"/>
    <hyperlink ref="B13" r:id="rId34" xr:uid="{EDD6765F-7418-4A86-8FF7-38FD87446396}"/>
    <hyperlink ref="B15" r:id="rId35" xr:uid="{71EE4E38-A262-4333-BF39-180C4EDE7228}"/>
    <hyperlink ref="B17" r:id="rId36" xr:uid="{3E6C84FE-2480-4801-90AC-79F4C151AA15}"/>
    <hyperlink ref="B70" r:id="rId37" xr:uid="{E558059A-E387-4818-9A0A-F9CD22AB821B}"/>
    <hyperlink ref="B69" r:id="rId38" xr:uid="{F540B1AC-37BA-41D7-8510-2A3646B7CAF6}"/>
    <hyperlink ref="B67" r:id="rId39" xr:uid="{BF6A3DF7-DDF8-481C-A8F0-64E9085DD525}"/>
    <hyperlink ref="B65" r:id="rId40" xr:uid="{823D0C88-2826-4513-AD18-D22EDA201FA4}"/>
    <hyperlink ref="B50" r:id="rId41" xr:uid="{8BCE71E0-7725-47F9-8C31-709638365822}"/>
    <hyperlink ref="B49" r:id="rId42" xr:uid="{95C76BE2-1D76-40DD-AC46-998AE086425F}"/>
    <hyperlink ref="B44" r:id="rId43" xr:uid="{C11C4304-310D-4286-AC35-5B705A67D6FB}"/>
    <hyperlink ref="B35" r:id="rId44" xr:uid="{F5547648-DDCF-4E8F-81E5-041C379D71DE}"/>
    <hyperlink ref="B38" r:id="rId45" xr:uid="{504F333E-E95D-4D8E-93B4-E5997B9A73C7}"/>
    <hyperlink ref="B40" r:id="rId46" xr:uid="{2196C094-8F8D-4715-B545-9A4185CB6FB8}"/>
    <hyperlink ref="B46" r:id="rId47" xr:uid="{EC358066-C4B8-4293-B41B-4026D0609738}"/>
    <hyperlink ref="B51" r:id="rId48" xr:uid="{32300E37-6F75-4181-A4D9-033F9FE03055}"/>
    <hyperlink ref="B59" r:id="rId49" xr:uid="{62E34690-4078-4056-8F7B-9320E53550FF}"/>
    <hyperlink ref="B72" r:id="rId50" xr:uid="{48462A75-E51D-4871-9460-3FCA34388AA4}"/>
    <hyperlink ref="B75" r:id="rId51" xr:uid="{E095DD7E-3F09-4E4C-A4F7-4235137152A8}"/>
    <hyperlink ref="B81" r:id="rId52" xr:uid="{2B21E5A5-FB91-410D-9D56-86B90C341B94}"/>
    <hyperlink ref="B53" r:id="rId53" xr:uid="{4CCA77AF-28DB-4FF0-9C3A-7101A2896C8F}"/>
    <hyperlink ref="B23" r:id="rId54" xr:uid="{E9519474-1521-489B-8D25-059ED6C0006E}"/>
    <hyperlink ref="B74" r:id="rId55" xr:uid="{476D6FE1-EFDD-4EA0-A9C0-F52086221E98}"/>
    <hyperlink ref="B45" r:id="rId56" xr:uid="{E49404D2-B054-4F1F-BE90-99919F3DB3B7}"/>
    <hyperlink ref="B85" r:id="rId57" xr:uid="{BDFCE6FE-DDB2-45A0-ABD0-C40F6A4DF7B2}"/>
    <hyperlink ref="B32" r:id="rId58" display="https://www.fns.usda.gov/sites/default/files/resource-files/110851.pdf" xr:uid="{356B77D1-D112-49EB-A869-EEE18E243116}"/>
    <hyperlink ref="B36" r:id="rId59" xr:uid="{D6B405AA-2622-4A37-B1DB-A80DF957CD58}"/>
    <hyperlink ref="B52" r:id="rId60" xr:uid="{1AC29E38-6988-4B2F-9600-3A0A8E157BAA}"/>
    <hyperlink ref="B56" r:id="rId61" xr:uid="{F066376D-F731-45C5-8599-6F946AF0821B}"/>
    <hyperlink ref="B55" r:id="rId62" xr:uid="{8D90C68C-CDC5-42E3-8D78-19A05F1AFC30}"/>
    <hyperlink ref="B77" r:id="rId63" xr:uid="{0DE32385-5EFF-4D16-973F-CA473883BC0F}"/>
    <hyperlink ref="B83" r:id="rId64" xr:uid="{7BCA19BB-277E-4245-8344-D1517EBEFB63}"/>
    <hyperlink ref="B84" r:id="rId65" xr:uid="{F243C3FE-7E69-438E-8431-01039EC1D9A3}"/>
    <hyperlink ref="B86" r:id="rId66" xr:uid="{D88D1073-C816-407E-BFD4-D21DA0907B6D}"/>
    <hyperlink ref="B87" r:id="rId67" xr:uid="{7A277C71-12D4-488B-842C-FB6A78522EFF}"/>
    <hyperlink ref="A13" location="BeefCrumbles" display="BeefCrumbles" xr:uid="{57C13364-D420-47D0-9EEA-B2D6018546CA}"/>
    <hyperlink ref="A14" location="BeefFineGround" display="BeefFineGround" xr:uid="{2DF3AAB4-F8E6-49B7-A4ED-5593AC6A1D65}"/>
    <hyperlink ref="A15" location="BeefPattiesSpp" display="BeefPattiesSpp" xr:uid="{CB609B27-8A6B-4F6A-919A-C0B67DAD2FBA}"/>
    <hyperlink ref="A16" location="BeefPattiesCkd" display="BeefPattiesCkd" xr:uid="{4E304FE6-E2AA-4269-8335-F9897A1B6E10}"/>
    <hyperlink ref="A17" location="PorkHam" display="PorkHam" xr:uid="{43F29EE3-670B-4D31-AC9D-EC3F81264905}"/>
    <hyperlink ref="A18" location="PorkPulled" display="PorkPulled" xr:uid="{5430E3E0-49ED-4DB7-B9C0-BB4ACBEFF8D5}"/>
    <hyperlink ref="A20" location="ChickenDiced" display="ChickenDiced" xr:uid="{143C5DC7-3D7B-44E5-99D8-7EB681656E32}"/>
    <hyperlink ref="A21" location="ChickenFajita" display="ChickenFajita" xr:uid="{A865EAEF-10B6-484A-9347-E4E8B3690CB4}"/>
    <hyperlink ref="A22" location="ChickenFillet" display="ChickenFillet" xr:uid="{D8FA00E5-CB53-4C94-89A8-FE7ACA5CBE25}"/>
    <hyperlink ref="A23" location="ChickenPulled" display="ChickenPulled" xr:uid="{6F2E1388-F3CF-450E-8D38-BC8DEEEA7BF2}"/>
    <hyperlink ref="A24" location="ChickenStrips" display="ChickenStrips" xr:uid="{1160148E-F8D6-469B-A7B5-420B2EB0920D}"/>
    <hyperlink ref="A25" location="EggsWhole" display="EggsWhole" xr:uid="{24F8B317-9B4F-4C1E-8559-3C97EBA926A7}"/>
    <hyperlink ref="A26" location="EggPatties" display="EggPatties" xr:uid="{77041CCB-6149-4B13-8752-84F45391246D}"/>
    <hyperlink ref="A27" location="TurkeyDeli" display="TurkeyDeli" xr:uid="{44F689F8-3321-43B4-8521-A6AC709BDF07}"/>
    <hyperlink ref="A28" location="TurkeyDeliSmkd" display="TurkeyDeliSmkd" xr:uid="{6C58220D-EA0C-4064-83B1-DFEE15B7C3FA}"/>
    <hyperlink ref="A29" location="TurkeyRoast" display="TurkeyRoast" xr:uid="{A7ABAEC7-33DB-4059-ADF7-A424D214AC3B}"/>
    <hyperlink ref="A30" location="TurkeyTaco" display="TurkeyTaco" xr:uid="{F4BA3002-6E7A-4489-A45D-8E60E3ED3A8E}"/>
    <hyperlink ref="A32" location="FishSticks" display="FishSticks" xr:uid="{4A748785-6523-4EE5-B060-33D7DDF8D062}"/>
    <hyperlink ref="A34" location="GreenBeans" display="GreenBeans" xr:uid="{9C49B8AA-99EA-43DA-8C8A-FADBF6B8D610}"/>
    <hyperlink ref="A35" location="Broccoli" display="Broccoli" xr:uid="{ED77F7D7-7456-4A11-913F-0B96E128DD3D}"/>
    <hyperlink ref="A36" location="CornCanned" display="CornCanned" xr:uid="{E01CEF57-4780-4AAA-88C7-59BD81EE8B2C}"/>
    <hyperlink ref="A37" location="CornFrz" display="CornFrz" xr:uid="{30C8EBDF-FE1E-4CF2-8ECA-CC41D48C4B0A}"/>
    <hyperlink ref="A38" location="MixedVegs" display="MixedVegs" xr:uid="{6C2D908B-8BEF-4320-BA8F-76AEEA877F84}"/>
    <hyperlink ref="A39" location="GreenPeas" display="GreenPeas" xr:uid="{8B3293FA-B01B-4C55-8F3E-737A483CC43E}"/>
    <hyperlink ref="A40" location="PepperOnions" display="PepperOnions" xr:uid="{884A23D9-0B30-4A14-952F-1329401EE5A1}"/>
    <hyperlink ref="A41" location="PotatoFries" display="PotatoFries" xr:uid="{4988F3FD-1E32-4EFC-8594-DB5E5F50D1DD}"/>
    <hyperlink ref="A42" location="PotatoWedges" display="PotatoWedges" xr:uid="{AF199EED-111F-45AE-84C0-DB3E736FFAC7}"/>
    <hyperlink ref="A43" location="SpagSauce" display="SpagSauce" xr:uid="{E93E00FB-0E37-44B9-ABD6-279777AC054D}"/>
    <hyperlink ref="A44" location="TomatoDiced" display="TomatoDiced" xr:uid="{5171E7DE-F021-4151-852B-3718EF52AB8A}"/>
    <hyperlink ref="A45" location="TomatoPaste" display="TomatoPaste" xr:uid="{A31ECCB9-54AD-4137-AB2A-513D1EBD883C}"/>
    <hyperlink ref="A46" location="TomatoSalsa" display="TomatoSalsa" xr:uid="{236E335A-3171-484D-96DD-FE810894360E}"/>
    <hyperlink ref="A47" location="TomatoSauce" display="TomatoSauce" xr:uid="{6B0F6C61-C75E-4BB9-A570-6AAE74BE9AC4}"/>
    <hyperlink ref="A49" location="BeansBlack" display="BeansBlack" xr:uid="{09320C3C-1614-4625-9BF0-E129629FD238}"/>
    <hyperlink ref="A50" location="BeansGarbanzo" display="BeansGarbanzo" xr:uid="{2C52A623-1F7D-4766-BA5B-00326CAD7FFA}"/>
    <hyperlink ref="A51" location="BeansPinto" display="BeansPinto" xr:uid="{64A1595C-1203-4A16-A88D-2B78D8B712B6}"/>
    <hyperlink ref="A52" location="BeansKidney" display="BeansKidney" xr:uid="{DE4FDDFA-6D54-47C3-BFA9-8C51A5D5EC3F}"/>
    <hyperlink ref="A53" location="BeansRefried" display="BeansRefried" xr:uid="{019EF036-1505-4984-BB03-E64859D4728B}"/>
    <hyperlink ref="A55" location="ApplesauceCanned" display="ApplesauceCanned" xr:uid="{6C6FACB5-9642-4411-B3B1-16F009E18150}"/>
    <hyperlink ref="A56" location="ApplesauceCups" display="ApplesauceCups" xr:uid="{7FA9A2C9-B5C4-4335-91E0-96EE3C3F6E1F}"/>
    <hyperlink ref="A57" location="ApricotCups" display="ApricotCups" xr:uid="{04B6DCFD-1FD6-4DC9-896F-B063AB9E8EB8}"/>
    <hyperlink ref="A58" location="BlueberriesFrz" display="BlueberriesFrz" xr:uid="{B0BA31ED-BD6D-4EB1-8B57-6AD4D1CDB1C4}"/>
    <hyperlink ref="A59" location="BluberriesWild" display="BluberriesWild" xr:uid="{B8FEED8A-DB5E-4C95-AC2B-2F7467E9FFEE}"/>
    <hyperlink ref="A60" location="Cranberries" display="Cranberries" xr:uid="{E54801B1-086B-414C-9AE6-D6AF41DEA708}"/>
    <hyperlink ref="A61" location="MixedBerries" display="MixedBerries" xr:uid="{00236F38-03DA-4DFC-85B1-2E9AEE290CC1}"/>
    <hyperlink ref="A62" location="MixedFruits" display="MixedFruits" xr:uid="{10C63685-6B7A-4E05-8AD0-57571AC97844}"/>
    <hyperlink ref="A63" location="PeachCups" display="PeachCups" xr:uid="{4A45CAE9-A150-42C4-A911-911017F6FEC3}"/>
    <hyperlink ref="A64" location="PeachedDiced" display="PeachedDiced" xr:uid="{1FEACED7-E5B4-4867-83E8-7FB036EEEE6C}"/>
    <hyperlink ref="A65" location="PeachesSliced" display="PeachesSliced" xr:uid="{4482BDED-2A58-4548-8BF9-1507F4A6F195}"/>
    <hyperlink ref="A66" location="PearsDiced" display="PearsDiced" xr:uid="{A7B5178E-95D6-4A0D-A294-7D49BA659321}"/>
    <hyperlink ref="A67" location="PearsSlices" display="PearsSlices" xr:uid="{7E6C0A8E-6CD6-4E48-AD4F-4E56CD02AB81}"/>
    <hyperlink ref="A68" location="Raisins" display="Raisins" xr:uid="{CCE810D6-2DFD-4DB9-BFDB-CE11D4EFC947}"/>
    <hyperlink ref="A69" location="StrawberryCups" display="StrawberryCups" xr:uid="{E07DB6DE-748D-4B75-9ECB-2E92AE81982F}"/>
    <hyperlink ref="A70" location="StrawberrySlices" display="StrawberrySlices" xr:uid="{C7FD19A9-4929-4593-A098-3D34C74C5E8E}"/>
    <hyperlink ref="A72" location="Applejuice" display="Applejuice" xr:uid="{D0B06953-4CD7-42DA-8E3E-6C5C04098B1E}"/>
    <hyperlink ref="A74" location="CheeseAmerYelSliced" display="CheeseAmerYelSliced" xr:uid="{A165BDF8-27AC-4B4A-A0E9-70362FB8D78A}"/>
    <hyperlink ref="A75" location="CheeseAmerReducedFat" display="CheeseAmerReducedFat" xr:uid="{95DBCEDF-EC1B-480F-88AB-EE1FF22A6204}"/>
    <hyperlink ref="A76" location="CheeseChedShredBag" display="CheeseChedShredBag" xr:uid="{7FC4CBEE-97F8-4B86-87ED-249603EA7ABD}"/>
    <hyperlink ref="A77" location="CheeseMozShrdFrz" display="CheeseMozShrdFrz" xr:uid="{DC7013CB-AEF1-4681-A846-90B3BC74445B}"/>
    <hyperlink ref="A78" location="CheeseSticks" display="CheeseSticks" xr:uid="{52B8054E-C396-4436-ADEC-260FFAB0E511}"/>
    <hyperlink ref="A80" location="Pancakes" display="Pancakes" xr:uid="{E73E2869-4988-4E56-B6C5-7CDDE8D0A53E}"/>
    <hyperlink ref="A81" location="Tortillas" display="Tortillas" xr:uid="{2DBE1CEF-45D6-49D8-8DB3-130F7858C721}"/>
    <hyperlink ref="A83" location="Macaroni" display="Macaroni" xr:uid="{056D3E94-D47D-4A01-887C-DFE621D2508C}"/>
    <hyperlink ref="A84" location="Penne" display="Penne" xr:uid="{A47A41F5-D83F-4346-9893-A3C7221AC55B}"/>
    <hyperlink ref="A85" location="Rotini" display="Rotini" xr:uid="{F111C9C3-9FE3-46C7-8B17-F50680B7542F}"/>
    <hyperlink ref="A86" location="Spaghetti" display="Spaghetti" xr:uid="{8161CD48-E3A9-4C2E-9B66-002E8C53EE40}"/>
    <hyperlink ref="A87" location="Rice" display="Rice" xr:uid="{22DADFCA-8E7E-4829-8891-3CB56DD61FF1}"/>
    <hyperlink ref="A89" location="PeanutButterSmooth" display="PeanutButterSmooth" xr:uid="{8BCAFF82-4735-46B5-8C1B-98FB01222B77}"/>
  </hyperlinks>
  <printOptions horizontalCentered="1" verticalCentered="1" gridLines="1"/>
  <pageMargins left="0.25" right="0.25" top="0.75" bottom="0.75" header="0.3" footer="0.3"/>
  <pageSetup scale="24" fitToHeight="0" orientation="landscape" horizontalDpi="4294967295" verticalDpi="4294967295" r:id="rId68"/>
  <headerFooter alignWithMargins="0">
    <oddFooter>&amp;L&amp;D
Page &amp;P</oddFooter>
  </headerFooter>
  <ignoredErrors>
    <ignoredError sqref="G15:G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1BAC6-8803-4601-B5A6-344F75A3F5A4}">
  <sheetPr>
    <tabColor rgb="FF00B0F0"/>
  </sheetPr>
  <dimension ref="A1:I69"/>
  <sheetViews>
    <sheetView showGridLines="0" showRowColHeaders="0" zoomScale="115" zoomScaleNormal="115" workbookViewId="0">
      <selection activeCell="C9" sqref="C9"/>
    </sheetView>
  </sheetViews>
  <sheetFormatPr defaultColWidth="9.1796875" defaultRowHeight="14.5" x14ac:dyDescent="0.35"/>
  <cols>
    <col min="1" max="1" width="12" style="239" customWidth="1"/>
    <col min="2" max="2" width="11.26953125" style="240" customWidth="1"/>
    <col min="3" max="3" width="8.26953125" style="241" bestFit="1" customWidth="1"/>
    <col min="4" max="4" width="41.90625" style="240" customWidth="1"/>
    <col min="5" max="5" width="6.7265625" style="239" bestFit="1" customWidth="1"/>
    <col min="6" max="6" width="8.54296875" style="239" bestFit="1" customWidth="1"/>
    <col min="7" max="7" width="9.54296875" style="242" bestFit="1" customWidth="1"/>
    <col min="8" max="8" width="9.1796875" style="239" customWidth="1"/>
    <col min="9" max="9" width="13.453125" style="239" bestFit="1" customWidth="1"/>
    <col min="10" max="16384" width="9.1796875" style="240"/>
  </cols>
  <sheetData>
    <row r="1" spans="1:9" s="243" customFormat="1" ht="21" x14ac:dyDescent="0.5">
      <c r="A1" s="366"/>
      <c r="B1" s="367"/>
      <c r="C1" s="306" t="s">
        <v>225</v>
      </c>
      <c r="D1" s="307"/>
      <c r="E1" s="307"/>
      <c r="F1" s="307"/>
      <c r="G1" s="307"/>
      <c r="H1" s="307"/>
      <c r="I1" s="308"/>
    </row>
    <row r="2" spans="1:9" s="249" customFormat="1" ht="29" x14ac:dyDescent="0.3">
      <c r="A2" s="250" t="s">
        <v>224</v>
      </c>
      <c r="B2" s="255" t="s">
        <v>133</v>
      </c>
      <c r="C2" s="263" t="s">
        <v>134</v>
      </c>
      <c r="D2" s="264" t="s">
        <v>241</v>
      </c>
      <c r="E2" s="263" t="s">
        <v>135</v>
      </c>
      <c r="F2" s="263" t="s">
        <v>136</v>
      </c>
      <c r="G2" s="265" t="s">
        <v>137</v>
      </c>
      <c r="H2" s="263" t="s">
        <v>138</v>
      </c>
      <c r="I2" s="263" t="s">
        <v>240</v>
      </c>
    </row>
    <row r="3" spans="1:9" x14ac:dyDescent="0.35">
      <c r="A3" s="361"/>
      <c r="B3" s="256" t="s">
        <v>139</v>
      </c>
      <c r="C3" s="348">
        <v>100134</v>
      </c>
      <c r="D3" s="365" t="s">
        <v>140</v>
      </c>
      <c r="E3" s="257">
        <v>40</v>
      </c>
      <c r="F3" s="257">
        <v>557</v>
      </c>
      <c r="G3" s="258" t="s">
        <v>212</v>
      </c>
      <c r="H3" s="259">
        <f>IFERROR(A3/F3," ")</f>
        <v>0</v>
      </c>
      <c r="I3" s="364">
        <f>IFERROR(ROUNDUP(H3,0)," ")</f>
        <v>0</v>
      </c>
    </row>
    <row r="4" spans="1:9" x14ac:dyDescent="0.35">
      <c r="A4" s="361"/>
      <c r="B4" s="256" t="s">
        <v>139</v>
      </c>
      <c r="C4" s="348">
        <v>100158</v>
      </c>
      <c r="D4" s="365" t="s">
        <v>141</v>
      </c>
      <c r="E4" s="257">
        <v>40</v>
      </c>
      <c r="F4" s="257">
        <v>478</v>
      </c>
      <c r="G4" s="258" t="s">
        <v>211</v>
      </c>
      <c r="H4" s="259">
        <f t="shared" ref="H4:H69" si="0">IFERROR(A4/F4," ")</f>
        <v>0</v>
      </c>
      <c r="I4" s="364">
        <f t="shared" ref="I4:I69" si="1">IFERROR(ROUNDUP(H4,0)," ")</f>
        <v>0</v>
      </c>
    </row>
    <row r="5" spans="1:9" x14ac:dyDescent="0.35">
      <c r="A5" s="361"/>
      <c r="B5" s="256" t="s">
        <v>139</v>
      </c>
      <c r="C5" s="348">
        <v>110322</v>
      </c>
      <c r="D5" s="365" t="s">
        <v>143</v>
      </c>
      <c r="E5" s="257">
        <v>40</v>
      </c>
      <c r="F5" s="257">
        <v>291</v>
      </c>
      <c r="G5" s="258" t="s">
        <v>213</v>
      </c>
      <c r="H5" s="259">
        <f t="shared" ref="H5:H6" si="2">IFERROR(A5/F5," ")</f>
        <v>0</v>
      </c>
      <c r="I5" s="364">
        <f t="shared" ref="I5:I6" si="3">IFERROR(ROUNDUP(H5,0)," ")</f>
        <v>0</v>
      </c>
    </row>
    <row r="6" spans="1:9" x14ac:dyDescent="0.35">
      <c r="A6" s="361"/>
      <c r="B6" s="256" t="s">
        <v>139</v>
      </c>
      <c r="C6" s="348">
        <v>110711</v>
      </c>
      <c r="D6" s="365" t="s">
        <v>144</v>
      </c>
      <c r="E6" s="257">
        <v>40</v>
      </c>
      <c r="F6" s="257">
        <v>291</v>
      </c>
      <c r="G6" s="258" t="s">
        <v>213</v>
      </c>
      <c r="H6" s="259">
        <f t="shared" si="2"/>
        <v>0</v>
      </c>
      <c r="I6" s="364">
        <f t="shared" si="3"/>
        <v>0</v>
      </c>
    </row>
    <row r="7" spans="1:9" x14ac:dyDescent="0.35">
      <c r="A7" s="361"/>
      <c r="B7" s="256" t="s">
        <v>139</v>
      </c>
      <c r="C7" s="348">
        <v>100187</v>
      </c>
      <c r="D7" s="365" t="s">
        <v>142</v>
      </c>
      <c r="E7" s="257">
        <v>40</v>
      </c>
      <c r="F7" s="257">
        <v>525</v>
      </c>
      <c r="G7" s="258" t="s">
        <v>214</v>
      </c>
      <c r="H7" s="259">
        <f t="shared" si="0"/>
        <v>0</v>
      </c>
      <c r="I7" s="364">
        <f t="shared" si="1"/>
        <v>0</v>
      </c>
    </row>
    <row r="8" spans="1:9" x14ac:dyDescent="0.35">
      <c r="A8" s="361"/>
      <c r="B8" s="256" t="s">
        <v>139</v>
      </c>
      <c r="C8" s="348">
        <v>110730</v>
      </c>
      <c r="D8" s="365" t="s">
        <v>145</v>
      </c>
      <c r="E8" s="257">
        <v>40</v>
      </c>
      <c r="F8" s="257">
        <v>320</v>
      </c>
      <c r="G8" s="258" t="s">
        <v>205</v>
      </c>
      <c r="H8" s="259">
        <f t="shared" si="0"/>
        <v>0</v>
      </c>
      <c r="I8" s="364">
        <f t="shared" si="1"/>
        <v>0</v>
      </c>
    </row>
    <row r="9" spans="1:9" x14ac:dyDescent="0.35">
      <c r="A9" s="361"/>
      <c r="B9" s="256" t="s">
        <v>146</v>
      </c>
      <c r="C9" s="348">
        <v>100101</v>
      </c>
      <c r="D9" s="365" t="s">
        <v>147</v>
      </c>
      <c r="E9" s="257">
        <v>40</v>
      </c>
      <c r="F9" s="257">
        <v>640</v>
      </c>
      <c r="G9" s="258" t="s">
        <v>215</v>
      </c>
      <c r="H9" s="259">
        <f t="shared" si="0"/>
        <v>0</v>
      </c>
      <c r="I9" s="364">
        <f t="shared" si="1"/>
        <v>0</v>
      </c>
    </row>
    <row r="10" spans="1:9" x14ac:dyDescent="0.35">
      <c r="A10" s="361"/>
      <c r="B10" s="256" t="s">
        <v>146</v>
      </c>
      <c r="C10" s="348">
        <v>100117</v>
      </c>
      <c r="D10" s="365" t="s">
        <v>148</v>
      </c>
      <c r="E10" s="257">
        <v>30</v>
      </c>
      <c r="F10" s="257">
        <v>282</v>
      </c>
      <c r="G10" s="258" t="s">
        <v>216</v>
      </c>
      <c r="H10" s="259">
        <f t="shared" si="0"/>
        <v>0</v>
      </c>
      <c r="I10" s="364">
        <f t="shared" si="1"/>
        <v>0</v>
      </c>
    </row>
    <row r="11" spans="1:9" x14ac:dyDescent="0.35">
      <c r="A11" s="361"/>
      <c r="B11" s="256" t="s">
        <v>146</v>
      </c>
      <c r="C11" s="348">
        <v>110921</v>
      </c>
      <c r="D11" s="362" t="s">
        <v>84</v>
      </c>
      <c r="E11" s="257">
        <v>30</v>
      </c>
      <c r="F11" s="257">
        <v>192</v>
      </c>
      <c r="G11" s="258" t="s">
        <v>217</v>
      </c>
      <c r="H11" s="259">
        <f t="shared" si="0"/>
        <v>0</v>
      </c>
      <c r="I11" s="364">
        <f t="shared" si="1"/>
        <v>0</v>
      </c>
    </row>
    <row r="12" spans="1:9" x14ac:dyDescent="0.35">
      <c r="A12" s="361"/>
      <c r="B12" s="256" t="s">
        <v>146</v>
      </c>
      <c r="C12" s="348">
        <v>111881</v>
      </c>
      <c r="D12" s="362" t="s">
        <v>40</v>
      </c>
      <c r="E12" s="257">
        <v>30</v>
      </c>
      <c r="F12" s="257">
        <v>240</v>
      </c>
      <c r="G12" s="258" t="s">
        <v>205</v>
      </c>
      <c r="H12" s="259">
        <f t="shared" si="0"/>
        <v>0</v>
      </c>
      <c r="I12" s="364">
        <f t="shared" si="1"/>
        <v>0</v>
      </c>
    </row>
    <row r="13" spans="1:9" x14ac:dyDescent="0.35">
      <c r="A13" s="361"/>
      <c r="B13" s="256" t="s">
        <v>146</v>
      </c>
      <c r="C13" s="348">
        <v>110462</v>
      </c>
      <c r="D13" s="365" t="s">
        <v>149</v>
      </c>
      <c r="E13" s="257">
        <v>30</v>
      </c>
      <c r="F13" s="257">
        <v>320</v>
      </c>
      <c r="G13" s="258" t="s">
        <v>218</v>
      </c>
      <c r="H13" s="259">
        <f t="shared" si="0"/>
        <v>0</v>
      </c>
      <c r="I13" s="364">
        <f t="shared" si="1"/>
        <v>0</v>
      </c>
    </row>
    <row r="14" spans="1:9" x14ac:dyDescent="0.35">
      <c r="A14" s="361"/>
      <c r="B14" s="256" t="s">
        <v>146</v>
      </c>
      <c r="C14" s="348">
        <v>100046</v>
      </c>
      <c r="D14" s="362" t="s">
        <v>16</v>
      </c>
      <c r="E14" s="257">
        <v>30</v>
      </c>
      <c r="F14" s="257">
        <v>540</v>
      </c>
      <c r="G14" s="258" t="s">
        <v>198</v>
      </c>
      <c r="H14" s="259">
        <f t="shared" si="0"/>
        <v>0</v>
      </c>
      <c r="I14" s="364">
        <f t="shared" si="1"/>
        <v>0</v>
      </c>
    </row>
    <row r="15" spans="1:9" x14ac:dyDescent="0.35">
      <c r="A15" s="361"/>
      <c r="B15" s="260" t="s">
        <v>146</v>
      </c>
      <c r="C15" s="349">
        <v>111751</v>
      </c>
      <c r="D15" s="365" t="s">
        <v>150</v>
      </c>
      <c r="E15" s="261">
        <v>25</v>
      </c>
      <c r="F15" s="261">
        <v>300</v>
      </c>
      <c r="G15" s="262" t="s">
        <v>219</v>
      </c>
      <c r="H15" s="259">
        <f t="shared" si="0"/>
        <v>0</v>
      </c>
      <c r="I15" s="364">
        <f t="shared" si="1"/>
        <v>0</v>
      </c>
    </row>
    <row r="16" spans="1:9" x14ac:dyDescent="0.35">
      <c r="A16" s="361"/>
      <c r="B16" s="260" t="s">
        <v>146</v>
      </c>
      <c r="C16" s="349">
        <v>111900</v>
      </c>
      <c r="D16" s="363" t="s">
        <v>17</v>
      </c>
      <c r="E16" s="261">
        <v>40</v>
      </c>
      <c r="F16" s="261">
        <v>448</v>
      </c>
      <c r="G16" s="262" t="s">
        <v>220</v>
      </c>
      <c r="H16" s="259">
        <f t="shared" si="0"/>
        <v>0</v>
      </c>
      <c r="I16" s="364">
        <f t="shared" si="1"/>
        <v>0</v>
      </c>
    </row>
    <row r="17" spans="1:9" x14ac:dyDescent="0.35">
      <c r="A17" s="361"/>
      <c r="B17" s="260" t="s">
        <v>146</v>
      </c>
      <c r="C17" s="349">
        <v>111893</v>
      </c>
      <c r="D17" s="363" t="s">
        <v>18</v>
      </c>
      <c r="E17" s="261">
        <v>40</v>
      </c>
      <c r="F17" s="261">
        <v>415</v>
      </c>
      <c r="G17" s="262" t="s">
        <v>221</v>
      </c>
      <c r="H17" s="259">
        <f t="shared" si="0"/>
        <v>0</v>
      </c>
      <c r="I17" s="364">
        <f t="shared" si="1"/>
        <v>0</v>
      </c>
    </row>
    <row r="18" spans="1:9" x14ac:dyDescent="0.35">
      <c r="A18" s="361"/>
      <c r="B18" s="260" t="s">
        <v>146</v>
      </c>
      <c r="C18" s="349">
        <v>100125</v>
      </c>
      <c r="D18" s="363" t="s">
        <v>19</v>
      </c>
      <c r="E18" s="261">
        <v>96</v>
      </c>
      <c r="F18" s="261">
        <v>420</v>
      </c>
      <c r="G18" s="262" t="s">
        <v>203</v>
      </c>
      <c r="H18" s="259">
        <f t="shared" si="0"/>
        <v>0</v>
      </c>
      <c r="I18" s="364">
        <f t="shared" si="1"/>
        <v>0</v>
      </c>
    </row>
    <row r="19" spans="1:9" x14ac:dyDescent="0.35">
      <c r="A19" s="361"/>
      <c r="B19" s="256" t="s">
        <v>146</v>
      </c>
      <c r="C19" s="348">
        <v>100119</v>
      </c>
      <c r="D19" s="365" t="s">
        <v>151</v>
      </c>
      <c r="E19" s="257">
        <v>30</v>
      </c>
      <c r="F19" s="257">
        <v>279</v>
      </c>
      <c r="G19" s="258" t="s">
        <v>222</v>
      </c>
      <c r="H19" s="259">
        <f t="shared" si="0"/>
        <v>0</v>
      </c>
      <c r="I19" s="364">
        <f t="shared" si="1"/>
        <v>0</v>
      </c>
    </row>
    <row r="20" spans="1:9" x14ac:dyDescent="0.35">
      <c r="A20" s="361"/>
      <c r="B20" s="256" t="s">
        <v>152</v>
      </c>
      <c r="C20" s="348">
        <v>110851</v>
      </c>
      <c r="D20" s="365" t="s">
        <v>153</v>
      </c>
      <c r="E20" s="257">
        <v>40</v>
      </c>
      <c r="F20" s="257">
        <v>320</v>
      </c>
      <c r="G20" s="258" t="s">
        <v>205</v>
      </c>
      <c r="H20" s="259">
        <f t="shared" si="0"/>
        <v>0</v>
      </c>
      <c r="I20" s="364">
        <f t="shared" si="1"/>
        <v>0</v>
      </c>
    </row>
    <row r="21" spans="1:9" x14ac:dyDescent="0.35">
      <c r="A21" s="361"/>
      <c r="B21" s="256" t="s">
        <v>154</v>
      </c>
      <c r="C21" s="348">
        <v>100307</v>
      </c>
      <c r="D21" s="365" t="s">
        <v>85</v>
      </c>
      <c r="E21" s="257">
        <v>38</v>
      </c>
      <c r="F21" s="257">
        <v>136</v>
      </c>
      <c r="G21" s="258" t="s">
        <v>155</v>
      </c>
      <c r="H21" s="259">
        <f t="shared" si="0"/>
        <v>0</v>
      </c>
      <c r="I21" s="364">
        <f t="shared" si="1"/>
        <v>0</v>
      </c>
    </row>
    <row r="22" spans="1:9" x14ac:dyDescent="0.35">
      <c r="A22" s="361"/>
      <c r="B22" s="256" t="s">
        <v>154</v>
      </c>
      <c r="C22" s="348">
        <v>110473</v>
      </c>
      <c r="D22" s="362" t="s">
        <v>42</v>
      </c>
      <c r="E22" s="257">
        <v>30</v>
      </c>
      <c r="F22" s="257">
        <v>210</v>
      </c>
      <c r="G22" s="258" t="s">
        <v>199</v>
      </c>
      <c r="H22" s="259">
        <f t="shared" si="0"/>
        <v>0</v>
      </c>
      <c r="I22" s="364">
        <f t="shared" si="1"/>
        <v>0</v>
      </c>
    </row>
    <row r="23" spans="1:9" x14ac:dyDescent="0.35">
      <c r="A23" s="361"/>
      <c r="B23" s="256" t="s">
        <v>154</v>
      </c>
      <c r="C23" s="348">
        <v>100313</v>
      </c>
      <c r="D23" s="365" t="s">
        <v>156</v>
      </c>
      <c r="E23" s="257">
        <v>40</v>
      </c>
      <c r="F23" s="257">
        <v>119</v>
      </c>
      <c r="G23" s="258" t="s">
        <v>155</v>
      </c>
      <c r="H23" s="259">
        <f t="shared" si="0"/>
        <v>0</v>
      </c>
      <c r="I23" s="364">
        <f t="shared" si="1"/>
        <v>0</v>
      </c>
    </row>
    <row r="24" spans="1:9" x14ac:dyDescent="0.35">
      <c r="A24" s="361"/>
      <c r="B24" s="256" t="s">
        <v>154</v>
      </c>
      <c r="C24" s="348">
        <v>100348</v>
      </c>
      <c r="D24" s="365" t="s">
        <v>159</v>
      </c>
      <c r="E24" s="257">
        <v>30</v>
      </c>
      <c r="F24" s="257">
        <v>165</v>
      </c>
      <c r="G24" s="258" t="s">
        <v>155</v>
      </c>
      <c r="H24" s="259">
        <f t="shared" ref="H24:H29" si="4">IFERROR(A24/F24," ")</f>
        <v>0</v>
      </c>
      <c r="I24" s="364">
        <f t="shared" ref="I24:I35" si="5">IFERROR(ROUNDUP(H24,0)," ")</f>
        <v>0</v>
      </c>
    </row>
    <row r="25" spans="1:9" x14ac:dyDescent="0.35">
      <c r="A25" s="361"/>
      <c r="B25" s="256" t="s">
        <v>154</v>
      </c>
      <c r="C25" s="348">
        <v>111230</v>
      </c>
      <c r="D25" s="362" t="s">
        <v>44</v>
      </c>
      <c r="E25" s="257">
        <v>30</v>
      </c>
      <c r="F25" s="257">
        <v>153</v>
      </c>
      <c r="G25" s="258" t="s">
        <v>200</v>
      </c>
      <c r="H25" s="259">
        <f t="shared" si="4"/>
        <v>0</v>
      </c>
      <c r="I25" s="364">
        <f t="shared" si="5"/>
        <v>0</v>
      </c>
    </row>
    <row r="26" spans="1:9" x14ac:dyDescent="0.35">
      <c r="A26" s="361"/>
      <c r="B26" s="256" t="s">
        <v>154</v>
      </c>
      <c r="C26" s="348">
        <v>110763</v>
      </c>
      <c r="D26" s="362" t="s">
        <v>162</v>
      </c>
      <c r="E26" s="257">
        <v>30</v>
      </c>
      <c r="F26" s="257">
        <v>144</v>
      </c>
      <c r="G26" s="258" t="s">
        <v>155</v>
      </c>
      <c r="H26" s="259">
        <f t="shared" si="4"/>
        <v>0</v>
      </c>
      <c r="I26" s="364">
        <f t="shared" si="5"/>
        <v>0</v>
      </c>
    </row>
    <row r="27" spans="1:9" x14ac:dyDescent="0.35">
      <c r="A27" s="361"/>
      <c r="B27" s="256" t="s">
        <v>154</v>
      </c>
      <c r="C27" s="348">
        <v>110724</v>
      </c>
      <c r="D27" s="362" t="s">
        <v>46</v>
      </c>
      <c r="E27" s="257">
        <v>30</v>
      </c>
      <c r="F27" s="257">
        <v>116</v>
      </c>
      <c r="G27" s="258" t="s">
        <v>199</v>
      </c>
      <c r="H27" s="259">
        <f t="shared" si="4"/>
        <v>0</v>
      </c>
      <c r="I27" s="364">
        <f t="shared" si="5"/>
        <v>0</v>
      </c>
    </row>
    <row r="28" spans="1:9" x14ac:dyDescent="0.35">
      <c r="A28" s="361"/>
      <c r="B28" s="256" t="s">
        <v>154</v>
      </c>
      <c r="C28" s="348">
        <v>100357</v>
      </c>
      <c r="D28" s="362" t="s">
        <v>161</v>
      </c>
      <c r="E28" s="257">
        <v>30</v>
      </c>
      <c r="F28" s="257">
        <v>210</v>
      </c>
      <c r="G28" s="258" t="s">
        <v>155</v>
      </c>
      <c r="H28" s="259">
        <f t="shared" si="4"/>
        <v>0</v>
      </c>
      <c r="I28" s="364">
        <f t="shared" si="5"/>
        <v>0</v>
      </c>
    </row>
    <row r="29" spans="1:9" x14ac:dyDescent="0.35">
      <c r="A29" s="361"/>
      <c r="B29" s="256" t="s">
        <v>154</v>
      </c>
      <c r="C29" s="348">
        <v>100355</v>
      </c>
      <c r="D29" s="362" t="s">
        <v>160</v>
      </c>
      <c r="E29" s="257">
        <v>30</v>
      </c>
      <c r="F29" s="257">
        <v>179</v>
      </c>
      <c r="G29" s="258" t="s">
        <v>155</v>
      </c>
      <c r="H29" s="259">
        <f t="shared" si="4"/>
        <v>0</v>
      </c>
      <c r="I29" s="364">
        <f t="shared" si="5"/>
        <v>0</v>
      </c>
    </row>
    <row r="30" spans="1:9" x14ac:dyDescent="0.35">
      <c r="A30" s="361"/>
      <c r="B30" s="256" t="s">
        <v>154</v>
      </c>
      <c r="C30" s="348">
        <v>100336</v>
      </c>
      <c r="D30" s="362" t="s">
        <v>158</v>
      </c>
      <c r="E30" s="257">
        <v>40</v>
      </c>
      <c r="F30" s="257">
        <v>144</v>
      </c>
      <c r="G30" s="258" t="s">
        <v>155</v>
      </c>
      <c r="H30" s="259">
        <v>0</v>
      </c>
      <c r="I30" s="364">
        <f t="shared" si="5"/>
        <v>0</v>
      </c>
    </row>
    <row r="31" spans="1:9" x14ac:dyDescent="0.35">
      <c r="A31" s="361"/>
      <c r="B31" s="256" t="s">
        <v>154</v>
      </c>
      <c r="C31" s="348">
        <v>100329</v>
      </c>
      <c r="D31" s="365" t="s">
        <v>157</v>
      </c>
      <c r="E31" s="257">
        <v>38</v>
      </c>
      <c r="F31" s="257">
        <v>148</v>
      </c>
      <c r="G31" s="258" t="s">
        <v>155</v>
      </c>
      <c r="H31" s="259">
        <f t="shared" si="0"/>
        <v>0</v>
      </c>
      <c r="I31" s="364">
        <f t="shared" si="5"/>
        <v>0</v>
      </c>
    </row>
    <row r="32" spans="1:9" x14ac:dyDescent="0.35">
      <c r="A32" s="361"/>
      <c r="B32" s="256" t="s">
        <v>154</v>
      </c>
      <c r="C32" s="348">
        <v>100327</v>
      </c>
      <c r="D32" s="362" t="s">
        <v>50</v>
      </c>
      <c r="E32" s="257">
        <v>60</v>
      </c>
      <c r="F32" s="257">
        <v>576</v>
      </c>
      <c r="G32" s="258" t="s">
        <v>210</v>
      </c>
      <c r="H32" s="259">
        <f t="shared" si="0"/>
        <v>0</v>
      </c>
      <c r="I32" s="364">
        <f t="shared" si="5"/>
        <v>0</v>
      </c>
    </row>
    <row r="33" spans="1:9" x14ac:dyDescent="0.35">
      <c r="A33" s="361"/>
      <c r="B33" s="256" t="s">
        <v>154</v>
      </c>
      <c r="C33" s="348">
        <v>100330</v>
      </c>
      <c r="D33" s="362" t="s">
        <v>87</v>
      </c>
      <c r="E33" s="257">
        <v>60</v>
      </c>
      <c r="F33" s="257">
        <v>148</v>
      </c>
      <c r="G33" s="258" t="s">
        <v>199</v>
      </c>
      <c r="H33" s="259">
        <f t="shared" si="0"/>
        <v>0</v>
      </c>
      <c r="I33" s="364">
        <f t="shared" si="5"/>
        <v>0</v>
      </c>
    </row>
    <row r="34" spans="1:9" x14ac:dyDescent="0.35">
      <c r="A34" s="361"/>
      <c r="B34" s="256" t="s">
        <v>154</v>
      </c>
      <c r="C34" s="348">
        <v>100334</v>
      </c>
      <c r="D34" s="365" t="s">
        <v>201</v>
      </c>
      <c r="E34" s="257">
        <v>40</v>
      </c>
      <c r="F34" s="257">
        <v>152</v>
      </c>
      <c r="G34" s="258" t="s">
        <v>155</v>
      </c>
      <c r="H34" s="259">
        <f t="shared" si="0"/>
        <v>0</v>
      </c>
      <c r="I34" s="364">
        <f t="shared" si="5"/>
        <v>0</v>
      </c>
    </row>
    <row r="35" spans="1:9" x14ac:dyDescent="0.35">
      <c r="A35" s="361"/>
      <c r="B35" s="256" t="s">
        <v>163</v>
      </c>
      <c r="C35" s="348">
        <v>100359</v>
      </c>
      <c r="D35" s="365" t="s">
        <v>164</v>
      </c>
      <c r="E35" s="257">
        <v>40.5</v>
      </c>
      <c r="F35" s="257">
        <v>120</v>
      </c>
      <c r="G35" s="258" t="s">
        <v>155</v>
      </c>
      <c r="H35" s="259">
        <f t="shared" si="0"/>
        <v>0</v>
      </c>
      <c r="I35" s="364">
        <f t="shared" si="5"/>
        <v>0</v>
      </c>
    </row>
    <row r="36" spans="1:9" x14ac:dyDescent="0.35">
      <c r="A36" s="361"/>
      <c r="B36" s="256" t="s">
        <v>163</v>
      </c>
      <c r="C36" s="348">
        <v>100360</v>
      </c>
      <c r="D36" s="365" t="s">
        <v>165</v>
      </c>
      <c r="E36" s="257">
        <v>40.5</v>
      </c>
      <c r="F36" s="257">
        <v>137</v>
      </c>
      <c r="G36" s="258" t="s">
        <v>155</v>
      </c>
      <c r="H36" s="259">
        <f t="shared" si="0"/>
        <v>0</v>
      </c>
      <c r="I36" s="364">
        <f t="shared" si="1"/>
        <v>0</v>
      </c>
    </row>
    <row r="37" spans="1:9" x14ac:dyDescent="0.35">
      <c r="A37" s="361"/>
      <c r="B37" s="256" t="s">
        <v>163</v>
      </c>
      <c r="C37" s="348">
        <v>100365</v>
      </c>
      <c r="D37" s="365" t="s">
        <v>167</v>
      </c>
      <c r="E37" s="257">
        <v>40.5</v>
      </c>
      <c r="F37" s="257">
        <v>122</v>
      </c>
      <c r="G37" s="258" t="s">
        <v>155</v>
      </c>
      <c r="H37" s="259">
        <f t="shared" ref="H37" si="6">IFERROR(A37/F37," ")</f>
        <v>0</v>
      </c>
      <c r="I37" s="364">
        <f t="shared" ref="I37" si="7">IFERROR(ROUNDUP(H37,0)," ")</f>
        <v>0</v>
      </c>
    </row>
    <row r="38" spans="1:9" x14ac:dyDescent="0.35">
      <c r="A38" s="361"/>
      <c r="B38" s="256" t="s">
        <v>163</v>
      </c>
      <c r="C38" s="348">
        <v>100370</v>
      </c>
      <c r="D38" s="363" t="s">
        <v>168</v>
      </c>
      <c r="E38" s="257">
        <v>40.5</v>
      </c>
      <c r="F38" s="257">
        <v>132</v>
      </c>
      <c r="G38" s="258" t="s">
        <v>155</v>
      </c>
      <c r="H38" s="259">
        <v>0</v>
      </c>
      <c r="I38" s="364">
        <v>0</v>
      </c>
    </row>
    <row r="39" spans="1:9" x14ac:dyDescent="0.35">
      <c r="A39" s="361"/>
      <c r="B39" s="256" t="s">
        <v>163</v>
      </c>
      <c r="C39" s="348">
        <v>100362</v>
      </c>
      <c r="D39" s="365" t="s">
        <v>166</v>
      </c>
      <c r="E39" s="257">
        <v>42</v>
      </c>
      <c r="F39" s="257">
        <v>149</v>
      </c>
      <c r="G39" s="258" t="s">
        <v>155</v>
      </c>
      <c r="H39" s="259">
        <f t="shared" si="0"/>
        <v>0</v>
      </c>
      <c r="I39" s="364">
        <f t="shared" si="1"/>
        <v>0</v>
      </c>
    </row>
    <row r="40" spans="1:9" x14ac:dyDescent="0.35">
      <c r="A40" s="361"/>
      <c r="B40" s="256" t="s">
        <v>169</v>
      </c>
      <c r="C40" s="348">
        <v>110541</v>
      </c>
      <c r="D40" s="365" t="s">
        <v>180</v>
      </c>
      <c r="E40" s="257">
        <v>39.75</v>
      </c>
      <c r="F40" s="257">
        <v>143</v>
      </c>
      <c r="G40" s="258" t="s">
        <v>155</v>
      </c>
      <c r="H40" s="259">
        <f t="shared" ref="H40:H44" si="8">IFERROR(A40/F40," ")</f>
        <v>0</v>
      </c>
      <c r="I40" s="364">
        <f t="shared" ref="I40:I44" si="9">IFERROR(ROUNDUP(H40,0)," ")</f>
        <v>0</v>
      </c>
    </row>
    <row r="41" spans="1:9" x14ac:dyDescent="0.35">
      <c r="A41" s="361"/>
      <c r="B41" s="256" t="s">
        <v>169</v>
      </c>
      <c r="C41" s="350">
        <v>110361</v>
      </c>
      <c r="D41" s="365" t="s">
        <v>179</v>
      </c>
      <c r="E41" s="257">
        <v>27</v>
      </c>
      <c r="F41" s="257">
        <v>96</v>
      </c>
      <c r="G41" s="258" t="s">
        <v>155</v>
      </c>
      <c r="H41" s="259">
        <f t="shared" si="8"/>
        <v>0</v>
      </c>
      <c r="I41" s="364">
        <f t="shared" si="9"/>
        <v>0</v>
      </c>
    </row>
    <row r="42" spans="1:9" x14ac:dyDescent="0.35">
      <c r="A42" s="361"/>
      <c r="B42" s="256" t="s">
        <v>169</v>
      </c>
      <c r="C42" s="348">
        <v>100261</v>
      </c>
      <c r="D42" s="365" t="s">
        <v>177</v>
      </c>
      <c r="E42" s="257">
        <v>26.4</v>
      </c>
      <c r="F42" s="257">
        <v>96</v>
      </c>
      <c r="G42" s="258" t="s">
        <v>155</v>
      </c>
      <c r="H42" s="259">
        <f t="shared" si="8"/>
        <v>0</v>
      </c>
      <c r="I42" s="364">
        <f t="shared" si="9"/>
        <v>0</v>
      </c>
    </row>
    <row r="43" spans="1:9" x14ac:dyDescent="0.35">
      <c r="A43" s="361"/>
      <c r="B43" s="256" t="s">
        <v>169</v>
      </c>
      <c r="C43" s="348">
        <v>110623</v>
      </c>
      <c r="D43" s="365" t="s">
        <v>181</v>
      </c>
      <c r="E43" s="257">
        <v>30</v>
      </c>
      <c r="F43" s="257">
        <v>179</v>
      </c>
      <c r="G43" s="258" t="s">
        <v>155</v>
      </c>
      <c r="H43" s="259">
        <f t="shared" si="8"/>
        <v>0</v>
      </c>
      <c r="I43" s="364">
        <f t="shared" si="9"/>
        <v>0</v>
      </c>
    </row>
    <row r="44" spans="1:9" x14ac:dyDescent="0.35">
      <c r="A44" s="361"/>
      <c r="B44" s="256" t="s">
        <v>169</v>
      </c>
      <c r="C44" s="348">
        <v>100242</v>
      </c>
      <c r="D44" s="362" t="s">
        <v>23</v>
      </c>
      <c r="E44" s="257">
        <v>24</v>
      </c>
      <c r="F44" s="257">
        <v>180</v>
      </c>
      <c r="G44" s="258" t="s">
        <v>199</v>
      </c>
      <c r="H44" s="259">
        <f t="shared" si="8"/>
        <v>0</v>
      </c>
      <c r="I44" s="364">
        <f t="shared" si="9"/>
        <v>0</v>
      </c>
    </row>
    <row r="45" spans="1:9" x14ac:dyDescent="0.35">
      <c r="A45" s="361"/>
      <c r="B45" s="256" t="s">
        <v>169</v>
      </c>
      <c r="C45" s="348">
        <v>110723</v>
      </c>
      <c r="D45" s="365" t="s">
        <v>182</v>
      </c>
      <c r="E45" s="257">
        <v>21.75</v>
      </c>
      <c r="F45" s="257">
        <v>300</v>
      </c>
      <c r="G45" s="258" t="s">
        <v>155</v>
      </c>
      <c r="H45" s="259">
        <f t="shared" ref="H45:H46" si="10">IFERROR(A45/F45," ")</f>
        <v>0</v>
      </c>
      <c r="I45" s="364">
        <f t="shared" ref="I45:I46" si="11">IFERROR(ROUNDUP(H45,0)," ")</f>
        <v>0</v>
      </c>
    </row>
    <row r="46" spans="1:9" x14ac:dyDescent="0.35">
      <c r="A46" s="361"/>
      <c r="B46" s="256" t="s">
        <v>169</v>
      </c>
      <c r="C46" s="348">
        <v>110859</v>
      </c>
      <c r="D46" s="365" t="s">
        <v>183</v>
      </c>
      <c r="E46" s="257">
        <v>24</v>
      </c>
      <c r="F46" s="257">
        <v>96</v>
      </c>
      <c r="G46" s="258" t="s">
        <v>155</v>
      </c>
      <c r="H46" s="259">
        <f t="shared" si="10"/>
        <v>0</v>
      </c>
      <c r="I46" s="364">
        <f t="shared" si="11"/>
        <v>0</v>
      </c>
    </row>
    <row r="47" spans="1:9" x14ac:dyDescent="0.35">
      <c r="A47" s="361"/>
      <c r="B47" s="256" t="s">
        <v>169</v>
      </c>
      <c r="C47" s="348">
        <v>100212</v>
      </c>
      <c r="D47" s="365" t="s">
        <v>170</v>
      </c>
      <c r="E47" s="257">
        <v>39.75</v>
      </c>
      <c r="F47" s="257">
        <v>102</v>
      </c>
      <c r="G47" s="258" t="s">
        <v>155</v>
      </c>
      <c r="H47" s="259">
        <f t="shared" si="0"/>
        <v>0</v>
      </c>
      <c r="I47" s="364">
        <f t="shared" si="1"/>
        <v>0</v>
      </c>
    </row>
    <row r="48" spans="1:9" x14ac:dyDescent="0.35">
      <c r="A48" s="361"/>
      <c r="B48" s="256" t="s">
        <v>169</v>
      </c>
      <c r="C48" s="348">
        <v>100241</v>
      </c>
      <c r="D48" s="365" t="s">
        <v>175</v>
      </c>
      <c r="E48" s="257">
        <v>26.4</v>
      </c>
      <c r="F48" s="257">
        <v>96</v>
      </c>
      <c r="G48" s="258" t="s">
        <v>155</v>
      </c>
      <c r="H48" s="259">
        <f t="shared" ref="H48:H49" si="12">IFERROR(A48/F48," ")</f>
        <v>0</v>
      </c>
      <c r="I48" s="364">
        <f t="shared" ref="I48:I49" si="13">IFERROR(ROUNDUP(H48,0)," ")</f>
        <v>0</v>
      </c>
    </row>
    <row r="49" spans="1:9" x14ac:dyDescent="0.35">
      <c r="A49" s="361"/>
      <c r="B49" s="256" t="s">
        <v>169</v>
      </c>
      <c r="C49" s="348">
        <v>100220</v>
      </c>
      <c r="D49" s="365" t="s">
        <v>172</v>
      </c>
      <c r="E49" s="257">
        <v>39.75</v>
      </c>
      <c r="F49" s="257">
        <v>106</v>
      </c>
      <c r="G49" s="258" t="s">
        <v>155</v>
      </c>
      <c r="H49" s="259">
        <f t="shared" si="12"/>
        <v>0</v>
      </c>
      <c r="I49" s="364">
        <f t="shared" si="13"/>
        <v>0</v>
      </c>
    </row>
    <row r="50" spans="1:9" x14ac:dyDescent="0.35">
      <c r="A50" s="361"/>
      <c r="B50" s="256" t="s">
        <v>169</v>
      </c>
      <c r="C50" s="348">
        <v>100219</v>
      </c>
      <c r="D50" s="365" t="s">
        <v>171</v>
      </c>
      <c r="E50" s="257">
        <v>39.75</v>
      </c>
      <c r="F50" s="257">
        <v>108</v>
      </c>
      <c r="G50" s="258" t="s">
        <v>155</v>
      </c>
      <c r="H50" s="259">
        <f t="shared" si="0"/>
        <v>0</v>
      </c>
      <c r="I50" s="364">
        <f t="shared" si="1"/>
        <v>0</v>
      </c>
    </row>
    <row r="51" spans="1:9" x14ac:dyDescent="0.35">
      <c r="A51" s="361"/>
      <c r="B51" s="256" t="s">
        <v>169</v>
      </c>
      <c r="C51" s="348">
        <v>100225</v>
      </c>
      <c r="D51" s="365" t="s">
        <v>174</v>
      </c>
      <c r="E51" s="257">
        <v>39.5</v>
      </c>
      <c r="F51" s="257">
        <v>114</v>
      </c>
      <c r="G51" s="258" t="s">
        <v>155</v>
      </c>
      <c r="H51" s="259">
        <f t="shared" ref="H51" si="14">IFERROR(A51/F51," ")</f>
        <v>0</v>
      </c>
      <c r="I51" s="364">
        <f t="shared" ref="I51" si="15">IFERROR(ROUNDUP(H51,0)," ")</f>
        <v>0</v>
      </c>
    </row>
    <row r="52" spans="1:9" x14ac:dyDescent="0.35">
      <c r="A52" s="361"/>
      <c r="B52" s="256" t="s">
        <v>169</v>
      </c>
      <c r="C52" s="348">
        <v>100224</v>
      </c>
      <c r="D52" s="365" t="s">
        <v>173</v>
      </c>
      <c r="E52" s="257">
        <v>39.5</v>
      </c>
      <c r="F52" s="257">
        <v>89</v>
      </c>
      <c r="G52" s="258" t="s">
        <v>155</v>
      </c>
      <c r="H52" s="259">
        <f t="shared" si="0"/>
        <v>0</v>
      </c>
      <c r="I52" s="364">
        <f t="shared" si="1"/>
        <v>0</v>
      </c>
    </row>
    <row r="53" spans="1:9" x14ac:dyDescent="0.35">
      <c r="A53" s="361"/>
      <c r="B53" s="256" t="s">
        <v>169</v>
      </c>
      <c r="C53" s="348">
        <v>100293</v>
      </c>
      <c r="D53" s="365" t="s">
        <v>178</v>
      </c>
      <c r="E53" s="257">
        <v>12</v>
      </c>
      <c r="F53" s="257">
        <v>144</v>
      </c>
      <c r="G53" s="258" t="s">
        <v>155</v>
      </c>
      <c r="H53" s="259">
        <f t="shared" ref="H53" si="16">IFERROR(A53/F53," ")</f>
        <v>0</v>
      </c>
      <c r="I53" s="364">
        <f t="shared" ref="I53" si="17">IFERROR(ROUNDUP(H53,0)," ")</f>
        <v>0</v>
      </c>
    </row>
    <row r="54" spans="1:9" x14ac:dyDescent="0.35">
      <c r="A54" s="361"/>
      <c r="B54" s="256" t="s">
        <v>169</v>
      </c>
      <c r="C54" s="348">
        <v>100256</v>
      </c>
      <c r="D54" s="365" t="s">
        <v>176</v>
      </c>
      <c r="E54" s="257">
        <v>27</v>
      </c>
      <c r="F54" s="257">
        <v>96</v>
      </c>
      <c r="G54" s="258" t="s">
        <v>155</v>
      </c>
      <c r="H54" s="259">
        <f t="shared" si="0"/>
        <v>0</v>
      </c>
      <c r="I54" s="364">
        <f t="shared" si="1"/>
        <v>0</v>
      </c>
    </row>
    <row r="55" spans="1:9" x14ac:dyDescent="0.35">
      <c r="A55" s="361"/>
      <c r="B55" s="256" t="s">
        <v>169</v>
      </c>
      <c r="C55" s="348">
        <v>110860</v>
      </c>
      <c r="D55" s="365" t="s">
        <v>184</v>
      </c>
      <c r="E55" s="257">
        <v>30</v>
      </c>
      <c r="F55" s="257">
        <v>109</v>
      </c>
      <c r="G55" s="258" t="s">
        <v>155</v>
      </c>
      <c r="H55" s="259">
        <f t="shared" si="0"/>
        <v>0</v>
      </c>
      <c r="I55" s="364">
        <f t="shared" si="1"/>
        <v>0</v>
      </c>
    </row>
    <row r="56" spans="1:9" x14ac:dyDescent="0.35">
      <c r="A56" s="361"/>
      <c r="B56" s="256" t="s">
        <v>202</v>
      </c>
      <c r="C56" s="348">
        <v>111790</v>
      </c>
      <c r="D56" s="363" t="s">
        <v>65</v>
      </c>
      <c r="E56" s="257">
        <v>24</v>
      </c>
      <c r="F56" s="257">
        <v>96.5</v>
      </c>
      <c r="G56" s="258" t="s">
        <v>199</v>
      </c>
      <c r="H56" s="259">
        <f t="shared" si="0"/>
        <v>0</v>
      </c>
      <c r="I56" s="364">
        <f t="shared" si="1"/>
        <v>0</v>
      </c>
    </row>
    <row r="57" spans="1:9" x14ac:dyDescent="0.35">
      <c r="A57" s="361"/>
      <c r="B57" s="256" t="s">
        <v>185</v>
      </c>
      <c r="C57" s="348">
        <v>100018</v>
      </c>
      <c r="D57" s="363" t="s">
        <v>187</v>
      </c>
      <c r="E57" s="257">
        <v>30</v>
      </c>
      <c r="F57" s="257">
        <v>480</v>
      </c>
      <c r="G57" s="258" t="s">
        <v>203</v>
      </c>
      <c r="H57" s="259">
        <f t="shared" si="0"/>
        <v>0</v>
      </c>
      <c r="I57" s="364">
        <f t="shared" si="1"/>
        <v>0</v>
      </c>
    </row>
    <row r="58" spans="1:9" x14ac:dyDescent="0.35">
      <c r="A58" s="361"/>
      <c r="B58" s="256" t="s">
        <v>185</v>
      </c>
      <c r="C58" s="348">
        <v>100036</v>
      </c>
      <c r="D58" s="363" t="s">
        <v>24</v>
      </c>
      <c r="E58" s="257">
        <v>30</v>
      </c>
      <c r="F58" s="257">
        <v>480</v>
      </c>
      <c r="G58" s="258" t="s">
        <v>205</v>
      </c>
      <c r="H58" s="259">
        <f t="shared" si="0"/>
        <v>0</v>
      </c>
      <c r="I58" s="364">
        <f t="shared" si="1"/>
        <v>0</v>
      </c>
    </row>
    <row r="59" spans="1:9" x14ac:dyDescent="0.35">
      <c r="A59" s="361"/>
      <c r="B59" s="256" t="s">
        <v>185</v>
      </c>
      <c r="C59" s="348">
        <v>100003</v>
      </c>
      <c r="D59" s="365" t="s">
        <v>186</v>
      </c>
      <c r="E59" s="257">
        <v>30</v>
      </c>
      <c r="F59" s="257">
        <v>480</v>
      </c>
      <c r="G59" s="258" t="s">
        <v>206</v>
      </c>
      <c r="H59" s="259">
        <f t="shared" si="0"/>
        <v>0</v>
      </c>
      <c r="I59" s="364">
        <f t="shared" si="1"/>
        <v>0</v>
      </c>
    </row>
    <row r="60" spans="1:9" x14ac:dyDescent="0.35">
      <c r="A60" s="361"/>
      <c r="B60" s="256" t="s">
        <v>185</v>
      </c>
      <c r="C60" s="348">
        <v>100021</v>
      </c>
      <c r="D60" s="365" t="s">
        <v>188</v>
      </c>
      <c r="E60" s="257">
        <v>30</v>
      </c>
      <c r="F60" s="257">
        <v>480</v>
      </c>
      <c r="G60" s="258" t="s">
        <v>207</v>
      </c>
      <c r="H60" s="259">
        <f t="shared" si="0"/>
        <v>0</v>
      </c>
      <c r="I60" s="364">
        <f t="shared" si="1"/>
        <v>0</v>
      </c>
    </row>
    <row r="61" spans="1:9" x14ac:dyDescent="0.35">
      <c r="A61" s="361"/>
      <c r="B61" s="256" t="s">
        <v>185</v>
      </c>
      <c r="C61" s="348">
        <v>110396</v>
      </c>
      <c r="D61" s="365" t="s">
        <v>189</v>
      </c>
      <c r="E61" s="257">
        <v>22.5</v>
      </c>
      <c r="F61" s="257">
        <v>360</v>
      </c>
      <c r="G61" s="258" t="s">
        <v>208</v>
      </c>
      <c r="H61" s="259">
        <f t="shared" si="0"/>
        <v>0</v>
      </c>
      <c r="I61" s="364">
        <f t="shared" si="1"/>
        <v>0</v>
      </c>
    </row>
    <row r="62" spans="1:9" x14ac:dyDescent="0.35">
      <c r="A62" s="361"/>
      <c r="B62" s="256" t="s">
        <v>190</v>
      </c>
      <c r="C62" s="348">
        <v>110393</v>
      </c>
      <c r="D62" s="365" t="s">
        <v>191</v>
      </c>
      <c r="E62" s="257">
        <v>10.8</v>
      </c>
      <c r="F62" s="257">
        <v>144</v>
      </c>
      <c r="G62" s="258" t="s">
        <v>209</v>
      </c>
      <c r="H62" s="259">
        <f t="shared" si="0"/>
        <v>0</v>
      </c>
      <c r="I62" s="364">
        <f t="shared" si="1"/>
        <v>0</v>
      </c>
    </row>
    <row r="63" spans="1:9" x14ac:dyDescent="0.35">
      <c r="A63" s="361"/>
      <c r="B63" s="256" t="s">
        <v>190</v>
      </c>
      <c r="C63" s="348">
        <v>110394</v>
      </c>
      <c r="D63" s="362" t="s">
        <v>71</v>
      </c>
      <c r="E63" s="257">
        <v>18</v>
      </c>
      <c r="F63" s="257">
        <v>288</v>
      </c>
      <c r="G63" s="258" t="s">
        <v>204</v>
      </c>
      <c r="H63" s="259">
        <f t="shared" si="0"/>
        <v>0</v>
      </c>
      <c r="I63" s="364">
        <f t="shared" si="1"/>
        <v>0</v>
      </c>
    </row>
    <row r="64" spans="1:9" x14ac:dyDescent="0.35">
      <c r="A64" s="361"/>
      <c r="B64" s="256" t="s">
        <v>192</v>
      </c>
      <c r="C64" s="348">
        <v>110501</v>
      </c>
      <c r="D64" s="362" t="s">
        <v>74</v>
      </c>
      <c r="E64" s="257">
        <v>20</v>
      </c>
      <c r="F64" s="257">
        <v>340</v>
      </c>
      <c r="G64" s="258" t="s">
        <v>203</v>
      </c>
      <c r="H64" s="259">
        <f t="shared" si="0"/>
        <v>0</v>
      </c>
      <c r="I64" s="364">
        <f t="shared" si="1"/>
        <v>0</v>
      </c>
    </row>
    <row r="65" spans="1:9" x14ac:dyDescent="0.35">
      <c r="A65" s="361"/>
      <c r="B65" s="256" t="s">
        <v>192</v>
      </c>
      <c r="C65" s="348">
        <v>110520</v>
      </c>
      <c r="D65" s="362" t="s">
        <v>75</v>
      </c>
      <c r="E65" s="257">
        <v>20</v>
      </c>
      <c r="F65" s="257">
        <v>344</v>
      </c>
      <c r="G65" s="258" t="s">
        <v>199</v>
      </c>
      <c r="H65" s="259">
        <f t="shared" si="0"/>
        <v>0</v>
      </c>
      <c r="I65" s="364">
        <f t="shared" si="1"/>
        <v>0</v>
      </c>
    </row>
    <row r="66" spans="1:9" x14ac:dyDescent="0.35">
      <c r="A66" s="361"/>
      <c r="B66" s="256" t="s">
        <v>192</v>
      </c>
      <c r="C66" s="348">
        <v>110504</v>
      </c>
      <c r="D66" s="365" t="s">
        <v>194</v>
      </c>
      <c r="E66" s="257">
        <v>20</v>
      </c>
      <c r="F66" s="257">
        <v>330</v>
      </c>
      <c r="G66" s="258" t="s">
        <v>155</v>
      </c>
      <c r="H66" s="259">
        <f t="shared" si="0"/>
        <v>0</v>
      </c>
      <c r="I66" s="364">
        <f t="shared" si="1"/>
        <v>0</v>
      </c>
    </row>
    <row r="67" spans="1:9" x14ac:dyDescent="0.35">
      <c r="A67" s="361"/>
      <c r="B67" s="256" t="s">
        <v>192</v>
      </c>
      <c r="C67" s="348">
        <v>110506</v>
      </c>
      <c r="D67" s="365" t="s">
        <v>195</v>
      </c>
      <c r="E67" s="257">
        <v>20</v>
      </c>
      <c r="F67" s="257">
        <v>354</v>
      </c>
      <c r="G67" s="258" t="s">
        <v>155</v>
      </c>
      <c r="H67" s="259">
        <f t="shared" si="0"/>
        <v>0</v>
      </c>
      <c r="I67" s="364">
        <f t="shared" ref="I67" si="18">IFERROR(ROUNDUP(H67,0)," ")</f>
        <v>0</v>
      </c>
    </row>
    <row r="68" spans="1:9" x14ac:dyDescent="0.35">
      <c r="A68" s="361"/>
      <c r="B68" s="256" t="s">
        <v>192</v>
      </c>
      <c r="C68" s="348">
        <v>101031</v>
      </c>
      <c r="D68" s="365" t="s">
        <v>193</v>
      </c>
      <c r="E68" s="257">
        <v>25</v>
      </c>
      <c r="F68" s="257">
        <v>388</v>
      </c>
      <c r="G68" s="258" t="s">
        <v>155</v>
      </c>
      <c r="H68" s="259">
        <f t="shared" si="0"/>
        <v>0</v>
      </c>
      <c r="I68" s="364">
        <f t="shared" si="1"/>
        <v>0</v>
      </c>
    </row>
    <row r="69" spans="1:9" x14ac:dyDescent="0.35">
      <c r="A69" s="361"/>
      <c r="B69" s="256" t="s">
        <v>196</v>
      </c>
      <c r="C69" s="348">
        <v>100396</v>
      </c>
      <c r="D69" s="365" t="s">
        <v>197</v>
      </c>
      <c r="E69" s="257">
        <v>30</v>
      </c>
      <c r="F69" s="257">
        <v>432</v>
      </c>
      <c r="G69" s="258" t="s">
        <v>210</v>
      </c>
      <c r="H69" s="259">
        <f t="shared" si="0"/>
        <v>0</v>
      </c>
      <c r="I69" s="364">
        <f t="shared" si="1"/>
        <v>0</v>
      </c>
    </row>
  </sheetData>
  <sheetProtection sheet="1" objects="1" scenarios="1"/>
  <mergeCells count="1">
    <mergeCell ref="C1:I1"/>
  </mergeCells>
  <phoneticPr fontId="39" type="noConversion"/>
  <dataValidations count="1">
    <dataValidation allowBlank="1" showInputMessage="1" showErrorMessage="1" prompt="Enter your forecasted servings needed for the school year of each item you would like to place on order. " sqref="A3:A69" xr:uid="{189EDFCA-DFBE-4666-8BB7-5902E72B9205}"/>
  </dataValidations>
  <printOptions horizontalCentered="1"/>
  <pageMargins left="0.1" right="0.1" top="0.5" bottom="0.5" header="0.3" footer="0.3"/>
  <pageSetup orientation="portrait" r:id="rId1"/>
  <headerFooter>
    <oddFooter>Page &amp;P of &amp;N</oddFooter>
  </headerFooter>
  <rowBreaks count="1" manualBreakCount="1">
    <brk id="46"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895D7B4FD22A4A9C390F7B0E997D3F" ma:contentTypeVersion="7" ma:contentTypeDescription="Create a new document." ma:contentTypeScope="" ma:versionID="78d7bd49f711d3aa5cbb090d4a7360d0">
  <xsd:schema xmlns:xsd="http://www.w3.org/2001/XMLSchema" xmlns:xs="http://www.w3.org/2001/XMLSchema" xmlns:p="http://schemas.microsoft.com/office/2006/metadata/properties" xmlns:ns1="http://schemas.microsoft.com/sharepoint/v3" xmlns:ns2="365df3b4-2938-4962-8750-b3f089551ef3" xmlns:ns3="54031767-dd6d-417c-ab73-583408f47564" targetNamespace="http://schemas.microsoft.com/office/2006/metadata/properties" ma:root="true" ma:fieldsID="588d825b507c8e642fe3917ef671a92c" ns1:_="" ns2:_="" ns3:_="">
    <xsd:import namespace="http://schemas.microsoft.com/sharepoint/v3"/>
    <xsd:import namespace="365df3b4-2938-4962-8750-b3f089551ef3"/>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65df3b4-2938-4962-8750-b3f089551ef3"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Estimated_x0020_Creation_x0020_Date xmlns="365df3b4-2938-4962-8750-b3f089551ef3" xsi:nil="true"/>
    <Priority xmlns="365df3b4-2938-4962-8750-b3f089551ef3">New</Priority>
    <PublishingExpirationDate xmlns="http://schemas.microsoft.com/sharepoint/v3" xsi:nil="true"/>
    <PublishingStartDate xmlns="http://schemas.microsoft.com/sharepoint/v3" xsi:nil="true"/>
    <Remediation_x0020_Date xmlns="365df3b4-2938-4962-8750-b3f089551ef3">2024-02-01T16:58:06+00:00</Remediation_x0020_Dat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E94283-6A51-44E3-87FC-12BC155603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65df3b4-2938-4962-8750-b3f089551ef3"/>
    <ds:schemaRef ds:uri="54031767-dd6d-417c-ab73-583408f475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301709-DD96-4864-A9E6-AC525E7A4EAA}">
  <ds:schemaRefs>
    <ds:schemaRef ds:uri="http://schemas.microsoft.com/office/2006/metadata/properties"/>
    <ds:schemaRef ds:uri="http://schemas.microsoft.com/office/infopath/2007/PartnerControls"/>
    <ds:schemaRef ds:uri="365df3b4-2938-4962-8750-b3f089551ef3"/>
    <ds:schemaRef ds:uri="http://schemas.microsoft.com/sharepoint/v3"/>
  </ds:schemaRefs>
</ds:datastoreItem>
</file>

<file path=customXml/itemProps3.xml><?xml version="1.0" encoding="utf-8"?>
<ds:datastoreItem xmlns:ds="http://schemas.openxmlformats.org/officeDocument/2006/customXml" ds:itemID="{1B7F202B-33C5-4288-B3FD-5EF5CE4B5E73}">
  <ds:schemaRefs>
    <ds:schemaRef ds:uri="http://schemas.microsoft.com/sharepoint/v3/contenttype/forms"/>
  </ds:schemaRefs>
</ds:datastoreItem>
</file>

<file path=docMetadata/LabelInfo.xml><?xml version="1.0" encoding="utf-8"?>
<clbl:labelList xmlns:clbl="http://schemas.microsoft.com/office/2020/mipLabelMetadata">
  <clbl:label id="{7730ea53-6f5e-4160-81a5-992a9105450a}" enabled="1" method="Standard" siteId="{b4f51418-b269-49a2-935a-fa54bf584fc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72</vt:i4>
      </vt:variant>
    </vt:vector>
  </HeadingPairs>
  <TitlesOfParts>
    <vt:vector size="75" baseType="lpstr">
      <vt:lpstr>Instructions</vt:lpstr>
      <vt:lpstr>SY26-27 Direct Delivery Planner</vt:lpstr>
      <vt:lpstr>Case Qty Calculator</vt:lpstr>
      <vt:lpstr>Applejuice</vt:lpstr>
      <vt:lpstr>ApplesauceCanned</vt:lpstr>
      <vt:lpstr>ApplesauceCups</vt:lpstr>
      <vt:lpstr>ApricotCups</vt:lpstr>
      <vt:lpstr>BeansBlack</vt:lpstr>
      <vt:lpstr>BeansGarbanzo</vt:lpstr>
      <vt:lpstr>BeansKidney</vt:lpstr>
      <vt:lpstr>BeansPinto</vt:lpstr>
      <vt:lpstr>BeansRefried</vt:lpstr>
      <vt:lpstr>BeefCrumbles</vt:lpstr>
      <vt:lpstr>BeefFineGround</vt:lpstr>
      <vt:lpstr>BeefPattiesCkd</vt:lpstr>
      <vt:lpstr>BeefPattiesSpp</vt:lpstr>
      <vt:lpstr>BluberriesWild</vt:lpstr>
      <vt:lpstr>BlueberriesFrz</vt:lpstr>
      <vt:lpstr>Broccoli</vt:lpstr>
      <vt:lpstr>CheeseAmerReducedFat</vt:lpstr>
      <vt:lpstr>CheeseAmerYelSliced</vt:lpstr>
      <vt:lpstr>CheeseChedShredBag</vt:lpstr>
      <vt:lpstr>CheeseMozShrdFrz</vt:lpstr>
      <vt:lpstr>CheeseSticks</vt:lpstr>
      <vt:lpstr>ChickenDiced</vt:lpstr>
      <vt:lpstr>ChickenFajita</vt:lpstr>
      <vt:lpstr>ChickenFillet</vt:lpstr>
      <vt:lpstr>ChickenPulled</vt:lpstr>
      <vt:lpstr>ChickenStrips</vt:lpstr>
      <vt:lpstr>CornCanned</vt:lpstr>
      <vt:lpstr>CornFrz</vt:lpstr>
      <vt:lpstr>Cranberries</vt:lpstr>
      <vt:lpstr>EggPatties</vt:lpstr>
      <vt:lpstr>EggsWhole</vt:lpstr>
      <vt:lpstr>FishSticks</vt:lpstr>
      <vt:lpstr>GreenBeans</vt:lpstr>
      <vt:lpstr>GreenPeas</vt:lpstr>
      <vt:lpstr>Macaroni</vt:lpstr>
      <vt:lpstr>MEAT</vt:lpstr>
      <vt:lpstr>MixedBerries</vt:lpstr>
      <vt:lpstr>MixedFruits</vt:lpstr>
      <vt:lpstr>MixedVegs</vt:lpstr>
      <vt:lpstr>Pancakes</vt:lpstr>
      <vt:lpstr>PeachCups</vt:lpstr>
      <vt:lpstr>PeachedDiced</vt:lpstr>
      <vt:lpstr>PeachesSliced</vt:lpstr>
      <vt:lpstr>PeanutButterSmooth</vt:lpstr>
      <vt:lpstr>PearsDiced</vt:lpstr>
      <vt:lpstr>PearsSlices</vt:lpstr>
      <vt:lpstr>Penne</vt:lpstr>
      <vt:lpstr>PepperOnions</vt:lpstr>
      <vt:lpstr>PorkHam</vt:lpstr>
      <vt:lpstr>PorkPulled</vt:lpstr>
      <vt:lpstr>PotatoFries</vt:lpstr>
      <vt:lpstr>PotatoWedges</vt:lpstr>
      <vt:lpstr>'Case Qty Calculator'!Print_Area</vt:lpstr>
      <vt:lpstr>'SY26-27 Direct Delivery Planner'!Print_Area</vt:lpstr>
      <vt:lpstr>'Case Qty Calculator'!Print_Titles</vt:lpstr>
      <vt:lpstr>'SY26-27 Direct Delivery Planner'!Print_Titles</vt:lpstr>
      <vt:lpstr>Raisins</vt:lpstr>
      <vt:lpstr>Rice</vt:lpstr>
      <vt:lpstr>Rotini</vt:lpstr>
      <vt:lpstr>Spaghetti</vt:lpstr>
      <vt:lpstr>SpagSauce</vt:lpstr>
      <vt:lpstr>StrawberryCups</vt:lpstr>
      <vt:lpstr>StrawberrySlices</vt:lpstr>
      <vt:lpstr>TomatoDiced</vt:lpstr>
      <vt:lpstr>TomatoPaste</vt:lpstr>
      <vt:lpstr>TomatoSalsa</vt:lpstr>
      <vt:lpstr>TomatoSauce</vt:lpstr>
      <vt:lpstr>Tortillas</vt:lpstr>
      <vt:lpstr>TurkeyDeli</vt:lpstr>
      <vt:lpstr>TurkeyDeliSmkd</vt:lpstr>
      <vt:lpstr>TurkeyRoast</vt:lpstr>
      <vt:lpstr>TurkeyTaco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Hubeny, Linda</dc:creator>
  <cp:lastModifiedBy>CAMERON Beatrice * ODE</cp:lastModifiedBy>
  <cp:lastPrinted>2021-12-07T22:46:53Z</cp:lastPrinted>
  <dcterms:created xsi:type="dcterms:W3CDTF">2004-04-05T10:53:05Z</dcterms:created>
  <dcterms:modified xsi:type="dcterms:W3CDTF">2026-01-31T02:40:34Z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730ea53-6f5e-4160-81a5-992a9105450a_Enabled">
    <vt:lpwstr>true</vt:lpwstr>
  </property>
  <property fmtid="{D5CDD505-2E9C-101B-9397-08002B2CF9AE}" pid="3" name="MSIP_Label_7730ea53-6f5e-4160-81a5-992a9105450a_SetDate">
    <vt:lpwstr>2024-01-30T17:15:09Z</vt:lpwstr>
  </property>
  <property fmtid="{D5CDD505-2E9C-101B-9397-08002B2CF9AE}" pid="4" name="MSIP_Label_7730ea53-6f5e-4160-81a5-992a9105450a_Method">
    <vt:lpwstr>Standard</vt:lpwstr>
  </property>
  <property fmtid="{D5CDD505-2E9C-101B-9397-08002B2CF9AE}" pid="5" name="MSIP_Label_7730ea53-6f5e-4160-81a5-992a9105450a_Name">
    <vt:lpwstr>Level 2 - Limited (Items)</vt:lpwstr>
  </property>
  <property fmtid="{D5CDD505-2E9C-101B-9397-08002B2CF9AE}" pid="6" name="MSIP_Label_7730ea53-6f5e-4160-81a5-992a9105450a_SiteId">
    <vt:lpwstr>b4f51418-b269-49a2-935a-fa54bf584fc8</vt:lpwstr>
  </property>
  <property fmtid="{D5CDD505-2E9C-101B-9397-08002B2CF9AE}" pid="7" name="MSIP_Label_7730ea53-6f5e-4160-81a5-992a9105450a_ActionId">
    <vt:lpwstr>481c46fc-44c1-4b29-9fe1-b66ab69394b0</vt:lpwstr>
  </property>
  <property fmtid="{D5CDD505-2E9C-101B-9397-08002B2CF9AE}" pid="8" name="MSIP_Label_7730ea53-6f5e-4160-81a5-992a9105450a_ContentBits">
    <vt:lpwstr>0</vt:lpwstr>
  </property>
  <property fmtid="{D5CDD505-2E9C-101B-9397-08002B2CF9AE}" pid="9" name="ContentTypeId">
    <vt:lpwstr>0x01010046895D7B4FD22A4A9C390F7B0E997D3F</vt:lpwstr>
  </property>
</Properties>
</file>