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Pilgrims Pride\"/>
    </mc:Choice>
  </mc:AlternateContent>
  <bookViews>
    <workbookView xWindow="0" yWindow="0" windowWidth="22560" windowHeight="10455"/>
  </bookViews>
  <sheets>
    <sheet name="Contact information" sheetId="5" r:id="rId1"/>
    <sheet name="Servings to Lbs" sheetId="1" r:id="rId2"/>
    <sheet name="Lbs to Servings" sheetId="2" r:id="rId3"/>
    <sheet name="Order Form" sheetId="3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" l="1"/>
  <c r="N15" i="3"/>
  <c r="M15" i="3"/>
  <c r="L15" i="3"/>
  <c r="K15" i="3"/>
  <c r="J15" i="3"/>
  <c r="I15" i="3"/>
  <c r="H15" i="3"/>
  <c r="G15" i="3"/>
  <c r="F15" i="3"/>
  <c r="E15" i="3"/>
  <c r="D15" i="3"/>
  <c r="C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P15" i="3" s="1"/>
  <c r="O4" i="3"/>
  <c r="F22" i="2"/>
  <c r="E22" i="2"/>
  <c r="C22" i="2"/>
  <c r="O21" i="2"/>
  <c r="F21" i="2"/>
  <c r="C21" i="2"/>
  <c r="Q19" i="2"/>
  <c r="P19" i="2"/>
  <c r="O19" i="2"/>
  <c r="K19" i="2"/>
  <c r="B19" i="2"/>
  <c r="Q18" i="2"/>
  <c r="P18" i="2"/>
  <c r="O18" i="2"/>
  <c r="K18" i="2"/>
  <c r="B18" i="2"/>
  <c r="Q17" i="2"/>
  <c r="P17" i="2"/>
  <c r="O17" i="2"/>
  <c r="K17" i="2"/>
  <c r="B17" i="2"/>
  <c r="Q16" i="2"/>
  <c r="E21" i="2" s="1"/>
  <c r="P16" i="2"/>
  <c r="O16" i="2"/>
  <c r="K16" i="2"/>
  <c r="B16" i="2"/>
  <c r="Q15" i="2"/>
  <c r="P15" i="2"/>
  <c r="O15" i="2"/>
  <c r="K15" i="2"/>
  <c r="B15" i="2"/>
  <c r="Q14" i="2"/>
  <c r="P14" i="2"/>
  <c r="O14" i="2"/>
  <c r="K14" i="2"/>
  <c r="B14" i="2"/>
  <c r="Q13" i="2"/>
  <c r="P13" i="2"/>
  <c r="O13" i="2"/>
  <c r="K13" i="2"/>
  <c r="B13" i="2"/>
  <c r="Q12" i="2"/>
  <c r="P12" i="2"/>
  <c r="O12" i="2"/>
  <c r="K12" i="2"/>
  <c r="B12" i="2"/>
  <c r="Q11" i="2"/>
  <c r="P11" i="2"/>
  <c r="O11" i="2"/>
  <c r="K11" i="2"/>
  <c r="B11" i="2"/>
  <c r="Q10" i="2"/>
  <c r="P10" i="2"/>
  <c r="O10" i="2"/>
  <c r="K10" i="2"/>
  <c r="Q9" i="2"/>
  <c r="P9" i="2"/>
  <c r="O9" i="2"/>
  <c r="K9" i="2"/>
  <c r="B9" i="2"/>
  <c r="U20" i="1"/>
  <c r="E23" i="1" s="1"/>
  <c r="T20" i="1"/>
  <c r="S20" i="1"/>
  <c r="O20" i="1"/>
  <c r="K20" i="1"/>
  <c r="B20" i="1"/>
  <c r="U19" i="1"/>
  <c r="T19" i="1"/>
  <c r="S19" i="1"/>
  <c r="O19" i="1"/>
  <c r="K19" i="1"/>
  <c r="B19" i="1"/>
  <c r="U18" i="1"/>
  <c r="T18" i="1"/>
  <c r="S18" i="1"/>
  <c r="O18" i="1"/>
  <c r="K18" i="1"/>
  <c r="B18" i="1"/>
  <c r="T17" i="1"/>
  <c r="O17" i="1"/>
  <c r="U17" i="1" s="1"/>
  <c r="K17" i="1"/>
  <c r="B17" i="1"/>
  <c r="T16" i="1"/>
  <c r="S16" i="1"/>
  <c r="O16" i="1"/>
  <c r="U16" i="1" s="1"/>
  <c r="E22" i="1" s="1"/>
  <c r="K16" i="1"/>
  <c r="B16" i="1"/>
  <c r="U15" i="1"/>
  <c r="T15" i="1"/>
  <c r="S15" i="1"/>
  <c r="O15" i="1"/>
  <c r="K15" i="1"/>
  <c r="B15" i="1"/>
  <c r="U14" i="1"/>
  <c r="T14" i="1"/>
  <c r="S14" i="1"/>
  <c r="O14" i="1"/>
  <c r="K14" i="1"/>
  <c r="B14" i="1"/>
  <c r="T13" i="1"/>
  <c r="O13" i="1"/>
  <c r="U13" i="1" s="1"/>
  <c r="K13" i="1"/>
  <c r="B13" i="1"/>
  <c r="U12" i="1"/>
  <c r="T12" i="1"/>
  <c r="S12" i="1"/>
  <c r="O12" i="1"/>
  <c r="K12" i="1"/>
  <c r="B12" i="1"/>
  <c r="U11" i="1"/>
  <c r="T11" i="1"/>
  <c r="S11" i="1"/>
  <c r="O11" i="1"/>
  <c r="K11" i="1"/>
  <c r="U10" i="1"/>
  <c r="T10" i="1"/>
  <c r="S10" i="1"/>
  <c r="O10" i="1"/>
  <c r="K10" i="1"/>
  <c r="B10" i="1"/>
  <c r="S13" i="1" l="1"/>
  <c r="S22" i="1" s="1"/>
  <c r="S17" i="1"/>
  <c r="C22" i="1" s="1"/>
  <c r="C23" i="1" l="1"/>
  <c r="F23" i="1" s="1"/>
  <c r="F22" i="1" l="1"/>
</calcChain>
</file>

<file path=xl/sharedStrings.xml><?xml version="1.0" encoding="utf-8"?>
<sst xmlns="http://schemas.openxmlformats.org/spreadsheetml/2006/main" count="307" uniqueCount="107">
  <si>
    <t>100103 (A522) BULK PACK LARGE CHICKEN</t>
  </si>
  <si>
    <t>Code</t>
  </si>
  <si>
    <t>Description</t>
  </si>
  <si>
    <t>Serving Size</t>
  </si>
  <si>
    <t>Cs. Wt.</t>
  </si>
  <si>
    <t>Meat Equiv</t>
  </si>
  <si>
    <t>Grain Serving</t>
  </si>
  <si>
    <t>Servings needed per menu placement</t>
  </si>
  <si>
    <t>Times on menu / year</t>
  </si>
  <si>
    <t>Total Servings needed per year</t>
  </si>
  <si>
    <t>Servings per CASE</t>
  </si>
  <si>
    <t xml:space="preserve">Total Finished Cases </t>
  </si>
  <si>
    <t>Lbs. of DF per case</t>
  </si>
  <si>
    <t>Total Donated Food # Needed</t>
  </si>
  <si>
    <t>Donated Food Value per case</t>
  </si>
  <si>
    <t>Estimated Entitlement $ Used</t>
  </si>
  <si>
    <t>2 oz</t>
  </si>
  <si>
    <t>X</t>
  </si>
  <si>
    <t>=</t>
  </si>
  <si>
    <t>÷</t>
  </si>
  <si>
    <t>5x.608oz = 3.04 oz</t>
  </si>
  <si>
    <t>3.05 oz</t>
  </si>
  <si>
    <t>CN Homestyle WG Breaded Chicken Nuggets</t>
  </si>
  <si>
    <t>CN Homestyle WG Breaded Chicken Patty</t>
  </si>
  <si>
    <t>CN WG Breaded Chicken Smackers</t>
  </si>
  <si>
    <t>10x.43 oz = 4.30 oz</t>
  </si>
  <si>
    <t>FC Diced Chicken Strips</t>
  </si>
  <si>
    <t xml:space="preserve">CN Unbreaded Chicken Fajita Strips </t>
  </si>
  <si>
    <t>Whole Grain Breaded Chicken Breast Filet</t>
  </si>
  <si>
    <t>4 oz</t>
  </si>
  <si>
    <t>Whole Grain Spicy Breaded Chicken Breast Filet</t>
  </si>
  <si>
    <t>Whole Grain Breaded Chicken Breast BITES</t>
  </si>
  <si>
    <t>Broker:</t>
  </si>
  <si>
    <t xml:space="preserve"> </t>
  </si>
  <si>
    <t>School District:</t>
  </si>
  <si>
    <t>Contact:</t>
  </si>
  <si>
    <t>Address:</t>
  </si>
  <si>
    <t>Email:</t>
  </si>
  <si>
    <t>City/State Zip:</t>
  </si>
  <si>
    <t>Phone:</t>
  </si>
  <si>
    <t>Distributor:</t>
  </si>
  <si>
    <t>Fax:</t>
  </si>
  <si>
    <t>Signature:</t>
  </si>
  <si>
    <t>Meat Type</t>
  </si>
  <si>
    <t>NP</t>
  </si>
  <si>
    <t>White</t>
  </si>
  <si>
    <t>Dark</t>
  </si>
  <si>
    <t>YEARLY ALLOCATION DELIVERY REQUEST / PLANNER</t>
  </si>
  <si>
    <t>CN  WG Breaded Dark Meat Smackers</t>
  </si>
  <si>
    <t xml:space="preserve">CN Dark Meat Menu Strips </t>
  </si>
  <si>
    <t>Ship To:</t>
  </si>
  <si>
    <t>Billing Address:</t>
  </si>
  <si>
    <t>FS Director:</t>
  </si>
  <si>
    <t>City, State, Zip:</t>
  </si>
  <si>
    <t>e-mail:</t>
  </si>
  <si>
    <t>Date:</t>
  </si>
  <si>
    <t>Delivery Purchase order required:</t>
  </si>
  <si>
    <t>Yes / No</t>
  </si>
  <si>
    <t>Total White Meat Lbs - 100103</t>
  </si>
  <si>
    <t>Total Dark Meat Lbs - 100103</t>
  </si>
  <si>
    <t>$$</t>
  </si>
  <si>
    <t>.</t>
  </si>
  <si>
    <t>Instructions:</t>
  </si>
  <si>
    <t>1. Enter servings needed per menu placement in column G</t>
  </si>
  <si>
    <t>2. Enter times on menu / year</t>
  </si>
  <si>
    <t>3. Review columns K, O, S and U for Lbs and Entitlemnt dollars needed</t>
  </si>
  <si>
    <t>4. Email completed form to broker rep</t>
  </si>
  <si>
    <t>Please return to Broker</t>
  </si>
  <si>
    <t>Servings Returned</t>
  </si>
  <si>
    <t>Total Lbs of diverted Chicken</t>
  </si>
  <si>
    <t>1. Enter Total lbs of diverted chicken in column G</t>
  </si>
  <si>
    <t>Sold To:</t>
  </si>
  <si>
    <t>School:</t>
  </si>
  <si>
    <t>City, St, Zip:</t>
  </si>
  <si>
    <t>E-Mail:</t>
  </si>
  <si>
    <t>RA  #:</t>
  </si>
  <si>
    <t>PO Number:</t>
  </si>
  <si>
    <t>Requested Delivery Date to Warehouse/Distributor:</t>
  </si>
  <si>
    <t>Total CS / Ship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</si>
  <si>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</si>
  <si>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</si>
  <si>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</si>
  <si>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</si>
  <si>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</si>
  <si>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</si>
  <si>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</si>
  <si>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</si>
  <si>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</si>
  <si>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</si>
  <si>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</si>
  <si>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</si>
  <si>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Please enter total Cases needed for each shipping period below</t>
  </si>
  <si>
    <t>Please divert large bird lbs to 5002937 Sumter</t>
  </si>
  <si>
    <t>Shipped Lbs</t>
  </si>
  <si>
    <t>Total Cases</t>
  </si>
  <si>
    <t>Rows 21 &amp; 22 will show total 100103 lbs required</t>
  </si>
  <si>
    <t>3x1.02oz = 3.06 oz</t>
  </si>
  <si>
    <t xml:space="preserve">CN Homestyle WG Breaded Chicken Strips </t>
  </si>
  <si>
    <t>60% Goal</t>
  </si>
  <si>
    <t>40% Goal</t>
  </si>
  <si>
    <t>*Please be sure to be at 60% white and 40% dark meat lbs.</t>
  </si>
  <si>
    <t>2. Review columns K, O and T for Finished cases, servings and entitlement dollars used</t>
  </si>
  <si>
    <t>3. Email completed form to broker rep</t>
  </si>
  <si>
    <t>PILGRIM'S PRIDE CORPORATION 2022-2023</t>
  </si>
  <si>
    <t>Rows 22 &amp; 23 will show total 100103 lbs required</t>
  </si>
  <si>
    <t>2.47 oz</t>
  </si>
  <si>
    <t xml:space="preserve"> 4.75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</si>
</sst>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/>
    <xf numFmtId="0" fontId="8" fillId="4" borderId="4" xfId="0" applyFont="1" applyFill="1" applyBorder="1"/>
    <xf numFmtId="0" fontId="8" fillId="4" borderId="4" xfId="0" applyFont="1" applyFill="1" applyBorder="1" applyAlignment="1">
      <alignment horizontal="left"/>
    </xf>
    <xf numFmtId="0" fontId="0" fillId="0" borderId="5" xfId="0" applyFont="1" applyBorder="1"/>
    <xf numFmtId="0" fontId="8" fillId="4" borderId="5" xfId="0" applyFont="1" applyFill="1" applyBorder="1" applyAlignment="1">
      <alignment horizontal="left"/>
    </xf>
    <xf numFmtId="0" fontId="8" fillId="4" borderId="5" xfId="0" applyFont="1" applyFill="1" applyBorder="1"/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8" fillId="0" borderId="6" xfId="0" applyFont="1" applyBorder="1" applyAlignment="1"/>
    <xf numFmtId="0" fontId="8" fillId="0" borderId="6" xfId="0" applyFont="1" applyBorder="1" applyAlignment="1">
      <alignment wrapText="1"/>
    </xf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8" fillId="4" borderId="9" xfId="0" applyFont="1" applyFill="1" applyBorder="1"/>
    <xf numFmtId="0" fontId="0" fillId="0" borderId="13" xfId="0" applyFont="1" applyBorder="1"/>
    <xf numFmtId="0" fontId="0" fillId="0" borderId="14" xfId="0" applyFont="1" applyBorder="1"/>
    <xf numFmtId="0" fontId="8" fillId="0" borderId="9" xfId="0" applyFont="1" applyBorder="1" applyAlignment="1"/>
    <xf numFmtId="0" fontId="8" fillId="0" borderId="11" xfId="0" applyFont="1" applyBorder="1" applyAlignment="1"/>
    <xf numFmtId="0" fontId="8" fillId="0" borderId="16" xfId="0" applyFont="1" applyBorder="1" applyAlignment="1"/>
    <xf numFmtId="0" fontId="0" fillId="0" borderId="11" xfId="0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/>
    <xf numFmtId="0" fontId="3" fillId="5" borderId="8" xfId="0" applyFont="1" applyFill="1" applyBorder="1"/>
    <xf numFmtId="0" fontId="11" fillId="5" borderId="7" xfId="0" applyFont="1" applyFill="1" applyBorder="1"/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/>
    </xf>
    <xf numFmtId="44" fontId="11" fillId="6" borderId="0" xfId="1" applyFont="1" applyFill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8" xfId="0" applyFont="1" applyFill="1" applyBorder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6" xfId="0" applyFont="1" applyFill="1" applyBorder="1" applyAlignment="1"/>
    <xf numFmtId="0" fontId="13" fillId="3" borderId="6" xfId="0" applyFont="1" applyFill="1" applyBorder="1"/>
    <xf numFmtId="0" fontId="13" fillId="3" borderId="16" xfId="0" applyFont="1" applyFill="1" applyBorder="1"/>
    <xf numFmtId="0" fontId="13" fillId="3" borderId="10" xfId="0" applyFont="1" applyFill="1" applyBorder="1" applyAlignment="1"/>
    <xf numFmtId="0" fontId="13" fillId="0" borderId="10" xfId="0" applyFont="1" applyBorder="1" applyAlignment="1"/>
    <xf numFmtId="0" fontId="13" fillId="3" borderId="12" xfId="0" applyFont="1" applyFill="1" applyBorder="1" applyAlignment="1"/>
    <xf numFmtId="0" fontId="5" fillId="0" borderId="0" xfId="0" applyFont="1" applyAlignment="1">
      <alignment vertical="center"/>
    </xf>
    <xf numFmtId="0" fontId="2" fillId="7" borderId="0" xfId="0" applyFont="1" applyFill="1" applyAlignment="1">
      <alignment horizontal="left" wrapText="1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44" fontId="2" fillId="7" borderId="0" xfId="1" applyFont="1" applyFill="1" applyAlignment="1">
      <alignment horizont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0" borderId="0" xfId="0" applyFont="1" applyFill="1"/>
    <xf numFmtId="0" fontId="11" fillId="6" borderId="0" xfId="0" applyFont="1" applyFill="1"/>
    <xf numFmtId="44" fontId="2" fillId="2" borderId="1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0" fillId="3" borderId="0" xfId="0" applyFill="1"/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left" vertical="center"/>
    </xf>
    <xf numFmtId="1" fontId="16" fillId="0" borderId="0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7" fillId="0" borderId="0" xfId="2" quotePrefix="1" applyFont="1" applyBorder="1" applyAlignment="1">
      <alignment horizontal="center" vertical="center"/>
    </xf>
    <xf numFmtId="0" fontId="17" fillId="0" borderId="0" xfId="2" applyFont="1" applyBorder="1" applyAlignment="1" applyProtection="1">
      <alignment horizontal="center" vertical="center"/>
      <protection locked="0"/>
    </xf>
    <xf numFmtId="9" fontId="16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1" fontId="18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0" fontId="8" fillId="0" borderId="0" xfId="2" applyFont="1" applyBorder="1" applyAlignment="1" applyProtection="1">
      <alignment horizontal="center" vertical="center"/>
      <protection locked="0"/>
    </xf>
    <xf numFmtId="0" fontId="8" fillId="0" borderId="0" xfId="2" quotePrefix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9" fontId="18" fillId="0" borderId="0" xfId="0" applyNumberFormat="1" applyFont="1" applyBorder="1" applyAlignment="1">
      <alignment horizontal="center" vertical="center"/>
    </xf>
    <xf numFmtId="0" fontId="6" fillId="0" borderId="0" xfId="2" applyBorder="1" applyAlignment="1" applyProtection="1">
      <alignment vertical="center"/>
      <protection locked="0"/>
    </xf>
    <xf numFmtId="0" fontId="19" fillId="0" borderId="0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et"/>
      <sheetName val="Gold "/>
      <sheetName val="Platinum "/>
      <sheetName val="PF FS Categories - Upd 10.20"/>
      <sheetName val="Comp Detail"/>
      <sheetName val="K-12 GTN Summary"/>
      <sheetName val="Final Pricing Action Summary"/>
      <sheetName val="Reco Pricing Review &amp; Feedback"/>
      <sheetName val="School Detail"/>
      <sheetName val="School COGS"/>
      <sheetName val="Q12021 Pricing"/>
      <sheetName val="Master Item - Price list"/>
      <sheetName val="BS Product Hierarchy"/>
      <sheetName val="Inventory &amp; WOH"/>
      <sheetName val="Forecast"/>
      <sheetName val="Q4 - COGS &amp; Line Margin"/>
      <sheetName val="YTD Sales Data"/>
      <sheetName val="PF FS Categories-Unused (7.20)"/>
      <sheetName val="7.20 Upd Hierrachy"/>
      <sheetName val="7.20 Status"/>
      <sheetName val="Avg Program Deviation"/>
      <sheetName val="Top 25"/>
      <sheetName val="Portfolio Status"/>
      <sheetName val="Sheet1"/>
    </sheetNames>
    <sheetDataSet>
      <sheetData sheetId="0"/>
      <sheetData sheetId="1"/>
      <sheetData sheetId="2">
        <row r="1">
          <cell r="A1" t="str">
            <v>Pilgrim's K-12 Platinum Price List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</row>
        <row r="2">
          <cell r="A2">
            <v>0</v>
          </cell>
          <cell r="B2">
            <v>0</v>
          </cell>
          <cell r="C2" t="str">
            <v>CONFIDENTIAL - DO NOT SHARE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 t="str">
            <v>Fee For Service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 xml:space="preserve">Commercial  </v>
          </cell>
          <cell r="U2">
            <v>0</v>
          </cell>
          <cell r="V2">
            <v>0</v>
          </cell>
        </row>
        <row r="3">
          <cell r="A3" t="str">
            <v>Item Code</v>
          </cell>
          <cell r="B3" t="str">
            <v>Brand</v>
          </cell>
          <cell r="C3" t="str">
            <v>Product Description</v>
          </cell>
          <cell r="D3" t="str">
            <v>Net weight per Case</v>
          </cell>
          <cell r="E3" t="str">
            <v>Meat Type</v>
          </cell>
          <cell r="F3" t="str">
            <v>Pieces per Serving</v>
          </cell>
          <cell r="G3" t="str">
            <v>Net weight per Piece (oz)</v>
          </cell>
          <cell r="H3" t="str">
            <v>Net Weight per Serving (oz)</v>
          </cell>
          <cell r="I3" t="str">
            <v>Servings per Case</v>
          </cell>
          <cell r="J3" t="str">
            <v>M/MA Equiv</v>
          </cell>
          <cell r="K3" t="str">
            <v>Grain Equiv</v>
          </cell>
          <cell r="L3" t="str">
            <v>Finished Yield</v>
          </cell>
          <cell r="M3" t="str">
            <v>Cases per 36,000 lb</v>
          </cell>
          <cell r="N3" t="str">
            <v>USDA Drawdown per Case (Pounds)</v>
          </cell>
          <cell r="O3" t="str">
            <v>Price per Serving</v>
          </cell>
          <cell r="P3" t="str">
            <v>Price per Pound</v>
          </cell>
          <cell r="Q3" t="str">
            <v>Price per Case</v>
          </cell>
          <cell r="R3" t="str">
            <v>USDA Value per Pound</v>
          </cell>
          <cell r="S3" t="str">
            <v>Donated Food Value per Case</v>
          </cell>
          <cell r="T3" t="str">
            <v>Price per Serving</v>
          </cell>
          <cell r="U3" t="str">
            <v>Price per Pound</v>
          </cell>
          <cell r="V3" t="str">
            <v>Price per Case</v>
          </cell>
        </row>
        <row r="4">
          <cell r="A4">
            <v>0</v>
          </cell>
          <cell r="B4">
            <v>0</v>
          </cell>
          <cell r="C4" t="str">
            <v>Whole Muscle ALL White and ALL Dark Meat Commodity Products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>
            <v>7516</v>
          </cell>
          <cell r="B5" t="str">
            <v>Pierce</v>
          </cell>
          <cell r="C5" t="str">
            <v>PIERCE WHLGRN BRD B/S BRST 6/5# FC</v>
          </cell>
          <cell r="D5">
            <v>30</v>
          </cell>
          <cell r="E5" t="str">
            <v>WM</v>
          </cell>
          <cell r="F5">
            <v>1</v>
          </cell>
          <cell r="G5">
            <v>4</v>
          </cell>
          <cell r="H5">
            <v>4</v>
          </cell>
          <cell r="I5" t="str">
            <v>100-140</v>
          </cell>
          <cell r="J5">
            <v>2</v>
          </cell>
          <cell r="K5">
            <v>1</v>
          </cell>
          <cell r="L5">
            <v>1.21</v>
          </cell>
          <cell r="M5">
            <v>1453.9579967689822</v>
          </cell>
          <cell r="N5">
            <v>24.76</v>
          </cell>
          <cell r="O5">
            <v>0.56899999999999995</v>
          </cell>
          <cell r="P5">
            <v>2.2760000000000002</v>
          </cell>
          <cell r="Q5">
            <v>68.28</v>
          </cell>
          <cell r="R5">
            <v>0.94340000000000002</v>
          </cell>
          <cell r="S5">
            <v>23.358584</v>
          </cell>
          <cell r="T5">
            <v>0.76365486666666671</v>
          </cell>
          <cell r="U5">
            <v>3.0546194666666668</v>
          </cell>
          <cell r="V5">
            <v>91.638584000000009</v>
          </cell>
        </row>
        <row r="6">
          <cell r="A6">
            <v>7517</v>
          </cell>
          <cell r="B6" t="str">
            <v>Pierce</v>
          </cell>
          <cell r="C6" t="str">
            <v>PIERCE WHLGRN SPCY BRD B/S BRST FC</v>
          </cell>
          <cell r="D6">
            <v>30</v>
          </cell>
          <cell r="E6" t="str">
            <v>WM</v>
          </cell>
          <cell r="F6">
            <v>1</v>
          </cell>
          <cell r="G6">
            <v>4</v>
          </cell>
          <cell r="H6">
            <v>4</v>
          </cell>
          <cell r="I6" t="str">
            <v>100-140</v>
          </cell>
          <cell r="J6">
            <v>2</v>
          </cell>
          <cell r="K6">
            <v>1</v>
          </cell>
          <cell r="L6">
            <v>1.21</v>
          </cell>
          <cell r="M6">
            <v>1453.9579967689822</v>
          </cell>
          <cell r="N6">
            <v>24.76</v>
          </cell>
          <cell r="O6">
            <v>0.56899999999999995</v>
          </cell>
          <cell r="P6">
            <v>2.2760000000000002</v>
          </cell>
          <cell r="Q6">
            <v>68.28</v>
          </cell>
          <cell r="R6">
            <v>0.94340000000000002</v>
          </cell>
          <cell r="S6">
            <v>23.358584</v>
          </cell>
          <cell r="T6">
            <v>0.76365486666666671</v>
          </cell>
          <cell r="U6">
            <v>3.0546194666666668</v>
          </cell>
          <cell r="V6">
            <v>91.638584000000009</v>
          </cell>
        </row>
        <row r="7">
          <cell r="A7">
            <v>7518</v>
          </cell>
          <cell r="B7" t="str">
            <v>Pierce</v>
          </cell>
          <cell r="C7" t="str">
            <v>PIERCE WHLGRN BRD BRST CHNK 6/5# FC</v>
          </cell>
          <cell r="D7">
            <v>30</v>
          </cell>
          <cell r="E7" t="str">
            <v>WM</v>
          </cell>
          <cell r="F7">
            <v>5</v>
          </cell>
          <cell r="G7">
            <v>0.75</v>
          </cell>
          <cell r="H7">
            <v>3.75</v>
          </cell>
          <cell r="I7" t="str">
            <v>Approx 128</v>
          </cell>
          <cell r="J7">
            <v>2</v>
          </cell>
          <cell r="K7">
            <v>1</v>
          </cell>
          <cell r="L7">
            <v>1.21</v>
          </cell>
          <cell r="M7">
            <v>1453.9579967689822</v>
          </cell>
          <cell r="N7">
            <v>24.76</v>
          </cell>
          <cell r="O7">
            <v>0.48800000000000004</v>
          </cell>
          <cell r="P7">
            <v>2.0821333333333336</v>
          </cell>
          <cell r="Q7">
            <v>62.464000000000006</v>
          </cell>
          <cell r="R7">
            <v>0.94340000000000002</v>
          </cell>
          <cell r="S7">
            <v>23.358584</v>
          </cell>
          <cell r="T7">
            <v>0.67048893750000005</v>
          </cell>
          <cell r="U7">
            <v>2.8607528000000002</v>
          </cell>
          <cell r="V7">
            <v>85.822584000000006</v>
          </cell>
        </row>
        <row r="8">
          <cell r="A8">
            <v>7520</v>
          </cell>
          <cell r="B8" t="str">
            <v>Pierce</v>
          </cell>
          <cell r="C8" t="str">
            <v>PIERCE SAV 3OZ BRST FIL 4/5# GM FC</v>
          </cell>
          <cell r="D8">
            <v>20</v>
          </cell>
          <cell r="E8" t="str">
            <v>WM</v>
          </cell>
          <cell r="F8">
            <v>1</v>
          </cell>
          <cell r="G8">
            <v>3</v>
          </cell>
          <cell r="H8">
            <v>3</v>
          </cell>
          <cell r="I8" t="str">
            <v>Approx 90-122</v>
          </cell>
          <cell r="J8">
            <v>2.25</v>
          </cell>
          <cell r="K8">
            <v>0</v>
          </cell>
          <cell r="L8">
            <v>0.88</v>
          </cell>
          <cell r="M8">
            <v>1583.8099428068631</v>
          </cell>
          <cell r="N8">
            <v>22.73</v>
          </cell>
          <cell r="O8">
            <v>0.48799999999999999</v>
          </cell>
          <cell r="P8">
            <v>2.5864000000000003</v>
          </cell>
          <cell r="Q8">
            <v>51.728000000000002</v>
          </cell>
          <cell r="R8">
            <v>0.94340000000000002</v>
          </cell>
          <cell r="S8">
            <v>21.443481999999999</v>
          </cell>
          <cell r="T8">
            <v>0.69029699999999994</v>
          </cell>
          <cell r="U8">
            <v>3.6585741000000001</v>
          </cell>
          <cell r="V8">
            <v>73.171481999999997</v>
          </cell>
        </row>
        <row r="9">
          <cell r="A9">
            <v>0</v>
          </cell>
          <cell r="B9">
            <v>0</v>
          </cell>
          <cell r="C9" t="str">
            <v>A+ Chicken Fillets &amp; Tenders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A10">
            <v>7519</v>
          </cell>
          <cell r="B10" t="str">
            <v>GoldKist</v>
          </cell>
          <cell r="C10" t="str">
            <v>CN GK WHLGRN BRD BFAST FILLET 6/5# FC</v>
          </cell>
          <cell r="D10">
            <v>30</v>
          </cell>
          <cell r="E10" t="str">
            <v>WM</v>
          </cell>
          <cell r="F10">
            <v>1</v>
          </cell>
          <cell r="G10">
            <v>2.2000000000000002</v>
          </cell>
          <cell r="H10">
            <v>2.2000000000000002</v>
          </cell>
          <cell r="I10" t="str">
            <v>Approx 218</v>
          </cell>
          <cell r="J10">
            <v>1</v>
          </cell>
          <cell r="K10">
            <v>0.5</v>
          </cell>
          <cell r="L10">
            <v>1.1116999999999999</v>
          </cell>
          <cell r="M10">
            <v>1333.827343460541</v>
          </cell>
          <cell r="N10">
            <v>26.99</v>
          </cell>
          <cell r="O10">
            <v>0.247</v>
          </cell>
          <cell r="P10">
            <v>1.7948666666666666</v>
          </cell>
          <cell r="Q10">
            <v>53.845999999999997</v>
          </cell>
          <cell r="R10">
            <v>0.94340000000000002</v>
          </cell>
          <cell r="S10">
            <v>25.462365999999999</v>
          </cell>
          <cell r="T10">
            <v>0.36379984403669724</v>
          </cell>
          <cell r="U10">
            <v>2.6436121999999997</v>
          </cell>
          <cell r="V10">
            <v>79.308365999999992</v>
          </cell>
        </row>
        <row r="11">
          <cell r="A11">
            <v>7522</v>
          </cell>
          <cell r="B11" t="str">
            <v>GoldKist</v>
          </cell>
          <cell r="C11" t="str">
            <v>CN GK WHLGRN BRD FIL 6/5# FC</v>
          </cell>
          <cell r="D11">
            <v>30</v>
          </cell>
          <cell r="E11" t="str">
            <v>WM</v>
          </cell>
          <cell r="F11">
            <v>1</v>
          </cell>
          <cell r="G11">
            <v>4.25</v>
          </cell>
          <cell r="H11">
            <v>4.25</v>
          </cell>
          <cell r="I11" t="str">
            <v>Approx 113</v>
          </cell>
          <cell r="J11">
            <v>2</v>
          </cell>
          <cell r="K11">
            <v>1.25</v>
          </cell>
          <cell r="L11">
            <v>1.1116999999999999</v>
          </cell>
          <cell r="M11">
            <v>1333.827343460541</v>
          </cell>
          <cell r="N11">
            <v>26.99</v>
          </cell>
          <cell r="O11">
            <v>0.441</v>
          </cell>
          <cell r="P11">
            <v>1.6611</v>
          </cell>
          <cell r="Q11">
            <v>49.832999999999998</v>
          </cell>
          <cell r="R11">
            <v>0.94340000000000002</v>
          </cell>
          <cell r="S11">
            <v>25.462365999999999</v>
          </cell>
          <cell r="T11">
            <v>0.66633067256637168</v>
          </cell>
          <cell r="U11">
            <v>2.5098455333333334</v>
          </cell>
          <cell r="V11">
            <v>75.295366000000001</v>
          </cell>
        </row>
        <row r="12">
          <cell r="A12">
            <v>7572</v>
          </cell>
          <cell r="B12" t="str">
            <v>GoldKist</v>
          </cell>
          <cell r="C12" t="str">
            <v>CN GK BRD TENDER WHLGRN 6/5# FC</v>
          </cell>
          <cell r="D12">
            <v>30</v>
          </cell>
          <cell r="E12" t="str">
            <v>WM</v>
          </cell>
          <cell r="F12">
            <v>3</v>
          </cell>
          <cell r="G12">
            <v>1.45</v>
          </cell>
          <cell r="H12">
            <v>4.3499999999999996</v>
          </cell>
          <cell r="I12" t="str">
            <v>Approx 106</v>
          </cell>
          <cell r="J12">
            <v>2</v>
          </cell>
          <cell r="K12">
            <v>1.25</v>
          </cell>
          <cell r="L12">
            <v>1.1516999999999999</v>
          </cell>
          <cell r="M12">
            <v>1381.957773512476</v>
          </cell>
          <cell r="N12">
            <v>26.05</v>
          </cell>
          <cell r="O12">
            <v>0.53900000000000003</v>
          </cell>
          <cell r="P12">
            <v>1.9763333333333335</v>
          </cell>
          <cell r="Q12">
            <v>59.290000000000006</v>
          </cell>
          <cell r="R12">
            <v>0.94340000000000002</v>
          </cell>
          <cell r="S12">
            <v>24.58</v>
          </cell>
          <cell r="T12">
            <v>0.76236363636363647</v>
          </cell>
          <cell r="U12">
            <v>2.7953333333333337</v>
          </cell>
          <cell r="V12">
            <v>83.860000000000014</v>
          </cell>
        </row>
        <row r="13">
          <cell r="A13">
            <v>7576</v>
          </cell>
          <cell r="B13" t="str">
            <v>GoldKist</v>
          </cell>
          <cell r="C13" t="str">
            <v>CN GK SPCY WHLGRN BRD TENDER 6/5# FC</v>
          </cell>
          <cell r="D13">
            <v>30</v>
          </cell>
          <cell r="E13" t="str">
            <v>WM</v>
          </cell>
          <cell r="F13">
            <v>3</v>
          </cell>
          <cell r="G13">
            <v>1.45</v>
          </cell>
          <cell r="H13">
            <v>4.3499999999999996</v>
          </cell>
          <cell r="I13" t="str">
            <v>Approx 110</v>
          </cell>
          <cell r="J13">
            <v>2</v>
          </cell>
          <cell r="K13">
            <v>1</v>
          </cell>
          <cell r="L13">
            <v>1.135</v>
          </cell>
          <cell r="M13">
            <v>1362.0885357548241</v>
          </cell>
          <cell r="N13">
            <v>26.43</v>
          </cell>
          <cell r="O13">
            <v>0.55600000000000005</v>
          </cell>
          <cell r="P13">
            <v>2.0386666666666668</v>
          </cell>
          <cell r="Q13">
            <v>61.160000000000004</v>
          </cell>
          <cell r="R13">
            <v>0.94340000000000002</v>
          </cell>
          <cell r="S13">
            <v>24.934062000000001</v>
          </cell>
          <cell r="T13">
            <v>0.78272727272727283</v>
          </cell>
          <cell r="U13">
            <v>2.87</v>
          </cell>
          <cell r="V13">
            <v>86.100000000000009</v>
          </cell>
        </row>
        <row r="14">
          <cell r="A14">
            <v>0</v>
          </cell>
          <cell r="B14">
            <v>0</v>
          </cell>
          <cell r="C14" t="str">
            <v>Dark Meat Products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A15">
            <v>110458</v>
          </cell>
          <cell r="B15" t="str">
            <v>GoldKist</v>
          </cell>
          <cell r="C15" t="str">
            <v>CN WHLGRN BRD DRK MT PCORN SMCKR 6/5# FC</v>
          </cell>
          <cell r="D15">
            <v>30</v>
          </cell>
          <cell r="E15" t="str">
            <v>DM</v>
          </cell>
          <cell r="F15">
            <v>10</v>
          </cell>
          <cell r="G15">
            <v>0.43</v>
          </cell>
          <cell r="H15">
            <v>4.3</v>
          </cell>
          <cell r="I15">
            <v>108</v>
          </cell>
          <cell r="J15">
            <v>2</v>
          </cell>
          <cell r="K15">
            <v>1</v>
          </cell>
          <cell r="L15">
            <v>0.74</v>
          </cell>
          <cell r="M15">
            <v>888.01184015786885</v>
          </cell>
          <cell r="N15">
            <v>40.54</v>
          </cell>
          <cell r="O15">
            <v>0.36087559259259255</v>
          </cell>
          <cell r="P15">
            <v>1.2991521333333331</v>
          </cell>
          <cell r="Q15">
            <v>38.974563999999994</v>
          </cell>
          <cell r="R15">
            <v>0.94340000000000002</v>
          </cell>
          <cell r="S15">
            <v>38.245435999999998</v>
          </cell>
          <cell r="T15">
            <v>0.71499999999999997</v>
          </cell>
          <cell r="U15">
            <v>2.5739999999999998</v>
          </cell>
          <cell r="V15">
            <v>77.22</v>
          </cell>
        </row>
        <row r="16">
          <cell r="A16">
            <v>6390</v>
          </cell>
          <cell r="B16" t="str">
            <v>GoldKist</v>
          </cell>
          <cell r="C16" t="str">
            <v>GK CN SAUSAGE PAT 6/5# FC</v>
          </cell>
          <cell r="D16">
            <v>30</v>
          </cell>
          <cell r="E16" t="str">
            <v>DM</v>
          </cell>
          <cell r="F16">
            <v>1</v>
          </cell>
          <cell r="G16">
            <v>1.37</v>
          </cell>
          <cell r="H16">
            <v>1.37</v>
          </cell>
          <cell r="I16">
            <v>350</v>
          </cell>
          <cell r="J16">
            <v>1</v>
          </cell>
          <cell r="K16">
            <v>0</v>
          </cell>
          <cell r="L16">
            <v>0.51670000000000005</v>
          </cell>
          <cell r="M16">
            <v>620.04822597313125</v>
          </cell>
          <cell r="N16">
            <v>58.06</v>
          </cell>
          <cell r="O16">
            <v>0.12350341714285716</v>
          </cell>
          <cell r="P16">
            <v>1.4408732000000002</v>
          </cell>
          <cell r="Q16">
            <v>43.226196000000009</v>
          </cell>
          <cell r="R16">
            <v>0.94340000000000002</v>
          </cell>
          <cell r="S16">
            <v>54.773804000000005</v>
          </cell>
          <cell r="T16">
            <v>0.28001770285714289</v>
          </cell>
          <cell r="U16">
            <v>3.2668732000000005</v>
          </cell>
          <cell r="V16">
            <v>98.006196000000017</v>
          </cell>
        </row>
        <row r="17">
          <cell r="A17">
            <v>6410</v>
          </cell>
          <cell r="B17" t="str">
            <v>GoldKist</v>
          </cell>
          <cell r="C17" t="str">
            <v>CN GK ITALIAN DK MT MEATBALL 6/5# FC</v>
          </cell>
          <cell r="D17">
            <v>30</v>
          </cell>
          <cell r="E17" t="str">
            <v>DM</v>
          </cell>
          <cell r="F17">
            <v>5</v>
          </cell>
          <cell r="G17">
            <v>0.53</v>
          </cell>
          <cell r="H17">
            <v>2.65</v>
          </cell>
          <cell r="I17">
            <v>181</v>
          </cell>
          <cell r="J17">
            <v>2</v>
          </cell>
          <cell r="K17">
            <v>0</v>
          </cell>
          <cell r="L17">
            <v>0.51670000000000005</v>
          </cell>
          <cell r="M17">
            <v>702.02808112324487</v>
          </cell>
          <cell r="N17">
            <v>51.28</v>
          </cell>
          <cell r="O17">
            <v>0.26272070718232049</v>
          </cell>
          <cell r="P17">
            <v>1.5850816000000001</v>
          </cell>
          <cell r="Q17">
            <v>47.552448000000005</v>
          </cell>
          <cell r="R17">
            <v>0.94340000000000002</v>
          </cell>
          <cell r="S17">
            <v>48.377552000000001</v>
          </cell>
          <cell r="T17">
            <v>0.53</v>
          </cell>
          <cell r="U17">
            <v>3.1976666666666671</v>
          </cell>
          <cell r="V17">
            <v>95.93</v>
          </cell>
        </row>
        <row r="18">
          <cell r="A18">
            <v>1260</v>
          </cell>
          <cell r="B18" t="str">
            <v>Pierce</v>
          </cell>
          <cell r="C18" t="str">
            <v>PIERCE CN DRK STRIP 6/5# GM FC</v>
          </cell>
          <cell r="D18">
            <v>30</v>
          </cell>
          <cell r="E18" t="str">
            <v>DM</v>
          </cell>
          <cell r="F18" t="str">
            <v>Varies</v>
          </cell>
          <cell r="G18">
            <v>2.46</v>
          </cell>
          <cell r="H18">
            <v>2.46</v>
          </cell>
          <cell r="I18">
            <v>195</v>
          </cell>
          <cell r="J18">
            <v>2</v>
          </cell>
          <cell r="K18">
            <v>0</v>
          </cell>
          <cell r="L18">
            <v>0.58599999999999997</v>
          </cell>
          <cell r="M18">
            <v>703.94994133750492</v>
          </cell>
          <cell r="N18">
            <v>51.14</v>
          </cell>
          <cell r="O18">
            <v>0.28899999999999998</v>
          </cell>
          <cell r="P18">
            <v>1.8784999999999998</v>
          </cell>
          <cell r="Q18">
            <v>56.354999999999997</v>
          </cell>
          <cell r="R18">
            <v>0.94340000000000002</v>
          </cell>
          <cell r="S18">
            <v>48.245476000000004</v>
          </cell>
          <cell r="T18">
            <v>0.53641269743589748</v>
          </cell>
          <cell r="U18">
            <v>3.4866825333333336</v>
          </cell>
          <cell r="V18">
            <v>104.600476</v>
          </cell>
        </row>
        <row r="19">
          <cell r="A19">
            <v>7803</v>
          </cell>
          <cell r="B19" t="str">
            <v>Pierce</v>
          </cell>
          <cell r="C19" t="str">
            <v>PIERCE CN MAR BRD DRUM FC</v>
          </cell>
          <cell r="D19">
            <v>30</v>
          </cell>
          <cell r="E19" t="str">
            <v>DM</v>
          </cell>
          <cell r="F19">
            <v>1</v>
          </cell>
          <cell r="G19">
            <v>4.87</v>
          </cell>
          <cell r="H19">
            <v>4.87</v>
          </cell>
          <cell r="I19" t="str">
            <v>94-110</v>
          </cell>
          <cell r="J19">
            <v>2</v>
          </cell>
          <cell r="K19">
            <v>0</v>
          </cell>
          <cell r="L19">
            <v>0.85</v>
          </cell>
          <cell r="M19">
            <v>1494.3960149439602</v>
          </cell>
          <cell r="N19">
            <v>24.09</v>
          </cell>
          <cell r="O19">
            <v>0.71248326666666661</v>
          </cell>
          <cell r="P19">
            <v>2.3511947799999997</v>
          </cell>
          <cell r="Q19">
            <v>70.53584339999999</v>
          </cell>
          <cell r="R19">
            <v>0.94340000000000002</v>
          </cell>
          <cell r="S19">
            <v>22.726506000000001</v>
          </cell>
          <cell r="T19">
            <v>0.94204393333333325</v>
          </cell>
          <cell r="U19">
            <v>3.1087449799999995</v>
          </cell>
          <cell r="V19">
            <v>93.262349399999991</v>
          </cell>
        </row>
        <row r="20">
          <cell r="A20">
            <v>0</v>
          </cell>
          <cell r="B20">
            <v>0</v>
          </cell>
          <cell r="C20" t="str">
            <v>"PhD" Premium-Healthy-Delicious - Minimally Processed Chicken - NO SOY, Drive Whole Egg, or Dairy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A21">
            <v>6116</v>
          </cell>
          <cell r="B21" t="str">
            <v>GoldKist</v>
          </cell>
          <cell r="C21" t="str">
            <v>CN GK WHLGRN BRD NUG 6/5# FC</v>
          </cell>
          <cell r="D21">
            <v>30</v>
          </cell>
          <cell r="E21" t="str">
            <v>NP</v>
          </cell>
          <cell r="F21">
            <v>4</v>
          </cell>
          <cell r="G21">
            <v>0.97499999999999998</v>
          </cell>
          <cell r="H21">
            <v>3.9</v>
          </cell>
          <cell r="I21">
            <v>120</v>
          </cell>
          <cell r="J21">
            <v>2</v>
          </cell>
          <cell r="K21">
            <v>1</v>
          </cell>
          <cell r="L21">
            <v>0.96</v>
          </cell>
          <cell r="M21">
            <v>1151.6314779270633</v>
          </cell>
          <cell r="N21">
            <v>31.26</v>
          </cell>
          <cell r="O21">
            <v>0.30500000000000005</v>
          </cell>
          <cell r="P21">
            <v>1.2200000000000002</v>
          </cell>
          <cell r="Q21">
            <v>36.600000000000009</v>
          </cell>
          <cell r="R21">
            <v>0.94340000000000002</v>
          </cell>
          <cell r="S21">
            <v>29.5</v>
          </cell>
          <cell r="T21">
            <v>0.5508333333333334</v>
          </cell>
          <cell r="U21">
            <v>2.2033333333333336</v>
          </cell>
          <cell r="V21">
            <v>66.100000000000009</v>
          </cell>
        </row>
        <row r="22">
          <cell r="A22">
            <v>6216</v>
          </cell>
          <cell r="B22" t="str">
            <v>GoldKist</v>
          </cell>
          <cell r="C22" t="str">
            <v>CN WHLGRN BRD FRMD TENDER 6/5# FC</v>
          </cell>
          <cell r="D22">
            <v>30</v>
          </cell>
          <cell r="E22" t="str">
            <v>NP</v>
          </cell>
          <cell r="F22">
            <v>3</v>
          </cell>
          <cell r="G22">
            <v>1.3</v>
          </cell>
          <cell r="H22">
            <v>3.9</v>
          </cell>
          <cell r="I22">
            <v>120</v>
          </cell>
          <cell r="J22">
            <v>2</v>
          </cell>
          <cell r="K22">
            <v>1</v>
          </cell>
          <cell r="L22">
            <v>0.96</v>
          </cell>
          <cell r="M22">
            <v>1151.6314779270633</v>
          </cell>
          <cell r="N22">
            <v>31.26</v>
          </cell>
          <cell r="O22">
            <v>0.30500000000000005</v>
          </cell>
          <cell r="P22">
            <v>1.2200000000000002</v>
          </cell>
          <cell r="Q22">
            <v>36.600000000000009</v>
          </cell>
          <cell r="R22">
            <v>0.94340000000000002</v>
          </cell>
          <cell r="S22">
            <v>29.5</v>
          </cell>
          <cell r="T22">
            <v>0.5508333333333334</v>
          </cell>
          <cell r="U22">
            <v>2.2033333333333336</v>
          </cell>
          <cell r="V22">
            <v>66.100000000000009</v>
          </cell>
        </row>
        <row r="23">
          <cell r="A23">
            <v>6616</v>
          </cell>
          <cell r="B23" t="str">
            <v>GoldKist</v>
          </cell>
          <cell r="C23" t="str">
            <v>CN GK WHLGRN HOME BRD PATTY 6/5# FC</v>
          </cell>
          <cell r="D23">
            <v>30</v>
          </cell>
          <cell r="E23" t="str">
            <v>NP</v>
          </cell>
          <cell r="F23">
            <v>1</v>
          </cell>
          <cell r="G23">
            <v>3.9</v>
          </cell>
          <cell r="H23">
            <v>3.9</v>
          </cell>
          <cell r="I23">
            <v>120</v>
          </cell>
          <cell r="J23">
            <v>2</v>
          </cell>
          <cell r="K23">
            <v>1</v>
          </cell>
          <cell r="L23">
            <v>0.96</v>
          </cell>
          <cell r="M23">
            <v>1151.6314779270633</v>
          </cell>
          <cell r="N23">
            <v>31.26</v>
          </cell>
          <cell r="O23">
            <v>0.30624430000000002</v>
          </cell>
          <cell r="P23">
            <v>1.2249772000000001</v>
          </cell>
          <cell r="Q23">
            <v>36.749316</v>
          </cell>
          <cell r="R23">
            <v>0.94340000000000002</v>
          </cell>
          <cell r="S23">
            <v>29.5</v>
          </cell>
          <cell r="T23">
            <v>0.55207763333333326</v>
          </cell>
          <cell r="U23">
            <v>2.208310533333333</v>
          </cell>
          <cell r="V23">
            <v>66.249315999999993</v>
          </cell>
        </row>
        <row r="24">
          <cell r="A24">
            <v>0</v>
          </cell>
          <cell r="B24">
            <v>0</v>
          </cell>
          <cell r="C24" t="str">
            <v>Traditional Whole Grain Breading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A25">
            <v>612100</v>
          </cell>
          <cell r="B25" t="str">
            <v>GoldKist</v>
          </cell>
          <cell r="C25" t="str">
            <v>CN SY WHLGRN BRD NUG 6/5# FC</v>
          </cell>
          <cell r="D25">
            <v>30</v>
          </cell>
          <cell r="E25" t="str">
            <v>NP</v>
          </cell>
          <cell r="F25">
            <v>5</v>
          </cell>
          <cell r="G25">
            <v>0.60799999999999998</v>
          </cell>
          <cell r="H25">
            <v>3.04</v>
          </cell>
          <cell r="I25">
            <v>158</v>
          </cell>
          <cell r="J25">
            <v>2</v>
          </cell>
          <cell r="K25">
            <v>1</v>
          </cell>
          <cell r="L25">
            <v>1.48</v>
          </cell>
          <cell r="M25">
            <v>1775.1479289940828</v>
          </cell>
          <cell r="N25">
            <v>20.28</v>
          </cell>
          <cell r="O25">
            <v>0.27299999999999996</v>
          </cell>
          <cell r="P25">
            <v>1.4377999999999997</v>
          </cell>
          <cell r="Q25">
            <v>43.133999999999993</v>
          </cell>
          <cell r="R25">
            <v>0.94340000000000002</v>
          </cell>
          <cell r="S25">
            <v>19.14</v>
          </cell>
          <cell r="T25">
            <v>0.39413924050632909</v>
          </cell>
          <cell r="U25">
            <v>2.0757999999999996</v>
          </cell>
          <cell r="V25">
            <v>62.273999999999994</v>
          </cell>
        </row>
        <row r="26">
          <cell r="A26">
            <v>622100</v>
          </cell>
          <cell r="B26" t="str">
            <v>GoldKist</v>
          </cell>
          <cell r="C26" t="str">
            <v>CN SY WHLGRN BRD WHT/DRK STRIP 6/5# FC</v>
          </cell>
          <cell r="D26">
            <v>30</v>
          </cell>
          <cell r="E26" t="str">
            <v>NP</v>
          </cell>
          <cell r="F26">
            <v>3</v>
          </cell>
          <cell r="G26">
            <v>1.02</v>
          </cell>
          <cell r="H26">
            <v>3.06</v>
          </cell>
          <cell r="I26">
            <v>156</v>
          </cell>
          <cell r="J26">
            <v>2</v>
          </cell>
          <cell r="K26">
            <v>1</v>
          </cell>
          <cell r="L26">
            <v>1.48</v>
          </cell>
          <cell r="M26">
            <v>1775.1479289940828</v>
          </cell>
          <cell r="N26">
            <v>20.28</v>
          </cell>
          <cell r="O26">
            <v>0.26300000000000001</v>
          </cell>
          <cell r="P26">
            <v>1.3675999999999999</v>
          </cell>
          <cell r="Q26">
            <v>41.027999999999999</v>
          </cell>
          <cell r="R26">
            <v>0.94340000000000002</v>
          </cell>
          <cell r="S26">
            <v>19.14</v>
          </cell>
          <cell r="T26">
            <v>0.38569230769230767</v>
          </cell>
          <cell r="U26">
            <v>2.0055999999999998</v>
          </cell>
          <cell r="V26">
            <v>60.167999999999999</v>
          </cell>
        </row>
        <row r="27">
          <cell r="A27">
            <v>662100</v>
          </cell>
          <cell r="B27" t="str">
            <v>GoldKist</v>
          </cell>
          <cell r="C27" t="str">
            <v>CN SY WHLGRN BRD WHT/DRK PAT 6/5# FC</v>
          </cell>
          <cell r="D27">
            <v>30</v>
          </cell>
          <cell r="E27" t="str">
            <v>NP</v>
          </cell>
          <cell r="F27">
            <v>1</v>
          </cell>
          <cell r="G27">
            <v>3.05</v>
          </cell>
          <cell r="H27">
            <v>3.05</v>
          </cell>
          <cell r="I27">
            <v>156</v>
          </cell>
          <cell r="J27">
            <v>2</v>
          </cell>
          <cell r="K27">
            <v>1</v>
          </cell>
          <cell r="L27">
            <v>1.48</v>
          </cell>
          <cell r="M27">
            <v>1775.1479289940828</v>
          </cell>
          <cell r="N27">
            <v>20.28</v>
          </cell>
          <cell r="O27">
            <v>0.27100000000000002</v>
          </cell>
          <cell r="P27">
            <v>1.4092</v>
          </cell>
          <cell r="Q27">
            <v>42.276000000000003</v>
          </cell>
          <cell r="R27">
            <v>0.94340000000000002</v>
          </cell>
          <cell r="S27">
            <v>19.14</v>
          </cell>
          <cell r="T27">
            <v>0.39369230769230773</v>
          </cell>
          <cell r="U27">
            <v>2.0472000000000001</v>
          </cell>
          <cell r="V27">
            <v>61.416000000000004</v>
          </cell>
        </row>
        <row r="28">
          <cell r="A28">
            <v>0</v>
          </cell>
          <cell r="B28">
            <v>0</v>
          </cell>
          <cell r="C28" t="str">
            <v xml:space="preserve">Homestyle Whole Grain Breading 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A29">
            <v>615300</v>
          </cell>
          <cell r="B29" t="str">
            <v>GoldKist</v>
          </cell>
          <cell r="C29" t="str">
            <v>CN SY WHLGRN HOME BRD NUG 6/5# FC</v>
          </cell>
          <cell r="D29">
            <v>30</v>
          </cell>
          <cell r="E29" t="str">
            <v>NP</v>
          </cell>
          <cell r="F29">
            <v>5</v>
          </cell>
          <cell r="G29">
            <v>0.60799999999999998</v>
          </cell>
          <cell r="H29">
            <v>3.04</v>
          </cell>
          <cell r="I29">
            <v>156</v>
          </cell>
          <cell r="J29">
            <v>2</v>
          </cell>
          <cell r="K29">
            <v>1</v>
          </cell>
          <cell r="L29">
            <v>1.48</v>
          </cell>
          <cell r="M29">
            <v>1775.1479289940828</v>
          </cell>
          <cell r="N29">
            <v>20.28</v>
          </cell>
          <cell r="O29">
            <v>0.25600000000000001</v>
          </cell>
          <cell r="P29">
            <v>1.3311999999999999</v>
          </cell>
          <cell r="Q29">
            <v>39.936</v>
          </cell>
          <cell r="R29">
            <v>0.94340000000000002</v>
          </cell>
          <cell r="S29">
            <v>19.14</v>
          </cell>
          <cell r="T29">
            <v>0.37869230769230772</v>
          </cell>
          <cell r="U29">
            <v>1.9692000000000001</v>
          </cell>
          <cell r="V29">
            <v>59.076000000000001</v>
          </cell>
        </row>
        <row r="30">
          <cell r="A30">
            <v>625300</v>
          </cell>
          <cell r="B30" t="str">
            <v>GoldKist</v>
          </cell>
          <cell r="C30" t="str">
            <v>CN SY WHLGRN HOME BRD STRIP 6/5# FC</v>
          </cell>
          <cell r="D30">
            <v>30</v>
          </cell>
          <cell r="E30" t="str">
            <v>NP</v>
          </cell>
          <cell r="F30">
            <v>3</v>
          </cell>
          <cell r="G30">
            <v>1.02</v>
          </cell>
          <cell r="H30">
            <v>3.06</v>
          </cell>
          <cell r="I30">
            <v>156</v>
          </cell>
          <cell r="J30">
            <v>2</v>
          </cell>
          <cell r="K30">
            <v>1</v>
          </cell>
          <cell r="L30">
            <v>1.48</v>
          </cell>
          <cell r="M30">
            <v>1775.1479289940828</v>
          </cell>
          <cell r="N30">
            <v>20.28</v>
          </cell>
          <cell r="O30">
            <v>0.25800000000000001</v>
          </cell>
          <cell r="P30">
            <v>1.3416000000000001</v>
          </cell>
          <cell r="Q30">
            <v>40.248000000000005</v>
          </cell>
          <cell r="R30">
            <v>0.94340000000000002</v>
          </cell>
          <cell r="S30">
            <v>19.14</v>
          </cell>
          <cell r="T30">
            <v>0.38069230769230772</v>
          </cell>
          <cell r="U30">
            <v>1.9796000000000002</v>
          </cell>
          <cell r="V30">
            <v>59.388000000000005</v>
          </cell>
        </row>
        <row r="31">
          <cell r="A31">
            <v>635300</v>
          </cell>
          <cell r="B31" t="str">
            <v>GoldKist</v>
          </cell>
          <cell r="C31" t="str">
            <v>CN SY WHLGRN HOME BFAST BRD PAT 6/5# FC</v>
          </cell>
          <cell r="D31">
            <v>30</v>
          </cell>
          <cell r="E31" t="str">
            <v>NP</v>
          </cell>
          <cell r="F31">
            <v>1</v>
          </cell>
          <cell r="G31">
            <v>1.63</v>
          </cell>
          <cell r="H31">
            <v>1.63</v>
          </cell>
          <cell r="I31">
            <v>294</v>
          </cell>
          <cell r="J31">
            <v>1</v>
          </cell>
          <cell r="K31">
            <v>0.5</v>
          </cell>
          <cell r="L31">
            <v>1.48</v>
          </cell>
          <cell r="M31">
            <v>1775.1479289940828</v>
          </cell>
          <cell r="N31">
            <v>20.28</v>
          </cell>
          <cell r="O31">
            <v>0.13199999999999998</v>
          </cell>
          <cell r="P31">
            <v>1.2935999999999999</v>
          </cell>
          <cell r="Q31">
            <v>38.807999999999993</v>
          </cell>
          <cell r="R31">
            <v>0.94340000000000002</v>
          </cell>
          <cell r="S31">
            <v>19.14</v>
          </cell>
          <cell r="T31">
            <v>0.19710204081632651</v>
          </cell>
          <cell r="U31">
            <v>1.9315999999999998</v>
          </cell>
          <cell r="V31">
            <v>57.947999999999993</v>
          </cell>
        </row>
        <row r="32">
          <cell r="A32">
            <v>665400</v>
          </cell>
          <cell r="B32" t="str">
            <v>GoldKist</v>
          </cell>
          <cell r="C32" t="str">
            <v>CN SY WHLGRN HOME BRD PAT 6/5# FC</v>
          </cell>
          <cell r="D32">
            <v>30</v>
          </cell>
          <cell r="E32" t="str">
            <v>NP</v>
          </cell>
          <cell r="F32">
            <v>1</v>
          </cell>
          <cell r="G32">
            <v>3.05</v>
          </cell>
          <cell r="H32">
            <v>3.05</v>
          </cell>
          <cell r="I32">
            <v>156</v>
          </cell>
          <cell r="J32">
            <v>2</v>
          </cell>
          <cell r="K32">
            <v>1</v>
          </cell>
          <cell r="L32">
            <v>1.48</v>
          </cell>
          <cell r="M32">
            <v>1775.1479289940828</v>
          </cell>
          <cell r="N32">
            <v>20.28</v>
          </cell>
          <cell r="O32">
            <v>0.254</v>
          </cell>
          <cell r="P32">
            <v>1.3208</v>
          </cell>
          <cell r="Q32">
            <v>39.624000000000002</v>
          </cell>
          <cell r="R32">
            <v>0.94340000000000002</v>
          </cell>
          <cell r="S32">
            <v>19.14</v>
          </cell>
          <cell r="T32">
            <v>0.37669230769230772</v>
          </cell>
          <cell r="U32">
            <v>1.9588000000000001</v>
          </cell>
          <cell r="V32">
            <v>58.764000000000003</v>
          </cell>
        </row>
        <row r="33">
          <cell r="A33">
            <v>0</v>
          </cell>
          <cell r="B33">
            <v>0</v>
          </cell>
          <cell r="C33" t="str">
            <v>Hot &amp; Spicy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A34">
            <v>666600</v>
          </cell>
          <cell r="B34" t="str">
            <v>GoldKist</v>
          </cell>
          <cell r="C34" t="str">
            <v>CN SY WHLGRN SPCY BRD PAT 6/5# FC</v>
          </cell>
          <cell r="D34">
            <v>30</v>
          </cell>
          <cell r="E34" t="str">
            <v>NP</v>
          </cell>
          <cell r="F34">
            <v>1</v>
          </cell>
          <cell r="G34">
            <v>3.05</v>
          </cell>
          <cell r="H34">
            <v>3.05</v>
          </cell>
          <cell r="I34">
            <v>156</v>
          </cell>
          <cell r="J34">
            <v>2</v>
          </cell>
          <cell r="K34">
            <v>1</v>
          </cell>
          <cell r="L34">
            <v>1.48</v>
          </cell>
          <cell r="M34">
            <v>1775.1479289940828</v>
          </cell>
          <cell r="N34">
            <v>20.28</v>
          </cell>
          <cell r="O34">
            <v>0.27999999999999997</v>
          </cell>
          <cell r="P34">
            <v>1.4559999999999997</v>
          </cell>
          <cell r="Q34">
            <v>43.679999999999993</v>
          </cell>
          <cell r="R34">
            <v>0.94340000000000002</v>
          </cell>
          <cell r="S34">
            <v>19.14</v>
          </cell>
          <cell r="T34">
            <v>0.40269230769230763</v>
          </cell>
          <cell r="U34">
            <v>2.0939999999999999</v>
          </cell>
          <cell r="V34">
            <v>62.819999999999993</v>
          </cell>
        </row>
        <row r="35">
          <cell r="A35">
            <v>666700</v>
          </cell>
          <cell r="B35" t="str">
            <v>GoldKist</v>
          </cell>
          <cell r="C35" t="str">
            <v>CN WHLGRN SPCY BRD PAT 6/5# FC</v>
          </cell>
          <cell r="D35">
            <v>30</v>
          </cell>
          <cell r="E35" t="str">
            <v>NP</v>
          </cell>
          <cell r="F35">
            <v>1</v>
          </cell>
          <cell r="G35">
            <v>3.05</v>
          </cell>
          <cell r="H35">
            <v>3.05</v>
          </cell>
          <cell r="I35">
            <v>156</v>
          </cell>
          <cell r="J35">
            <v>2</v>
          </cell>
          <cell r="K35">
            <v>1</v>
          </cell>
          <cell r="L35">
            <v>1.48</v>
          </cell>
          <cell r="M35">
            <v>1775.1479289940828</v>
          </cell>
          <cell r="N35">
            <v>20.28</v>
          </cell>
          <cell r="O35">
            <v>0.27300000000000002</v>
          </cell>
          <cell r="P35">
            <v>1.4196</v>
          </cell>
          <cell r="Q35">
            <v>42.588000000000001</v>
          </cell>
          <cell r="R35">
            <v>0.94340000000000002</v>
          </cell>
          <cell r="S35">
            <v>19.14</v>
          </cell>
          <cell r="T35">
            <v>0.39569230769230768</v>
          </cell>
          <cell r="U35">
            <v>2.0575999999999999</v>
          </cell>
          <cell r="V35">
            <v>61.728000000000002</v>
          </cell>
        </row>
        <row r="36">
          <cell r="A36">
            <v>0</v>
          </cell>
          <cell r="B36">
            <v>0</v>
          </cell>
          <cell r="C36" t="str">
            <v>Popcorn &amp; Specialty Products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A37">
            <v>691600</v>
          </cell>
          <cell r="B37" t="str">
            <v>GoldKist</v>
          </cell>
          <cell r="C37" t="str">
            <v>CN SY WHLGRN PCORN 4/5# FC</v>
          </cell>
          <cell r="D37">
            <v>20</v>
          </cell>
          <cell r="E37" t="str">
            <v>NP</v>
          </cell>
          <cell r="F37">
            <v>14</v>
          </cell>
          <cell r="G37">
            <v>0.22</v>
          </cell>
          <cell r="H37">
            <v>3.08</v>
          </cell>
          <cell r="I37">
            <v>103</v>
          </cell>
          <cell r="J37">
            <v>2</v>
          </cell>
          <cell r="K37">
            <v>1</v>
          </cell>
          <cell r="L37">
            <v>1.6206</v>
          </cell>
          <cell r="M37">
            <v>2917.3419773095625</v>
          </cell>
          <cell r="N37">
            <v>12.34</v>
          </cell>
          <cell r="O37">
            <v>0.27200000000000002</v>
          </cell>
          <cell r="P37">
            <v>1.4008</v>
          </cell>
          <cell r="Q37">
            <v>28.016000000000002</v>
          </cell>
          <cell r="R37">
            <v>0.94340000000000002</v>
          </cell>
          <cell r="S37">
            <v>11.64</v>
          </cell>
          <cell r="T37">
            <v>0.38500970873786411</v>
          </cell>
          <cell r="U37">
            <v>1.9828000000000003</v>
          </cell>
          <cell r="V37">
            <v>39.656000000000006</v>
          </cell>
        </row>
        <row r="38">
          <cell r="A38">
            <v>499180</v>
          </cell>
          <cell r="B38" t="str">
            <v>GoldKist</v>
          </cell>
          <cell r="C38" t="str">
            <v>CN WHLGRN BRD RING NUG 6/5# FC</v>
          </cell>
          <cell r="D38">
            <v>30</v>
          </cell>
          <cell r="E38" t="str">
            <v>NP</v>
          </cell>
          <cell r="F38">
            <v>5</v>
          </cell>
          <cell r="G38">
            <v>0.69599999999999995</v>
          </cell>
          <cell r="H38">
            <v>3.48</v>
          </cell>
          <cell r="I38">
            <v>136</v>
          </cell>
          <cell r="J38">
            <v>2</v>
          </cell>
          <cell r="K38">
            <v>1</v>
          </cell>
          <cell r="L38">
            <v>1.0183</v>
          </cell>
          <cell r="M38">
            <v>1221.9959266802443</v>
          </cell>
          <cell r="N38">
            <v>29.46</v>
          </cell>
          <cell r="O38">
            <v>0.3</v>
          </cell>
          <cell r="P38">
            <v>1.3599999999999999</v>
          </cell>
          <cell r="Q38">
            <v>40.799999999999997</v>
          </cell>
          <cell r="R38">
            <v>0.94340000000000002</v>
          </cell>
          <cell r="S38">
            <v>27.8</v>
          </cell>
          <cell r="T38">
            <v>0.50441176470588234</v>
          </cell>
          <cell r="U38">
            <v>2.2866666666666666</v>
          </cell>
          <cell r="V38">
            <v>68.599999999999994</v>
          </cell>
        </row>
        <row r="39">
          <cell r="A39">
            <v>49913</v>
          </cell>
          <cell r="B39" t="str">
            <v>GoldKist</v>
          </cell>
          <cell r="C39" t="str">
            <v>FC WG Chicken Sticks</v>
          </cell>
          <cell r="D39">
            <v>30</v>
          </cell>
          <cell r="E39" t="str">
            <v>NP</v>
          </cell>
          <cell r="F39">
            <v>5</v>
          </cell>
          <cell r="G39">
            <v>0.73399999999999999</v>
          </cell>
          <cell r="H39">
            <v>3.67</v>
          </cell>
          <cell r="I39">
            <v>130</v>
          </cell>
          <cell r="J39">
            <v>2</v>
          </cell>
          <cell r="K39">
            <v>1</v>
          </cell>
          <cell r="L39">
            <v>1.2050000000000001</v>
          </cell>
          <cell r="M39">
            <v>1445.7831325301206</v>
          </cell>
          <cell r="N39">
            <v>24.9</v>
          </cell>
          <cell r="O39">
            <v>0.27800000000000002</v>
          </cell>
          <cell r="P39">
            <v>1.2046666666666668</v>
          </cell>
          <cell r="Q39">
            <v>36.14</v>
          </cell>
          <cell r="R39">
            <v>0.94340000000000002</v>
          </cell>
          <cell r="S39">
            <v>23.5</v>
          </cell>
          <cell r="T39">
            <v>0.45861538461538465</v>
          </cell>
          <cell r="U39">
            <v>1.9873333333333334</v>
          </cell>
          <cell r="V39">
            <v>59.620000000000005</v>
          </cell>
        </row>
        <row r="40">
          <cell r="A40">
            <v>110452</v>
          </cell>
          <cell r="B40" t="str">
            <v>GoldKist</v>
          </cell>
          <cell r="C40" t="str">
            <v>GK CN WHLGRN BRD PPCRN SMCKR 6/5# FC</v>
          </cell>
          <cell r="D40">
            <v>30</v>
          </cell>
          <cell r="E40" t="str">
            <v>NP</v>
          </cell>
          <cell r="F40">
            <v>10</v>
          </cell>
          <cell r="G40">
            <v>0.43</v>
          </cell>
          <cell r="H40">
            <v>4.3</v>
          </cell>
          <cell r="I40">
            <v>108</v>
          </cell>
          <cell r="J40">
            <v>2</v>
          </cell>
          <cell r="K40">
            <v>1</v>
          </cell>
          <cell r="L40">
            <v>1.0007999999999999</v>
          </cell>
          <cell r="M40">
            <v>1200.800533689126</v>
          </cell>
          <cell r="N40">
            <v>29.98</v>
          </cell>
          <cell r="O40">
            <v>0.39311914814814813</v>
          </cell>
          <cell r="P40">
            <v>1.4152289333333334</v>
          </cell>
          <cell r="Q40">
            <v>42.456868</v>
          </cell>
          <cell r="R40">
            <v>0.94340000000000002</v>
          </cell>
          <cell r="S40">
            <v>28.283132000000002</v>
          </cell>
          <cell r="T40">
            <v>0.65497099999999997</v>
          </cell>
          <cell r="U40">
            <v>2.3578956</v>
          </cell>
          <cell r="V40">
            <v>70.736868000000001</v>
          </cell>
        </row>
        <row r="41">
          <cell r="A41">
            <v>0</v>
          </cell>
          <cell r="B41">
            <v>0</v>
          </cell>
          <cell r="C41" t="str">
            <v>Unbreaded Chicken Products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A42">
            <v>1230</v>
          </cell>
          <cell r="B42" t="str">
            <v>Pierce</v>
          </cell>
          <cell r="C42" t="str">
            <v>PIERCE MAR 1/2"X1/2" DIC WHT/DRK 6/5# FC</v>
          </cell>
          <cell r="D42">
            <v>30</v>
          </cell>
          <cell r="E42" t="str">
            <v>NP</v>
          </cell>
          <cell r="F42" t="str">
            <v>Varies</v>
          </cell>
          <cell r="G42">
            <v>2.72</v>
          </cell>
          <cell r="H42">
            <v>2.72</v>
          </cell>
          <cell r="I42">
            <v>176</v>
          </cell>
          <cell r="J42">
            <v>2</v>
          </cell>
          <cell r="K42">
            <v>0</v>
          </cell>
          <cell r="L42">
            <v>0.83330000000000004</v>
          </cell>
          <cell r="M42">
            <v>1000</v>
          </cell>
          <cell r="N42">
            <v>36</v>
          </cell>
          <cell r="O42">
            <v>0.27703181818181821</v>
          </cell>
          <cell r="P42">
            <v>1.6252533333333334</v>
          </cell>
          <cell r="Q42">
            <v>48.757600000000004</v>
          </cell>
          <cell r="R42">
            <v>0.94340000000000002</v>
          </cell>
          <cell r="S42">
            <v>33.96</v>
          </cell>
          <cell r="T42">
            <v>0.46998636363636365</v>
          </cell>
          <cell r="U42">
            <v>2.7572533333333333</v>
          </cell>
          <cell r="V42">
            <v>82.717600000000004</v>
          </cell>
        </row>
        <row r="43">
          <cell r="A43">
            <v>1250</v>
          </cell>
          <cell r="B43" t="str">
            <v>Pierce</v>
          </cell>
          <cell r="C43" t="str">
            <v>CN PIERCE FAJ WHT/DRK  STRIP 6/5# GM FC</v>
          </cell>
          <cell r="D43">
            <v>30</v>
          </cell>
          <cell r="E43" t="str">
            <v>NP</v>
          </cell>
          <cell r="F43" t="str">
            <v>Varies</v>
          </cell>
          <cell r="G43">
            <v>2.4500000000000002</v>
          </cell>
          <cell r="H43">
            <v>2.4500000000000002</v>
          </cell>
          <cell r="I43">
            <v>195</v>
          </cell>
          <cell r="J43">
            <v>2</v>
          </cell>
          <cell r="K43">
            <v>0</v>
          </cell>
          <cell r="L43">
            <v>0.83330000000000004</v>
          </cell>
          <cell r="M43">
            <v>1000</v>
          </cell>
          <cell r="N43">
            <v>36</v>
          </cell>
          <cell r="O43">
            <v>0.31900000000000001</v>
          </cell>
          <cell r="P43">
            <v>2.0735000000000001</v>
          </cell>
          <cell r="Q43">
            <v>62.204999999999998</v>
          </cell>
          <cell r="R43">
            <v>0.94340000000000002</v>
          </cell>
          <cell r="S43">
            <v>33.96</v>
          </cell>
          <cell r="T43">
            <v>0.49315384615384611</v>
          </cell>
          <cell r="U43">
            <v>3.2054999999999998</v>
          </cell>
          <cell r="V43">
            <v>96.164999999999992</v>
          </cell>
        </row>
        <row r="44">
          <cell r="A44">
            <v>7805</v>
          </cell>
          <cell r="B44" t="str">
            <v>Pierce</v>
          </cell>
          <cell r="C44" t="str">
            <v>PIERCE CN MAR OVENABLE WING FC</v>
          </cell>
          <cell r="D44">
            <v>30</v>
          </cell>
          <cell r="E44" t="str">
            <v>WM</v>
          </cell>
          <cell r="F44">
            <v>5</v>
          </cell>
          <cell r="G44">
            <v>1.746</v>
          </cell>
          <cell r="H44">
            <v>8.73</v>
          </cell>
          <cell r="I44" t="str">
            <v>50-61</v>
          </cell>
          <cell r="J44">
            <v>2</v>
          </cell>
          <cell r="K44">
            <v>0</v>
          </cell>
          <cell r="L44">
            <v>0.83</v>
          </cell>
          <cell r="M44">
            <v>1314.3483023001095</v>
          </cell>
          <cell r="N44">
            <v>27.39</v>
          </cell>
          <cell r="O44">
            <v>1.4382668260869569</v>
          </cell>
          <cell r="P44">
            <v>2.5409380594202906</v>
          </cell>
          <cell r="Q44">
            <v>76.228141782608716</v>
          </cell>
          <cell r="R44">
            <v>0.94340000000000002</v>
          </cell>
          <cell r="S44">
            <v>25.839726000000002</v>
          </cell>
          <cell r="T44">
            <v>1.9258088260869568</v>
          </cell>
          <cell r="U44">
            <v>3.4022622594202905</v>
          </cell>
          <cell r="V44">
            <v>102.06786778260872</v>
          </cell>
        </row>
        <row r="45">
          <cell r="A45">
            <v>26624</v>
          </cell>
          <cell r="B45" t="str">
            <v>GoldKist</v>
          </cell>
          <cell r="C45" t="str">
            <v>CN RSTD WHT/DK PAT ISP 6/5# FC SY</v>
          </cell>
          <cell r="D45">
            <v>30</v>
          </cell>
          <cell r="E45" t="str">
            <v>NP</v>
          </cell>
          <cell r="F45">
            <v>1</v>
          </cell>
          <cell r="G45">
            <v>2.5</v>
          </cell>
          <cell r="H45">
            <v>2.5</v>
          </cell>
          <cell r="I45">
            <v>192</v>
          </cell>
          <cell r="J45">
            <v>2</v>
          </cell>
          <cell r="K45">
            <v>0</v>
          </cell>
          <cell r="L45">
            <v>0.83330000000000004</v>
          </cell>
          <cell r="M45">
            <v>1000</v>
          </cell>
          <cell r="N45">
            <v>36</v>
          </cell>
          <cell r="O45">
            <v>0.27300312499999996</v>
          </cell>
          <cell r="P45">
            <v>1.7472199999999996</v>
          </cell>
          <cell r="Q45">
            <v>52.416599999999988</v>
          </cell>
          <cell r="R45">
            <v>0.94340000000000002</v>
          </cell>
          <cell r="S45">
            <v>33.96</v>
          </cell>
          <cell r="T45">
            <v>0.44987812499999996</v>
          </cell>
          <cell r="U45">
            <v>2.8792199999999997</v>
          </cell>
          <cell r="V45">
            <v>86.376599999999996</v>
          </cell>
        </row>
        <row r="46">
          <cell r="A46">
            <v>0</v>
          </cell>
          <cell r="B46">
            <v>0</v>
          </cell>
          <cell r="C46" t="str">
            <v>Small Bird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A47">
            <v>7812</v>
          </cell>
          <cell r="B47" t="str">
            <v>Pierce</v>
          </cell>
          <cell r="C47" t="str">
            <v>PIERCE WHLGRN BRD 8 PC 35# FC</v>
          </cell>
          <cell r="D47">
            <v>35</v>
          </cell>
          <cell r="E47" t="str">
            <v>NP</v>
          </cell>
          <cell r="F47" t="str">
            <v>Varies</v>
          </cell>
          <cell r="G47">
            <v>7.55</v>
          </cell>
          <cell r="H47">
            <v>7.55</v>
          </cell>
          <cell r="I47" t="str">
            <v>58-90</v>
          </cell>
          <cell r="J47">
            <v>2</v>
          </cell>
          <cell r="K47">
            <v>1.5</v>
          </cell>
          <cell r="L47">
            <v>1</v>
          </cell>
          <cell r="M47">
            <v>1029.1595197255576</v>
          </cell>
          <cell r="N47">
            <v>34.979999999999997</v>
          </cell>
          <cell r="O47">
            <v>0.58299999999999996</v>
          </cell>
          <cell r="P47">
            <v>1.4380666666666666</v>
          </cell>
          <cell r="Q47">
            <v>43.141999999999996</v>
          </cell>
          <cell r="R47">
            <v>0.88329999999999997</v>
          </cell>
          <cell r="S47">
            <v>30.897833999999996</v>
          </cell>
          <cell r="T47">
            <v>1.0005382972972972</v>
          </cell>
          <cell r="U47">
            <v>2.4679944666666662</v>
          </cell>
          <cell r="V47">
            <v>74.039833999999985</v>
          </cell>
        </row>
        <row r="48">
          <cell r="A48">
            <v>8820</v>
          </cell>
          <cell r="B48" t="str">
            <v>Pierce</v>
          </cell>
          <cell r="C48" t="str">
            <v>PIERCE RSTD 8PC C-UP 4/7.5# FC</v>
          </cell>
          <cell r="D48">
            <v>30</v>
          </cell>
          <cell r="E48" t="str">
            <v>NP</v>
          </cell>
          <cell r="F48" t="str">
            <v>Varies</v>
          </cell>
          <cell r="G48">
            <v>4.4400000000000004</v>
          </cell>
          <cell r="H48">
            <v>4.4400000000000004</v>
          </cell>
          <cell r="I48" t="str">
            <v>76-114</v>
          </cell>
          <cell r="J48">
            <v>2</v>
          </cell>
          <cell r="K48">
            <v>0</v>
          </cell>
          <cell r="L48">
            <v>0.67</v>
          </cell>
          <cell r="M48">
            <v>804.10989501898598</v>
          </cell>
          <cell r="N48">
            <v>44.769999999999996</v>
          </cell>
          <cell r="O48">
            <v>0.58299999999999996</v>
          </cell>
          <cell r="P48">
            <v>1.8461666666666665</v>
          </cell>
          <cell r="Q48">
            <v>55.384999999999998</v>
          </cell>
          <cell r="R48">
            <v>0.88329999999999997</v>
          </cell>
          <cell r="S48">
            <v>39.545340999999993</v>
          </cell>
          <cell r="T48">
            <v>0.99926674736842103</v>
          </cell>
          <cell r="U48">
            <v>3.1643447</v>
          </cell>
          <cell r="V48">
            <v>94.930340999999999</v>
          </cell>
        </row>
        <row r="49">
          <cell r="A49">
            <v>88013</v>
          </cell>
          <cell r="B49" t="str">
            <v>Pierce</v>
          </cell>
          <cell r="C49" t="str">
            <v>PIERCE RSTD BRST THIGH C-UP 30# FC</v>
          </cell>
          <cell r="D49">
            <v>30</v>
          </cell>
          <cell r="E49" t="str">
            <v>NP</v>
          </cell>
          <cell r="F49" t="str">
            <v>Varies</v>
          </cell>
          <cell r="G49">
            <v>4.4400000000000004</v>
          </cell>
          <cell r="H49">
            <v>4.4400000000000004</v>
          </cell>
          <cell r="I49" t="str">
            <v>74-90</v>
          </cell>
          <cell r="J49">
            <v>2</v>
          </cell>
          <cell r="K49">
            <v>0</v>
          </cell>
          <cell r="L49">
            <v>0.67</v>
          </cell>
          <cell r="M49">
            <v>803.93032603840993</v>
          </cell>
          <cell r="N49">
            <v>44.78</v>
          </cell>
          <cell r="O49">
            <v>0.75</v>
          </cell>
          <cell r="P49">
            <v>2.0499999999999998</v>
          </cell>
          <cell r="Q49">
            <v>61.5</v>
          </cell>
          <cell r="R49">
            <v>0.88329999999999997</v>
          </cell>
          <cell r="S49">
            <v>39.554174000000003</v>
          </cell>
          <cell r="T49">
            <v>1.2323679756097561</v>
          </cell>
          <cell r="U49">
            <v>3.3684724666666668</v>
          </cell>
          <cell r="V49">
            <v>101.054174</v>
          </cell>
        </row>
        <row r="50">
          <cell r="A50">
            <v>0</v>
          </cell>
          <cell r="B50">
            <v>0</v>
          </cell>
          <cell r="C50" t="str">
            <v>Gold Kist No Antibiotics Ever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>
            <v>776666</v>
          </cell>
          <cell r="B51" t="str">
            <v>GoldKist</v>
          </cell>
          <cell r="C51" t="str">
            <v>NAE CN WG Brd Spicy Patty</v>
          </cell>
          <cell r="D51">
            <v>30</v>
          </cell>
          <cell r="E51" t="str">
            <v>NP</v>
          </cell>
          <cell r="F51">
            <v>1</v>
          </cell>
          <cell r="G51">
            <v>3.05</v>
          </cell>
          <cell r="H51">
            <v>3.05</v>
          </cell>
          <cell r="I51">
            <v>156</v>
          </cell>
          <cell r="J51">
            <v>2</v>
          </cell>
          <cell r="K51">
            <v>1</v>
          </cell>
          <cell r="L51">
            <v>1.4792899408284024</v>
          </cell>
          <cell r="M51">
            <v>1775.1479289940828</v>
          </cell>
          <cell r="N51">
            <v>20.28</v>
          </cell>
          <cell r="O51">
            <v>0.29635800000000007</v>
          </cell>
          <cell r="P51">
            <v>1.5410616000000004</v>
          </cell>
          <cell r="Q51">
            <v>46.231848000000014</v>
          </cell>
          <cell r="R51">
            <v>0.94340000000000002</v>
          </cell>
          <cell r="S51">
            <v>19.14</v>
          </cell>
          <cell r="T51">
            <v>0.41905030769230778</v>
          </cell>
          <cell r="U51">
            <v>2.1790616000000003</v>
          </cell>
          <cell r="V51">
            <v>65.371848000000014</v>
          </cell>
        </row>
        <row r="52">
          <cell r="A52">
            <v>776667</v>
          </cell>
          <cell r="B52" t="str">
            <v>GoldKist</v>
          </cell>
          <cell r="C52" t="str">
            <v>NAE CN WG Brd Spicy Pyro Patty</v>
          </cell>
          <cell r="D52">
            <v>30</v>
          </cell>
          <cell r="E52" t="str">
            <v>NP</v>
          </cell>
          <cell r="F52">
            <v>1</v>
          </cell>
          <cell r="G52">
            <v>3.05</v>
          </cell>
          <cell r="H52">
            <v>3.05</v>
          </cell>
          <cell r="I52">
            <v>156</v>
          </cell>
          <cell r="J52">
            <v>2</v>
          </cell>
          <cell r="K52">
            <v>1</v>
          </cell>
          <cell r="L52">
            <v>1.4792899408284024</v>
          </cell>
          <cell r="M52">
            <v>1775.1479289940828</v>
          </cell>
          <cell r="N52">
            <v>20.28</v>
          </cell>
          <cell r="O52">
            <v>0.27935800000000011</v>
          </cell>
          <cell r="P52">
            <v>1.4526616000000006</v>
          </cell>
          <cell r="Q52">
            <v>43.57984800000002</v>
          </cell>
          <cell r="R52">
            <v>0.94340000000000002</v>
          </cell>
          <cell r="S52">
            <v>19.14</v>
          </cell>
          <cell r="T52">
            <v>0.40205030769230782</v>
          </cell>
          <cell r="U52">
            <v>2.0906616000000007</v>
          </cell>
          <cell r="V52">
            <v>62.71984800000002</v>
          </cell>
        </row>
        <row r="53">
          <cell r="A53">
            <v>776654</v>
          </cell>
          <cell r="B53" t="str">
            <v>GoldKist</v>
          </cell>
          <cell r="C53" t="str">
            <v>NAE CN WG Brd Homestyle Patty</v>
          </cell>
          <cell r="D53">
            <v>30</v>
          </cell>
          <cell r="E53" t="str">
            <v>NP</v>
          </cell>
          <cell r="F53">
            <v>1</v>
          </cell>
          <cell r="G53">
            <v>3.05</v>
          </cell>
          <cell r="H53">
            <v>3.05</v>
          </cell>
          <cell r="I53">
            <v>156</v>
          </cell>
          <cell r="J53">
            <v>2</v>
          </cell>
          <cell r="K53">
            <v>1</v>
          </cell>
          <cell r="L53">
            <v>1.4792899408284024</v>
          </cell>
          <cell r="M53">
            <v>1775.1479289940828</v>
          </cell>
          <cell r="N53">
            <v>20.28</v>
          </cell>
          <cell r="O53">
            <v>0.2713580000000001</v>
          </cell>
          <cell r="P53">
            <v>1.4110616000000005</v>
          </cell>
          <cell r="Q53">
            <v>42.331848000000015</v>
          </cell>
          <cell r="R53">
            <v>0.94340000000000002</v>
          </cell>
          <cell r="S53">
            <v>19.14</v>
          </cell>
          <cell r="T53">
            <v>0.39405030769230781</v>
          </cell>
          <cell r="U53">
            <v>2.0490616000000004</v>
          </cell>
          <cell r="V53">
            <v>61.471848000000016</v>
          </cell>
        </row>
        <row r="54">
          <cell r="A54">
            <v>776121</v>
          </cell>
          <cell r="B54" t="str">
            <v>GoldKist</v>
          </cell>
          <cell r="C54" t="str">
            <v>NAE CN WG Brd Nugget</v>
          </cell>
          <cell r="D54">
            <v>30</v>
          </cell>
          <cell r="E54" t="str">
            <v>NP</v>
          </cell>
          <cell r="F54">
            <v>5</v>
          </cell>
          <cell r="G54">
            <v>0.60799999999999998</v>
          </cell>
          <cell r="H54">
            <v>3.04</v>
          </cell>
          <cell r="I54">
            <v>158</v>
          </cell>
          <cell r="J54">
            <v>2</v>
          </cell>
          <cell r="K54">
            <v>1</v>
          </cell>
          <cell r="L54">
            <v>1.4792899408284024</v>
          </cell>
          <cell r="M54">
            <v>1775.1479289940828</v>
          </cell>
          <cell r="N54">
            <v>20.28</v>
          </cell>
          <cell r="O54">
            <v>0.28991043037974684</v>
          </cell>
          <cell r="P54">
            <v>1.5268615999999999</v>
          </cell>
          <cell r="Q54">
            <v>45.805847999999997</v>
          </cell>
          <cell r="R54">
            <v>0.94340000000000002</v>
          </cell>
          <cell r="S54">
            <v>19.14</v>
          </cell>
          <cell r="T54">
            <v>0.41104967088607591</v>
          </cell>
          <cell r="U54">
            <v>2.1648616000000001</v>
          </cell>
          <cell r="V54">
            <v>64.945847999999998</v>
          </cell>
        </row>
        <row r="55">
          <cell r="A55">
            <v>776916</v>
          </cell>
          <cell r="B55" t="str">
            <v>GoldKist</v>
          </cell>
          <cell r="C55" t="str">
            <v>NAE CN WG Brd Popcorn</v>
          </cell>
          <cell r="D55">
            <v>30</v>
          </cell>
          <cell r="E55" t="str">
            <v>NP</v>
          </cell>
          <cell r="F55">
            <v>14</v>
          </cell>
          <cell r="G55">
            <v>0.22</v>
          </cell>
          <cell r="H55">
            <v>3.08</v>
          </cell>
          <cell r="I55">
            <v>156</v>
          </cell>
          <cell r="J55">
            <v>2</v>
          </cell>
          <cell r="K55">
            <v>1</v>
          </cell>
          <cell r="L55">
            <v>1.5166835187057632</v>
          </cell>
          <cell r="M55">
            <v>1820.020222446916</v>
          </cell>
          <cell r="N55">
            <v>19.8</v>
          </cell>
          <cell r="O55">
            <v>0.27926076923076931</v>
          </cell>
          <cell r="P55">
            <v>1.4521560000000002</v>
          </cell>
          <cell r="Q55">
            <v>43.56468000000001</v>
          </cell>
          <cell r="R55">
            <v>0.94340000000000002</v>
          </cell>
          <cell r="S55">
            <v>18.68</v>
          </cell>
          <cell r="T55">
            <v>0.39900435897435904</v>
          </cell>
          <cell r="U55">
            <v>2.0748226666666669</v>
          </cell>
          <cell r="V55">
            <v>62.24468000000001</v>
          </cell>
        </row>
        <row r="56">
          <cell r="A56">
            <v>776153</v>
          </cell>
          <cell r="B56" t="str">
            <v>GoldKist</v>
          </cell>
          <cell r="C56" t="str">
            <v>NAE CN WG Brd Homestyle Nugget</v>
          </cell>
          <cell r="D56">
            <v>30</v>
          </cell>
          <cell r="E56" t="str">
            <v>NP</v>
          </cell>
          <cell r="F56">
            <v>5</v>
          </cell>
          <cell r="G56">
            <v>0.60799999999999998</v>
          </cell>
          <cell r="H56">
            <v>3.04</v>
          </cell>
          <cell r="I56">
            <v>158</v>
          </cell>
          <cell r="J56">
            <v>2</v>
          </cell>
          <cell r="K56">
            <v>1</v>
          </cell>
          <cell r="L56">
            <v>1.4792899408284024</v>
          </cell>
          <cell r="M56">
            <v>1775.1479289940828</v>
          </cell>
          <cell r="N56">
            <v>20.28</v>
          </cell>
          <cell r="O56">
            <v>0.27291043037974688</v>
          </cell>
          <cell r="P56">
            <v>1.4373282666666669</v>
          </cell>
          <cell r="Q56">
            <v>43.119848000000005</v>
          </cell>
          <cell r="R56">
            <v>0.94340000000000002</v>
          </cell>
          <cell r="S56">
            <v>19.14</v>
          </cell>
          <cell r="T56">
            <v>0.39404967088607601</v>
          </cell>
          <cell r="U56">
            <v>2.0753282666666668</v>
          </cell>
          <cell r="V56">
            <v>62.259848000000005</v>
          </cell>
        </row>
        <row r="57">
          <cell r="A57">
            <v>0</v>
          </cell>
          <cell r="B57">
            <v>0</v>
          </cell>
          <cell r="C57" t="str">
            <v>Just BARE (No Antibiotics Ever, No Artificial Ingredients, No Soy, Clean Label)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>
            <v>770452</v>
          </cell>
          <cell r="B58" t="str">
            <v>Just Bare</v>
          </cell>
          <cell r="C58" t="str">
            <v>JBC NAE CN WG Brd Popcorn Smacker</v>
          </cell>
          <cell r="D58">
            <v>30</v>
          </cell>
          <cell r="E58" t="str">
            <v>NP</v>
          </cell>
          <cell r="F58">
            <v>10</v>
          </cell>
          <cell r="G58">
            <v>0.43</v>
          </cell>
          <cell r="H58">
            <v>4.3</v>
          </cell>
          <cell r="I58">
            <v>112</v>
          </cell>
          <cell r="J58">
            <v>2</v>
          </cell>
          <cell r="K58">
            <v>1</v>
          </cell>
          <cell r="L58">
            <v>1.0006671114076051</v>
          </cell>
          <cell r="M58">
            <v>1200.800533689126</v>
          </cell>
          <cell r="N58">
            <v>29.98</v>
          </cell>
          <cell r="O58">
            <v>0.40847203571428581</v>
          </cell>
          <cell r="P58">
            <v>1.5249622666666669</v>
          </cell>
          <cell r="Q58">
            <v>45.748868000000009</v>
          </cell>
          <cell r="R58">
            <v>0.94340000000000002</v>
          </cell>
          <cell r="S58">
            <v>28.28</v>
          </cell>
          <cell r="T58">
            <v>0.66097203571428587</v>
          </cell>
          <cell r="U58">
            <v>2.4676289333333341</v>
          </cell>
          <cell r="V58">
            <v>74.028868000000017</v>
          </cell>
        </row>
        <row r="59">
          <cell r="A59">
            <v>770458</v>
          </cell>
          <cell r="B59" t="str">
            <v>Just Bare</v>
          </cell>
          <cell r="C59" t="str">
            <v>JBC NAE CN WG DRK MT Brd Popcorn Smacker</v>
          </cell>
          <cell r="D59">
            <v>30</v>
          </cell>
          <cell r="E59" t="str">
            <v>DM</v>
          </cell>
          <cell r="F59">
            <v>10</v>
          </cell>
          <cell r="G59">
            <v>0.43</v>
          </cell>
          <cell r="H59">
            <v>4.3</v>
          </cell>
          <cell r="I59">
            <v>112</v>
          </cell>
          <cell r="J59">
            <v>2</v>
          </cell>
          <cell r="K59">
            <v>1</v>
          </cell>
          <cell r="L59">
            <v>0.740009866798224</v>
          </cell>
          <cell r="M59">
            <v>888.01184015786885</v>
          </cell>
          <cell r="N59">
            <v>40.54</v>
          </cell>
          <cell r="O59">
            <v>0.37552289285714291</v>
          </cell>
          <cell r="P59">
            <v>1.4019521333333336</v>
          </cell>
          <cell r="Q59">
            <v>42.058564000000004</v>
          </cell>
          <cell r="R59">
            <v>0.94340000000000002</v>
          </cell>
          <cell r="S59">
            <v>38.245435999999998</v>
          </cell>
          <cell r="T59">
            <v>0.71699999999999997</v>
          </cell>
          <cell r="U59">
            <v>2.6768000000000001</v>
          </cell>
          <cell r="V59">
            <v>80.304000000000002</v>
          </cell>
        </row>
        <row r="60">
          <cell r="A60">
            <v>771230</v>
          </cell>
          <cell r="B60" t="str">
            <v>Just Bare</v>
          </cell>
          <cell r="C60" t="str">
            <v>JBC NAE Diced Chicken Strips</v>
          </cell>
          <cell r="D60">
            <v>30</v>
          </cell>
          <cell r="E60" t="str">
            <v>NP</v>
          </cell>
          <cell r="F60" t="str">
            <v>Varies</v>
          </cell>
          <cell r="G60">
            <v>2.75</v>
          </cell>
          <cell r="H60">
            <v>2.75</v>
          </cell>
          <cell r="I60">
            <v>176</v>
          </cell>
          <cell r="J60">
            <v>2</v>
          </cell>
          <cell r="K60">
            <v>0</v>
          </cell>
          <cell r="L60">
            <v>0.83333333333333337</v>
          </cell>
          <cell r="M60">
            <v>1000</v>
          </cell>
          <cell r="N60">
            <v>36</v>
          </cell>
          <cell r="O60">
            <v>0.28203181818181816</v>
          </cell>
          <cell r="P60">
            <v>1.6545866666666667</v>
          </cell>
          <cell r="Q60">
            <v>49.637599999999999</v>
          </cell>
          <cell r="R60">
            <v>0.94340000000000002</v>
          </cell>
          <cell r="S60">
            <v>33.96</v>
          </cell>
          <cell r="T60">
            <v>0.47498636363636365</v>
          </cell>
          <cell r="U60">
            <v>2.7865866666666665</v>
          </cell>
          <cell r="V60">
            <v>83.5976</v>
          </cell>
        </row>
        <row r="61">
          <cell r="A61">
            <v>776123</v>
          </cell>
          <cell r="B61" t="str">
            <v>Just Bare</v>
          </cell>
          <cell r="C61" t="str">
            <v>JBC NAE CN WG Brd Bite</v>
          </cell>
          <cell r="D61">
            <v>30</v>
          </cell>
          <cell r="E61" t="str">
            <v>WM</v>
          </cell>
          <cell r="F61">
            <v>5</v>
          </cell>
          <cell r="G61">
            <v>0.78</v>
          </cell>
          <cell r="H61">
            <v>3.9</v>
          </cell>
          <cell r="I61">
            <v>123</v>
          </cell>
          <cell r="J61">
            <v>2</v>
          </cell>
          <cell r="K61">
            <v>1</v>
          </cell>
          <cell r="L61">
            <v>1.0245901639344261</v>
          </cell>
          <cell r="M61">
            <v>1229.5081967213114</v>
          </cell>
          <cell r="N61">
            <v>29.26</v>
          </cell>
          <cell r="O61">
            <v>0.29057817886178855</v>
          </cell>
          <cell r="P61">
            <v>1.1913705333333331</v>
          </cell>
          <cell r="Q61">
            <v>35.741115999999991</v>
          </cell>
          <cell r="R61">
            <v>0.94340000000000002</v>
          </cell>
          <cell r="S61">
            <v>27.6</v>
          </cell>
          <cell r="T61">
            <v>0.51496842276422761</v>
          </cell>
          <cell r="U61">
            <v>2.111370533333333</v>
          </cell>
          <cell r="V61">
            <v>63.341115999999992</v>
          </cell>
        </row>
        <row r="62">
          <cell r="A62">
            <v>776223</v>
          </cell>
          <cell r="B62" t="str">
            <v>Just Bare</v>
          </cell>
          <cell r="C62" t="str">
            <v>JBC NAE CN WG Brd Tender</v>
          </cell>
          <cell r="D62">
            <v>30</v>
          </cell>
          <cell r="E62" t="str">
            <v>WM</v>
          </cell>
          <cell r="F62">
            <v>3</v>
          </cell>
          <cell r="G62">
            <v>1.3</v>
          </cell>
          <cell r="H62">
            <v>3.9</v>
          </cell>
          <cell r="I62">
            <v>124</v>
          </cell>
          <cell r="J62">
            <v>2</v>
          </cell>
          <cell r="K62">
            <v>1</v>
          </cell>
          <cell r="L62">
            <v>0.51229508196721307</v>
          </cell>
          <cell r="M62">
            <v>614.75409836065569</v>
          </cell>
          <cell r="N62">
            <v>29.26</v>
          </cell>
          <cell r="O62">
            <v>0.28038803225806452</v>
          </cell>
          <cell r="P62">
            <v>1.1589372</v>
          </cell>
          <cell r="Q62">
            <v>34.768115999999999</v>
          </cell>
          <cell r="R62">
            <v>0.94340000000000002</v>
          </cell>
          <cell r="S62">
            <v>27.603884000000001</v>
          </cell>
          <cell r="T62">
            <v>0.503</v>
          </cell>
          <cell r="U62">
            <v>2.0790666666666668</v>
          </cell>
          <cell r="V62">
            <v>62.372</v>
          </cell>
        </row>
        <row r="63">
          <cell r="A63">
            <v>776623</v>
          </cell>
          <cell r="B63" t="str">
            <v>Just Bare</v>
          </cell>
          <cell r="C63" t="str">
            <v>JBC NAE CN  WG Brd Patty</v>
          </cell>
          <cell r="D63">
            <v>30</v>
          </cell>
          <cell r="E63" t="str">
            <v>WM</v>
          </cell>
          <cell r="F63">
            <v>1</v>
          </cell>
          <cell r="G63">
            <v>3.9</v>
          </cell>
          <cell r="H63">
            <v>3.9</v>
          </cell>
          <cell r="I63">
            <v>120</v>
          </cell>
          <cell r="J63">
            <v>2</v>
          </cell>
          <cell r="K63">
            <v>1</v>
          </cell>
          <cell r="L63">
            <v>0.51229508196721307</v>
          </cell>
          <cell r="M63">
            <v>614.75409836065569</v>
          </cell>
          <cell r="N63">
            <v>29.26</v>
          </cell>
          <cell r="O63">
            <v>0.28796763333333331</v>
          </cell>
          <cell r="P63">
            <v>1.1518705333333332</v>
          </cell>
          <cell r="Q63">
            <v>34.556115999999996</v>
          </cell>
          <cell r="R63">
            <v>0.94340000000000002</v>
          </cell>
          <cell r="S63">
            <v>27.603884000000001</v>
          </cell>
          <cell r="T63">
            <v>0.51800000000000002</v>
          </cell>
          <cell r="U63">
            <v>2.0720000000000001</v>
          </cell>
          <cell r="V63">
            <v>62.16</v>
          </cell>
        </row>
        <row r="64">
          <cell r="A64">
            <v>777516</v>
          </cell>
          <cell r="B64" t="str">
            <v>Just Bare</v>
          </cell>
          <cell r="C64" t="str">
            <v>JBC NAE CN WG Brd Whole Muscle Breast</v>
          </cell>
          <cell r="D64">
            <v>30</v>
          </cell>
          <cell r="E64" t="str">
            <v>WM</v>
          </cell>
          <cell r="F64">
            <v>1</v>
          </cell>
          <cell r="G64">
            <v>4</v>
          </cell>
          <cell r="H64">
            <v>4</v>
          </cell>
          <cell r="I64" t="str">
            <v>Approx 100-140</v>
          </cell>
          <cell r="J64">
            <v>2</v>
          </cell>
          <cell r="K64">
            <v>1</v>
          </cell>
          <cell r="L64">
            <v>1.2116316639741518</v>
          </cell>
          <cell r="M64">
            <v>1453.9579967689822</v>
          </cell>
          <cell r="N64">
            <v>24.76</v>
          </cell>
          <cell r="O64">
            <v>0.73841416000000004</v>
          </cell>
          <cell r="P64">
            <v>2.9536566400000002</v>
          </cell>
          <cell r="Q64">
            <v>88.609699200000009</v>
          </cell>
          <cell r="R64">
            <v>0.94340000000000002</v>
          </cell>
          <cell r="S64">
            <v>23.358584</v>
          </cell>
          <cell r="T64">
            <v>0.93306902666666669</v>
          </cell>
          <cell r="U64">
            <v>3.7322761066666668</v>
          </cell>
          <cell r="V64">
            <v>111.9682832</v>
          </cell>
        </row>
        <row r="65">
          <cell r="A65">
            <v>777518</v>
          </cell>
          <cell r="B65" t="str">
            <v>Just Bare</v>
          </cell>
          <cell r="C65" t="str">
            <v>JBC NAE WG Brd Whole Muscle Breast Chunk</v>
          </cell>
          <cell r="D65">
            <v>30</v>
          </cell>
          <cell r="E65" t="str">
            <v>WM</v>
          </cell>
          <cell r="F65">
            <v>10</v>
          </cell>
          <cell r="G65">
            <v>0.43</v>
          </cell>
          <cell r="H65">
            <v>3.75</v>
          </cell>
          <cell r="I65" t="str">
            <v>Approx 110-146</v>
          </cell>
          <cell r="J65">
            <v>2</v>
          </cell>
          <cell r="K65">
            <v>1</v>
          </cell>
          <cell r="L65">
            <v>1.2116316639741518</v>
          </cell>
          <cell r="M65">
            <v>1453.9579967689822</v>
          </cell>
          <cell r="N65">
            <v>24.76</v>
          </cell>
          <cell r="O65">
            <v>0.61764923636363644</v>
          </cell>
          <cell r="P65">
            <v>2.635303408484849</v>
          </cell>
          <cell r="Q65">
            <v>79.059102254545465</v>
          </cell>
          <cell r="R65">
            <v>0.94340000000000002</v>
          </cell>
          <cell r="S65">
            <v>23.358584</v>
          </cell>
          <cell r="T65">
            <v>0.80013817386363639</v>
          </cell>
          <cell r="U65">
            <v>3.4139228751515152</v>
          </cell>
          <cell r="V65">
            <v>102.41768625454546</v>
          </cell>
        </row>
        <row r="66">
          <cell r="A66">
            <v>777572</v>
          </cell>
          <cell r="B66" t="str">
            <v>Just Bare</v>
          </cell>
          <cell r="C66" t="str">
            <v>JBC NAE CN WG Brd Tender</v>
          </cell>
          <cell r="D66">
            <v>30</v>
          </cell>
          <cell r="E66" t="str">
            <v>WM</v>
          </cell>
          <cell r="F66">
            <v>3</v>
          </cell>
          <cell r="G66">
            <v>1.45</v>
          </cell>
          <cell r="H66">
            <v>4.3499999999999996</v>
          </cell>
          <cell r="I66">
            <v>110</v>
          </cell>
          <cell r="J66">
            <v>2</v>
          </cell>
          <cell r="K66">
            <v>1.25</v>
          </cell>
          <cell r="L66">
            <v>1.1202389843166543</v>
          </cell>
          <cell r="M66">
            <v>1344.2867811799849</v>
          </cell>
          <cell r="N66">
            <v>26.78</v>
          </cell>
          <cell r="O66">
            <v>0.55132498181818179</v>
          </cell>
          <cell r="P66">
            <v>2.0215249333333332</v>
          </cell>
          <cell r="Q66">
            <v>60.645747999999998</v>
          </cell>
          <cell r="R66">
            <v>0.94340000000000002</v>
          </cell>
          <cell r="S66">
            <v>25.264252000000003</v>
          </cell>
          <cell r="T66">
            <v>0.78099999999999992</v>
          </cell>
          <cell r="U66">
            <v>2.8636666666666666</v>
          </cell>
          <cell r="V66">
            <v>85.91</v>
          </cell>
        </row>
        <row r="67">
          <cell r="A67">
            <v>776390</v>
          </cell>
          <cell r="B67" t="str">
            <v>Just Bare</v>
          </cell>
          <cell r="C67" t="str">
            <v>JBC NAE CN Sausage Patty</v>
          </cell>
          <cell r="D67">
            <v>30</v>
          </cell>
          <cell r="E67" t="str">
            <v>DM</v>
          </cell>
          <cell r="F67">
            <v>1</v>
          </cell>
          <cell r="G67">
            <v>1.37</v>
          </cell>
          <cell r="H67">
            <v>1.37</v>
          </cell>
          <cell r="I67">
            <v>350</v>
          </cell>
          <cell r="J67">
            <v>1</v>
          </cell>
          <cell r="K67">
            <v>0</v>
          </cell>
          <cell r="L67">
            <v>0.57328492260653552</v>
          </cell>
          <cell r="M67">
            <v>687.94190712784257</v>
          </cell>
          <cell r="N67">
            <v>52.33</v>
          </cell>
          <cell r="O67">
            <v>0.12894822285714283</v>
          </cell>
          <cell r="P67">
            <v>1.5043959333333332</v>
          </cell>
          <cell r="Q67">
            <v>45.131877999999993</v>
          </cell>
          <cell r="R67">
            <v>0.94340000000000002</v>
          </cell>
          <cell r="S67">
            <v>49.368122</v>
          </cell>
          <cell r="T67">
            <v>0.27</v>
          </cell>
          <cell r="U67">
            <v>3.15</v>
          </cell>
          <cell r="V67">
            <v>94.5</v>
          </cell>
        </row>
        <row r="68">
          <cell r="A68">
            <v>776410</v>
          </cell>
          <cell r="B68" t="str">
            <v>Just Bare</v>
          </cell>
          <cell r="C68" t="str">
            <v>JBC NAE CN Dark Meat Italian Meatball</v>
          </cell>
          <cell r="D68">
            <v>30</v>
          </cell>
          <cell r="E68" t="str">
            <v>DM</v>
          </cell>
          <cell r="F68">
            <v>5</v>
          </cell>
          <cell r="G68">
            <v>0.59000000000000008</v>
          </cell>
          <cell r="H68">
            <v>2.95</v>
          </cell>
          <cell r="I68">
            <v>160</v>
          </cell>
          <cell r="J68">
            <v>2.25</v>
          </cell>
          <cell r="K68">
            <v>0</v>
          </cell>
          <cell r="L68">
            <v>0.55370985603543699</v>
          </cell>
          <cell r="M68">
            <v>664.45182724252493</v>
          </cell>
          <cell r="N68">
            <v>49.18</v>
          </cell>
          <cell r="O68">
            <v>0.26802242500000001</v>
          </cell>
          <cell r="P68">
            <v>1.4294529333333335</v>
          </cell>
          <cell r="Q68">
            <v>42.883588000000003</v>
          </cell>
          <cell r="R68">
            <v>0.94340000000000002</v>
          </cell>
          <cell r="S68">
            <v>46.396411999999998</v>
          </cell>
          <cell r="T68">
            <v>0.55800000000000005</v>
          </cell>
          <cell r="U68">
            <v>2.976</v>
          </cell>
          <cell r="V68">
            <v>89.28</v>
          </cell>
        </row>
        <row r="69">
          <cell r="A69">
            <v>0</v>
          </cell>
          <cell r="B69">
            <v>0</v>
          </cell>
          <cell r="C69" t="str">
            <v>Commercial Only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>
            <v>48773</v>
          </cell>
          <cell r="B70" t="str">
            <v>GoldKist</v>
          </cell>
          <cell r="C70" t="str">
            <v>CN FC Golden Breaded Breast Nugget</v>
          </cell>
          <cell r="D70">
            <v>10</v>
          </cell>
          <cell r="E70" t="str">
            <v>WM</v>
          </cell>
          <cell r="F70">
            <v>5</v>
          </cell>
          <cell r="G70">
            <v>0.91</v>
          </cell>
          <cell r="H70">
            <v>4.55</v>
          </cell>
          <cell r="I70">
            <v>46</v>
          </cell>
          <cell r="J70">
            <v>2.5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0.47826086956521741</v>
          </cell>
          <cell r="U70">
            <v>2.2000000000000002</v>
          </cell>
          <cell r="V70">
            <v>22</v>
          </cell>
        </row>
        <row r="71">
          <cell r="A71">
            <v>663100</v>
          </cell>
          <cell r="B71" t="str">
            <v>GoldKist</v>
          </cell>
          <cell r="C71" t="str">
            <v>CN FC Homestyle WG Brd Patty</v>
          </cell>
          <cell r="D71">
            <v>20</v>
          </cell>
          <cell r="E71" t="str">
            <v>WM</v>
          </cell>
          <cell r="F71">
            <v>1</v>
          </cell>
          <cell r="G71">
            <v>3.05</v>
          </cell>
          <cell r="H71">
            <v>3.05</v>
          </cell>
          <cell r="I71">
            <v>104</v>
          </cell>
          <cell r="J71">
            <v>2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0.38461538461538464</v>
          </cell>
          <cell r="U71">
            <v>2</v>
          </cell>
          <cell r="V71">
            <v>40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workbookViewId="0"/>
  </sheetViews>
  <sheetFormatPr defaultColWidth="9.140625" defaultRowHeight="15" x14ac:dyDescent="0.25"/>
  <cols>
    <col min="1" max="1" width="1.140625" style="32" customWidth="1"/>
    <col min="2" max="2" width="47.5703125" style="32" bestFit="1" customWidth="1"/>
    <col min="3" max="3" width="36.5703125" style="32" customWidth="1"/>
    <col min="4" max="4" width="11.85546875" style="32" bestFit="1" customWidth="1"/>
    <col min="5" max="5" width="19.85546875" style="32" customWidth="1"/>
    <col min="6" max="16384" width="9.140625" style="32"/>
  </cols>
  <sheetData>
    <row r="1" spans="2:10" ht="5.25" customHeight="1" thickBot="1" x14ac:dyDescent="0.3"/>
    <row r="2" spans="2:10" x14ac:dyDescent="0.25">
      <c r="B2" s="58" t="s">
        <v>67</v>
      </c>
      <c r="C2" s="59"/>
    </row>
    <row r="3" spans="2:10" x14ac:dyDescent="0.25">
      <c r="B3" s="39" t="s">
        <v>32</v>
      </c>
      <c r="C3" s="71"/>
    </row>
    <row r="4" spans="2:10" x14ac:dyDescent="0.25">
      <c r="B4" s="39" t="s">
        <v>35</v>
      </c>
      <c r="C4" s="71"/>
    </row>
    <row r="5" spans="2:10" x14ac:dyDescent="0.25">
      <c r="B5" s="39" t="s">
        <v>37</v>
      </c>
      <c r="C5" s="71"/>
    </row>
    <row r="6" spans="2:10" x14ac:dyDescent="0.25">
      <c r="B6" s="39" t="s">
        <v>39</v>
      </c>
      <c r="C6" s="71"/>
    </row>
    <row r="7" spans="2:10" ht="15.75" thickBot="1" x14ac:dyDescent="0.3">
      <c r="B7" s="40" t="s">
        <v>41</v>
      </c>
      <c r="C7" s="72"/>
    </row>
    <row r="8" spans="2:10" ht="15.75" thickBot="1" x14ac:dyDescent="0.3">
      <c r="B8" s="15"/>
      <c r="C8" s="16"/>
    </row>
    <row r="9" spans="2:10" x14ac:dyDescent="0.25">
      <c r="B9" s="60" t="s">
        <v>34</v>
      </c>
      <c r="C9" s="73"/>
    </row>
    <row r="10" spans="2:10" x14ac:dyDescent="0.25">
      <c r="B10" s="43" t="s">
        <v>36</v>
      </c>
      <c r="C10" s="74"/>
    </row>
    <row r="11" spans="2:10" x14ac:dyDescent="0.25">
      <c r="B11" s="43" t="s">
        <v>38</v>
      </c>
      <c r="C11" s="74"/>
    </row>
    <row r="12" spans="2:10" x14ac:dyDescent="0.25">
      <c r="B12" s="43" t="s">
        <v>40</v>
      </c>
      <c r="C12" s="74"/>
    </row>
    <row r="13" spans="2:10" ht="15.75" thickBot="1" x14ac:dyDescent="0.3">
      <c r="B13" s="44" t="s">
        <v>42</v>
      </c>
      <c r="C13" s="75"/>
    </row>
    <row r="14" spans="2:10" ht="15.75" thickBot="1" x14ac:dyDescent="0.3">
      <c r="B14" s="15"/>
      <c r="C14" s="16"/>
    </row>
    <row r="15" spans="2:10" x14ac:dyDescent="0.25">
      <c r="B15" s="65" t="s">
        <v>50</v>
      </c>
      <c r="C15" s="76"/>
      <c r="D15" s="36"/>
      <c r="E15" s="33"/>
      <c r="F15" s="33"/>
      <c r="G15" s="33"/>
      <c r="H15" s="33"/>
      <c r="I15" s="33"/>
      <c r="J15" s="33"/>
    </row>
    <row r="16" spans="2:10" x14ac:dyDescent="0.25">
      <c r="B16" s="45" t="s">
        <v>35</v>
      </c>
      <c r="C16" s="77"/>
      <c r="D16" s="37"/>
      <c r="E16" s="35"/>
      <c r="F16" s="35"/>
      <c r="G16" s="35"/>
      <c r="H16" s="35"/>
      <c r="I16" s="35"/>
      <c r="J16" s="35"/>
    </row>
    <row r="17" spans="2:10" x14ac:dyDescent="0.25">
      <c r="B17" s="45" t="s">
        <v>74</v>
      </c>
      <c r="C17" s="77"/>
      <c r="D17" s="37"/>
      <c r="E17" s="35"/>
      <c r="F17" s="35"/>
      <c r="G17" s="35"/>
      <c r="H17" s="35"/>
      <c r="I17" s="35"/>
      <c r="J17" s="35"/>
    </row>
    <row r="18" spans="2:10" x14ac:dyDescent="0.25">
      <c r="B18" s="45" t="s">
        <v>36</v>
      </c>
      <c r="C18" s="77"/>
      <c r="D18" s="38"/>
      <c r="E18" s="35" t="s">
        <v>33</v>
      </c>
      <c r="F18" s="35" t="s">
        <v>33</v>
      </c>
      <c r="G18" s="35"/>
      <c r="H18" s="35"/>
      <c r="I18" s="35"/>
      <c r="J18" s="35"/>
    </row>
    <row r="19" spans="2:10" x14ac:dyDescent="0.25">
      <c r="B19" s="45" t="s">
        <v>53</v>
      </c>
      <c r="C19" s="77"/>
      <c r="D19" s="38"/>
      <c r="E19" s="35"/>
      <c r="F19" s="35"/>
      <c r="G19" s="35"/>
      <c r="H19" s="35"/>
      <c r="I19" s="35"/>
      <c r="J19" s="35"/>
    </row>
    <row r="20" spans="2:10" x14ac:dyDescent="0.25">
      <c r="B20" s="45" t="s">
        <v>39</v>
      </c>
      <c r="C20" s="78"/>
      <c r="D20" s="37"/>
      <c r="E20" s="35"/>
      <c r="F20" s="35"/>
      <c r="G20" s="35"/>
      <c r="H20" s="34"/>
    </row>
    <row r="21" spans="2:10" x14ac:dyDescent="0.25">
      <c r="B21" s="45" t="s">
        <v>56</v>
      </c>
      <c r="C21" s="79" t="s">
        <v>57</v>
      </c>
      <c r="D21" s="37"/>
      <c r="E21" s="35"/>
      <c r="F21" s="35"/>
      <c r="G21" s="35"/>
      <c r="H21" s="34"/>
    </row>
    <row r="22" spans="2:10" ht="15.75" thickBot="1" x14ac:dyDescent="0.3">
      <c r="B22" s="51" t="s">
        <v>77</v>
      </c>
      <c r="C22" s="80"/>
      <c r="D22" s="38"/>
      <c r="E22" s="34"/>
      <c r="F22" s="34"/>
      <c r="G22" s="34"/>
      <c r="H22" s="34"/>
    </row>
    <row r="23" spans="2:10" ht="15.75" thickBot="1" x14ac:dyDescent="0.3">
      <c r="B23" s="46"/>
      <c r="C23" s="46"/>
      <c r="D23" s="47"/>
      <c r="E23" s="47"/>
      <c r="F23" s="33"/>
      <c r="G23" s="33"/>
      <c r="H23" s="33"/>
    </row>
    <row r="24" spans="2:10" x14ac:dyDescent="0.25">
      <c r="B24" s="61" t="s">
        <v>71</v>
      </c>
      <c r="C24" s="62"/>
      <c r="D24" s="63"/>
      <c r="E24" s="64"/>
    </row>
    <row r="25" spans="2:10" x14ac:dyDescent="0.25">
      <c r="B25" s="48" t="s">
        <v>72</v>
      </c>
      <c r="C25" s="81"/>
      <c r="D25" s="42" t="s">
        <v>75</v>
      </c>
      <c r="E25" s="84"/>
    </row>
    <row r="26" spans="2:10" x14ac:dyDescent="0.25">
      <c r="B26" s="48" t="s">
        <v>51</v>
      </c>
      <c r="C26" s="82"/>
      <c r="D26" s="41"/>
      <c r="E26" s="85"/>
    </row>
    <row r="27" spans="2:10" x14ac:dyDescent="0.25">
      <c r="B27" s="48" t="s">
        <v>73</v>
      </c>
      <c r="C27" s="82"/>
      <c r="D27" s="41"/>
      <c r="E27" s="85"/>
    </row>
    <row r="28" spans="2:10" x14ac:dyDescent="0.25">
      <c r="B28" s="48" t="s">
        <v>39</v>
      </c>
      <c r="C28" s="81"/>
      <c r="D28" s="41" t="s">
        <v>76</v>
      </c>
      <c r="E28" s="84"/>
    </row>
    <row r="29" spans="2:10" x14ac:dyDescent="0.25">
      <c r="B29" s="48" t="s">
        <v>52</v>
      </c>
      <c r="C29" s="82"/>
      <c r="D29" s="41"/>
      <c r="E29" s="85"/>
    </row>
    <row r="30" spans="2:10" x14ac:dyDescent="0.25">
      <c r="B30" s="48" t="s">
        <v>54</v>
      </c>
      <c r="C30" s="82"/>
      <c r="D30" s="41"/>
      <c r="E30" s="85"/>
    </row>
    <row r="31" spans="2:10" ht="15.75" thickBot="1" x14ac:dyDescent="0.3">
      <c r="B31" s="49" t="s">
        <v>42</v>
      </c>
      <c r="C31" s="83"/>
      <c r="D31" s="50" t="s">
        <v>55</v>
      </c>
      <c r="E31" s="86"/>
    </row>
  </sheetData>
  <protectedRanges>
    <protectedRange sqref="D22 B16:B22" name="Range4"/>
    <protectedRange sqref="D28 B25:B31" name="Range3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zoomScale="90" zoomScaleNormal="90" workbookViewId="0">
      <pane ySplit="9" topLeftCell="A10" activePane="bottomLeft" state="frozen"/>
      <selection pane="bottomLeft" activeCell="B6" sqref="B6:C6"/>
    </sheetView>
  </sheetViews>
  <sheetFormatPr defaultColWidth="9.140625" defaultRowHeight="15" x14ac:dyDescent="0.25"/>
  <cols>
    <col min="1" max="1" width="9.140625" style="5"/>
    <col min="2" max="2" width="40.85546875" style="6" customWidth="1"/>
    <col min="3" max="3" width="24.5703125" style="7" customWidth="1"/>
    <col min="4" max="4" width="9.140625" style="7"/>
    <col min="5" max="5" width="13.42578125" style="7" customWidth="1"/>
    <col min="6" max="6" width="8" style="7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2" style="7" customWidth="1"/>
    <col min="17" max="17" width="9.140625" style="7"/>
    <col min="18" max="18" width="2" style="7" customWidth="1"/>
    <col min="19" max="19" width="9.140625" style="7"/>
    <col min="20" max="20" width="11" style="8" customWidth="1"/>
    <col min="21" max="21" width="16.7109375" style="8" customWidth="1"/>
    <col min="22" max="22" width="9.140625" style="7"/>
    <col min="23" max="23" width="8.5703125" style="9" bestFit="1" customWidth="1"/>
    <col min="24" max="16384" width="9.140625" style="9"/>
  </cols>
  <sheetData>
    <row r="1" spans="1:22" ht="15.75" x14ac:dyDescent="0.25">
      <c r="B1" s="24" t="s">
        <v>62</v>
      </c>
    </row>
    <row r="2" spans="1:22" ht="15.75" x14ac:dyDescent="0.25">
      <c r="A2" s="57"/>
      <c r="B2" s="87" t="s">
        <v>63</v>
      </c>
    </row>
    <row r="3" spans="1:22" ht="15.75" x14ac:dyDescent="0.25">
      <c r="A3" s="57"/>
      <c r="B3" s="87" t="s">
        <v>64</v>
      </c>
    </row>
    <row r="4" spans="1:22" ht="15.75" x14ac:dyDescent="0.25">
      <c r="A4" s="57"/>
      <c r="B4" s="87" t="s">
        <v>65</v>
      </c>
      <c r="C4" s="9"/>
      <c r="D4" s="9"/>
      <c r="E4" s="9"/>
      <c r="G4" s="9" t="s">
        <v>104</v>
      </c>
      <c r="H4" s="9"/>
      <c r="I4" s="9"/>
    </row>
    <row r="5" spans="1:22" ht="15.75" x14ac:dyDescent="0.25">
      <c r="A5" s="57"/>
      <c r="B5" s="87" t="s">
        <v>66</v>
      </c>
    </row>
    <row r="6" spans="1:22" ht="15.75" x14ac:dyDescent="0.25">
      <c r="A6" s="57"/>
      <c r="B6" s="129" t="s">
        <v>100</v>
      </c>
      <c r="C6" s="129"/>
    </row>
    <row r="8" spans="1:22" s="4" customFormat="1" ht="15" customHeight="1" x14ac:dyDescent="0.25">
      <c r="A8" s="66"/>
      <c r="B8" s="67" t="s">
        <v>0</v>
      </c>
      <c r="C8" s="130" t="s">
        <v>92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68"/>
      <c r="S8" s="68"/>
      <c r="T8" s="70">
        <v>0.997</v>
      </c>
      <c r="U8" s="69"/>
      <c r="V8" s="68"/>
    </row>
    <row r="9" spans="1:22" s="1" customFormat="1" ht="60" x14ac:dyDescent="0.25">
      <c r="A9" s="88" t="s">
        <v>1</v>
      </c>
      <c r="B9" s="89" t="s">
        <v>2</v>
      </c>
      <c r="C9" s="90" t="s">
        <v>3</v>
      </c>
      <c r="D9" s="90" t="s">
        <v>4</v>
      </c>
      <c r="E9" s="90" t="s">
        <v>5</v>
      </c>
      <c r="F9" s="90" t="s">
        <v>6</v>
      </c>
      <c r="G9" s="90" t="s">
        <v>7</v>
      </c>
      <c r="H9" s="90"/>
      <c r="I9" s="90" t="s">
        <v>8</v>
      </c>
      <c r="J9" s="90"/>
      <c r="K9" s="90" t="s">
        <v>9</v>
      </c>
      <c r="L9" s="90"/>
      <c r="M9" s="90" t="s">
        <v>10</v>
      </c>
      <c r="N9" s="90"/>
      <c r="O9" s="90" t="s">
        <v>11</v>
      </c>
      <c r="P9" s="90"/>
      <c r="Q9" s="90" t="s">
        <v>12</v>
      </c>
      <c r="R9" s="90"/>
      <c r="S9" s="90" t="s">
        <v>13</v>
      </c>
      <c r="T9" s="91" t="s">
        <v>14</v>
      </c>
      <c r="U9" s="91" t="s">
        <v>15</v>
      </c>
      <c r="V9" s="90" t="s">
        <v>43</v>
      </c>
    </row>
    <row r="10" spans="1:22" ht="22.5" customHeight="1" x14ac:dyDescent="0.25">
      <c r="A10" s="99">
        <v>615300</v>
      </c>
      <c r="B10" s="100" t="str">
        <f>VLOOKUP(A10,'[1]Platinum '!$1:$1048576,3,FALSE)</f>
        <v>CN SY WHLGRN HOME BRD NUG 6/5# FC</v>
      </c>
      <c r="C10" s="7" t="s">
        <v>20</v>
      </c>
      <c r="D10" s="7">
        <v>30</v>
      </c>
      <c r="E10" s="7" t="s">
        <v>16</v>
      </c>
      <c r="F10" s="7">
        <v>1</v>
      </c>
      <c r="G10" s="11"/>
      <c r="H10" s="7" t="s">
        <v>17</v>
      </c>
      <c r="I10" s="11"/>
      <c r="J10" s="7" t="s">
        <v>18</v>
      </c>
      <c r="K10" s="10">
        <f>I10*G10</f>
        <v>0</v>
      </c>
      <c r="L10" s="7" t="s">
        <v>19</v>
      </c>
      <c r="M10" s="7">
        <v>156</v>
      </c>
      <c r="N10" s="7" t="s">
        <v>18</v>
      </c>
      <c r="O10" s="10">
        <f t="shared" ref="O10:O20" si="0">K10/M10</f>
        <v>0</v>
      </c>
      <c r="P10" s="7" t="s">
        <v>17</v>
      </c>
      <c r="Q10" s="12">
        <v>18.079999999999998</v>
      </c>
      <c r="R10" s="7" t="s">
        <v>18</v>
      </c>
      <c r="S10" s="10">
        <f t="shared" ref="S10:S20" si="1">O10*Q10</f>
        <v>0</v>
      </c>
      <c r="T10" s="8">
        <f t="shared" ref="T10:T15" si="2">ROUND(ROUND(Q10*0.6,2)*$T$8,2)+ROUND(ROUND(Q10*0.4,2)*$T$8,2)</f>
        <v>18.03</v>
      </c>
      <c r="U10" s="13">
        <f t="shared" ref="U10:U20" si="3">SUM(T10*O10)</f>
        <v>0</v>
      </c>
      <c r="V10" s="7" t="s">
        <v>44</v>
      </c>
    </row>
    <row r="11" spans="1:22" s="102" customFormat="1" ht="22.5" customHeight="1" x14ac:dyDescent="0.25">
      <c r="A11" s="103">
        <v>625300</v>
      </c>
      <c r="B11" s="103" t="s">
        <v>97</v>
      </c>
      <c r="C11" s="110" t="s">
        <v>96</v>
      </c>
      <c r="D11" s="104">
        <v>30</v>
      </c>
      <c r="E11" s="105" t="s">
        <v>16</v>
      </c>
      <c r="F11" s="105">
        <v>1</v>
      </c>
      <c r="G11" s="11"/>
      <c r="H11" s="7" t="s">
        <v>17</v>
      </c>
      <c r="I11" s="11"/>
      <c r="J11" s="107" t="s">
        <v>18</v>
      </c>
      <c r="K11" s="10">
        <f>I11*G11</f>
        <v>0</v>
      </c>
      <c r="L11" s="108" t="s">
        <v>19</v>
      </c>
      <c r="M11" s="105">
        <v>156</v>
      </c>
      <c r="N11" s="107" t="s">
        <v>18</v>
      </c>
      <c r="O11" s="10">
        <f>K11/M11</f>
        <v>0</v>
      </c>
      <c r="P11" s="106" t="s">
        <v>17</v>
      </c>
      <c r="Q11" s="12">
        <v>18.079999999999998</v>
      </c>
      <c r="R11" s="107" t="s">
        <v>18</v>
      </c>
      <c r="S11" s="10">
        <f>O11*Q11</f>
        <v>0</v>
      </c>
      <c r="T11" s="8">
        <f t="shared" si="2"/>
        <v>18.03</v>
      </c>
      <c r="U11" s="13">
        <f>SUM(T11*O11)</f>
        <v>0</v>
      </c>
      <c r="V11" s="109" t="s">
        <v>44</v>
      </c>
    </row>
    <row r="12" spans="1:22" ht="22.5" customHeight="1" x14ac:dyDescent="0.25">
      <c r="A12" s="99">
        <v>665400</v>
      </c>
      <c r="B12" s="100" t="str">
        <f>VLOOKUP(A12,'[1]Platinum '!$1:$1048576,3,FALSE)</f>
        <v>CN SY WHLGRN HOME BRD PAT 6/5# FC</v>
      </c>
      <c r="C12" s="7" t="s">
        <v>21</v>
      </c>
      <c r="D12" s="7">
        <v>30</v>
      </c>
      <c r="E12" s="7" t="s">
        <v>16</v>
      </c>
      <c r="F12" s="7">
        <v>1</v>
      </c>
      <c r="G12" s="11"/>
      <c r="H12" s="7" t="s">
        <v>17</v>
      </c>
      <c r="I12" s="11"/>
      <c r="J12" s="7" t="s">
        <v>18</v>
      </c>
      <c r="K12" s="10">
        <f t="shared" ref="K12:K20" si="4">I12*G12</f>
        <v>0</v>
      </c>
      <c r="L12" s="7" t="s">
        <v>19</v>
      </c>
      <c r="M12" s="7">
        <v>156</v>
      </c>
      <c r="N12" s="7" t="s">
        <v>18</v>
      </c>
      <c r="O12" s="10">
        <f t="shared" si="0"/>
        <v>0</v>
      </c>
      <c r="P12" s="7" t="s">
        <v>17</v>
      </c>
      <c r="Q12" s="12">
        <v>18.079999999999998</v>
      </c>
      <c r="R12" s="7" t="s">
        <v>18</v>
      </c>
      <c r="S12" s="10">
        <f t="shared" si="1"/>
        <v>0</v>
      </c>
      <c r="T12" s="8">
        <f t="shared" si="2"/>
        <v>18.03</v>
      </c>
      <c r="U12" s="13">
        <f t="shared" si="3"/>
        <v>0</v>
      </c>
      <c r="V12" s="7" t="s">
        <v>44</v>
      </c>
    </row>
    <row r="13" spans="1:22" ht="22.5" customHeight="1" x14ac:dyDescent="0.25">
      <c r="A13" s="99">
        <v>110452</v>
      </c>
      <c r="B13" s="100" t="str">
        <f>VLOOKUP(A13,'[1]Platinum '!$1:$1048576,3,FALSE)</f>
        <v>GK CN WHLGRN BRD PPCRN SMCKR 6/5# FC</v>
      </c>
      <c r="C13" s="7" t="s">
        <v>25</v>
      </c>
      <c r="D13" s="7">
        <v>30</v>
      </c>
      <c r="E13" s="7" t="s">
        <v>16</v>
      </c>
      <c r="F13" s="7">
        <v>1</v>
      </c>
      <c r="G13" s="11"/>
      <c r="H13" s="7" t="s">
        <v>17</v>
      </c>
      <c r="I13" s="11"/>
      <c r="J13" s="7" t="s">
        <v>18</v>
      </c>
      <c r="K13" s="10">
        <f t="shared" si="4"/>
        <v>0</v>
      </c>
      <c r="L13" s="7" t="s">
        <v>19</v>
      </c>
      <c r="M13" s="7">
        <v>104</v>
      </c>
      <c r="N13" s="7" t="s">
        <v>18</v>
      </c>
      <c r="O13" s="10">
        <f t="shared" si="0"/>
        <v>0</v>
      </c>
      <c r="P13" s="7" t="s">
        <v>17</v>
      </c>
      <c r="Q13" s="12">
        <v>25.7</v>
      </c>
      <c r="R13" s="7" t="s">
        <v>18</v>
      </c>
      <c r="S13" s="10">
        <f t="shared" si="1"/>
        <v>0</v>
      </c>
      <c r="T13" s="8">
        <f t="shared" si="2"/>
        <v>25.619999999999997</v>
      </c>
      <c r="U13" s="13">
        <f t="shared" si="3"/>
        <v>0</v>
      </c>
      <c r="V13" s="7" t="s">
        <v>44</v>
      </c>
    </row>
    <row r="14" spans="1:22" ht="22.5" customHeight="1" x14ac:dyDescent="0.25">
      <c r="A14" s="99">
        <v>1230</v>
      </c>
      <c r="B14" s="100" t="str">
        <f>VLOOKUP(A14,'[1]Platinum '!$1:$1048576,3,FALSE)</f>
        <v>PIERCE MAR 1/2"X1/2" DIC WHT/DRK 6/5# FC</v>
      </c>
      <c r="C14" s="7" t="s">
        <v>105</v>
      </c>
      <c r="D14" s="7">
        <v>30</v>
      </c>
      <c r="E14" s="7" t="s">
        <v>16</v>
      </c>
      <c r="F14" s="7">
        <v>0</v>
      </c>
      <c r="G14" s="11"/>
      <c r="H14" s="7" t="s">
        <v>17</v>
      </c>
      <c r="I14" s="11"/>
      <c r="J14" s="7" t="s">
        <v>18</v>
      </c>
      <c r="K14" s="10">
        <f t="shared" si="4"/>
        <v>0</v>
      </c>
      <c r="L14" s="7" t="s">
        <v>19</v>
      </c>
      <c r="M14" s="7">
        <v>194</v>
      </c>
      <c r="N14" s="7" t="s">
        <v>18</v>
      </c>
      <c r="O14" s="10">
        <f t="shared" si="0"/>
        <v>0</v>
      </c>
      <c r="P14" s="7" t="s">
        <v>17</v>
      </c>
      <c r="Q14" s="12">
        <v>32.090000000000003</v>
      </c>
      <c r="R14" s="7" t="s">
        <v>18</v>
      </c>
      <c r="S14" s="10">
        <f t="shared" si="1"/>
        <v>0</v>
      </c>
      <c r="T14" s="8">
        <f t="shared" si="2"/>
        <v>31.990000000000002</v>
      </c>
      <c r="U14" s="13">
        <f t="shared" si="3"/>
        <v>0</v>
      </c>
      <c r="V14" s="7" t="s">
        <v>44</v>
      </c>
    </row>
    <row r="15" spans="1:22" ht="22.5" customHeight="1" x14ac:dyDescent="0.25">
      <c r="A15" s="99">
        <v>1250</v>
      </c>
      <c r="B15" s="100" t="str">
        <f>VLOOKUP(A15,'[1]Platinum '!$1:$1048576,3,FALSE)</f>
        <v>CN PIERCE FAJ WHT/DRK  STRIP 6/5# GM FC</v>
      </c>
      <c r="C15" s="7" t="s">
        <v>105</v>
      </c>
      <c r="D15" s="7">
        <v>30</v>
      </c>
      <c r="E15" s="7" t="s">
        <v>16</v>
      </c>
      <c r="F15" s="7">
        <v>0</v>
      </c>
      <c r="G15" s="11"/>
      <c r="H15" s="7" t="s">
        <v>17</v>
      </c>
      <c r="I15" s="11"/>
      <c r="J15" s="7" t="s">
        <v>18</v>
      </c>
      <c r="K15" s="10">
        <f t="shared" si="4"/>
        <v>0</v>
      </c>
      <c r="L15" s="7" t="s">
        <v>19</v>
      </c>
      <c r="M15" s="7">
        <v>194</v>
      </c>
      <c r="N15" s="7" t="s">
        <v>18</v>
      </c>
      <c r="O15" s="10">
        <f t="shared" si="0"/>
        <v>0</v>
      </c>
      <c r="P15" s="7" t="s">
        <v>17</v>
      </c>
      <c r="Q15" s="12">
        <v>32.090000000000003</v>
      </c>
      <c r="R15" s="7" t="s">
        <v>18</v>
      </c>
      <c r="S15" s="10">
        <f t="shared" si="1"/>
        <v>0</v>
      </c>
      <c r="T15" s="8">
        <f t="shared" si="2"/>
        <v>31.990000000000002</v>
      </c>
      <c r="U15" s="13">
        <f t="shared" si="3"/>
        <v>0</v>
      </c>
      <c r="V15" s="7" t="s">
        <v>44</v>
      </c>
    </row>
    <row r="16" spans="1:22" ht="22.5" customHeight="1" x14ac:dyDescent="0.25">
      <c r="A16" s="99">
        <v>7516</v>
      </c>
      <c r="B16" s="100" t="str">
        <f>VLOOKUP(A16,'[1]Platinum '!$1:$1048576,3,FALSE)</f>
        <v>PIERCE WHLGRN BRD B/S BRST 6/5# FC</v>
      </c>
      <c r="C16" s="7" t="s">
        <v>29</v>
      </c>
      <c r="D16" s="7">
        <v>30</v>
      </c>
      <c r="E16" s="7" t="s">
        <v>16</v>
      </c>
      <c r="F16" s="7">
        <v>1</v>
      </c>
      <c r="G16" s="11"/>
      <c r="H16" s="7" t="s">
        <v>17</v>
      </c>
      <c r="I16" s="11"/>
      <c r="J16" s="7" t="s">
        <v>18</v>
      </c>
      <c r="K16" s="10">
        <f t="shared" si="4"/>
        <v>0</v>
      </c>
      <c r="L16" s="7" t="s">
        <v>19</v>
      </c>
      <c r="M16" s="7">
        <v>120</v>
      </c>
      <c r="N16" s="7" t="s">
        <v>18</v>
      </c>
      <c r="O16" s="10">
        <f t="shared" si="0"/>
        <v>0</v>
      </c>
      <c r="P16" s="7" t="s">
        <v>17</v>
      </c>
      <c r="Q16" s="12">
        <v>29.71</v>
      </c>
      <c r="R16" s="7" t="s">
        <v>18</v>
      </c>
      <c r="S16" s="10">
        <f t="shared" si="1"/>
        <v>0</v>
      </c>
      <c r="T16" s="8">
        <f t="shared" ref="T16:T20" si="5">ROUND(Q16*$T$8,2)</f>
        <v>29.62</v>
      </c>
      <c r="U16" s="13">
        <f t="shared" si="3"/>
        <v>0</v>
      </c>
      <c r="V16" s="7" t="s">
        <v>45</v>
      </c>
    </row>
    <row r="17" spans="1:25" ht="22.5" customHeight="1" x14ac:dyDescent="0.25">
      <c r="A17" s="99">
        <v>7517</v>
      </c>
      <c r="B17" s="100" t="str">
        <f>VLOOKUP(A17,'[1]Platinum '!$1:$1048576,3,FALSE)</f>
        <v>PIERCE WHLGRN SPCY BRD B/S BRST FC</v>
      </c>
      <c r="C17" s="7" t="s">
        <v>29</v>
      </c>
      <c r="D17" s="7">
        <v>30</v>
      </c>
      <c r="E17" s="7" t="s">
        <v>16</v>
      </c>
      <c r="F17" s="7">
        <v>1</v>
      </c>
      <c r="G17" s="11"/>
      <c r="H17" s="7" t="s">
        <v>17</v>
      </c>
      <c r="I17" s="11"/>
      <c r="J17" s="7" t="s">
        <v>18</v>
      </c>
      <c r="K17" s="10">
        <f t="shared" si="4"/>
        <v>0</v>
      </c>
      <c r="L17" s="7" t="s">
        <v>19</v>
      </c>
      <c r="M17" s="7">
        <v>120</v>
      </c>
      <c r="N17" s="7" t="s">
        <v>18</v>
      </c>
      <c r="O17" s="10">
        <f t="shared" si="0"/>
        <v>0</v>
      </c>
      <c r="P17" s="7" t="s">
        <v>17</v>
      </c>
      <c r="Q17" s="12">
        <v>29.71</v>
      </c>
      <c r="R17" s="7" t="s">
        <v>18</v>
      </c>
      <c r="S17" s="10">
        <f t="shared" si="1"/>
        <v>0</v>
      </c>
      <c r="T17" s="8">
        <f t="shared" si="5"/>
        <v>29.62</v>
      </c>
      <c r="U17" s="13">
        <f t="shared" si="3"/>
        <v>0</v>
      </c>
      <c r="V17" s="7" t="s">
        <v>45</v>
      </c>
    </row>
    <row r="18" spans="1:25" ht="22.5" customHeight="1" x14ac:dyDescent="0.25">
      <c r="A18" s="99">
        <v>7518</v>
      </c>
      <c r="B18" s="100" t="str">
        <f>VLOOKUP(A18,'[1]Platinum '!$1:$1048576,3,FALSE)</f>
        <v>PIERCE WHLGRN BRD BRST CHNK 6/5# FC</v>
      </c>
      <c r="C18" s="7" t="s">
        <v>106</v>
      </c>
      <c r="D18" s="7">
        <v>30</v>
      </c>
      <c r="E18" s="7" t="s">
        <v>16</v>
      </c>
      <c r="F18" s="7">
        <v>1</v>
      </c>
      <c r="G18" s="11"/>
      <c r="H18" s="7" t="s">
        <v>17</v>
      </c>
      <c r="I18" s="11"/>
      <c r="J18" s="7" t="s">
        <v>18</v>
      </c>
      <c r="K18" s="10">
        <f t="shared" si="4"/>
        <v>0</v>
      </c>
      <c r="L18" s="7" t="s">
        <v>19</v>
      </c>
      <c r="M18" s="7">
        <v>102</v>
      </c>
      <c r="N18" s="7" t="s">
        <v>18</v>
      </c>
      <c r="O18" s="10">
        <f t="shared" si="0"/>
        <v>0</v>
      </c>
      <c r="P18" s="7" t="s">
        <v>17</v>
      </c>
      <c r="Q18" s="12">
        <v>29.71</v>
      </c>
      <c r="R18" s="7" t="s">
        <v>18</v>
      </c>
      <c r="S18" s="10">
        <f t="shared" si="1"/>
        <v>0</v>
      </c>
      <c r="T18" s="8">
        <f t="shared" si="5"/>
        <v>29.62</v>
      </c>
      <c r="U18" s="13">
        <f t="shared" si="3"/>
        <v>0</v>
      </c>
      <c r="V18" s="7" t="s">
        <v>45</v>
      </c>
    </row>
    <row r="19" spans="1:25" ht="22.5" customHeight="1" x14ac:dyDescent="0.25">
      <c r="A19" s="99">
        <v>110458</v>
      </c>
      <c r="B19" s="101" t="str">
        <f>VLOOKUP(A19,'[1]Platinum '!$1:$1048576,3,FALSE)</f>
        <v>CN WHLGRN BRD DRK MT PCORN SMCKR 6/5# FC</v>
      </c>
      <c r="C19" s="7" t="s">
        <v>25</v>
      </c>
      <c r="D19" s="7">
        <v>30</v>
      </c>
      <c r="E19" s="7" t="s">
        <v>16</v>
      </c>
      <c r="F19" s="7">
        <v>1</v>
      </c>
      <c r="G19" s="11"/>
      <c r="H19" s="7" t="s">
        <v>17</v>
      </c>
      <c r="I19" s="11"/>
      <c r="J19" s="7" t="s">
        <v>18</v>
      </c>
      <c r="K19" s="10">
        <f t="shared" si="4"/>
        <v>0</v>
      </c>
      <c r="L19" s="7" t="s">
        <v>19</v>
      </c>
      <c r="M19" s="7">
        <v>104</v>
      </c>
      <c r="N19" s="7" t="s">
        <v>18</v>
      </c>
      <c r="O19" s="10">
        <f t="shared" si="0"/>
        <v>0</v>
      </c>
      <c r="P19" s="7" t="s">
        <v>17</v>
      </c>
      <c r="Q19" s="12">
        <v>31.17</v>
      </c>
      <c r="R19" s="7" t="s">
        <v>18</v>
      </c>
      <c r="S19" s="10">
        <f t="shared" si="1"/>
        <v>0</v>
      </c>
      <c r="T19" s="8">
        <f t="shared" si="5"/>
        <v>31.08</v>
      </c>
      <c r="U19" s="13">
        <f t="shared" si="3"/>
        <v>0</v>
      </c>
      <c r="V19" s="7" t="s">
        <v>46</v>
      </c>
    </row>
    <row r="20" spans="1:25" ht="22.5" customHeight="1" x14ac:dyDescent="0.25">
      <c r="A20" s="99">
        <v>1260</v>
      </c>
      <c r="B20" s="100" t="str">
        <f>VLOOKUP(A20,'[1]Platinum '!$1:$1048576,3,FALSE)</f>
        <v>PIERCE CN DRK STRIP 6/5# GM FC</v>
      </c>
      <c r="C20" s="7" t="s">
        <v>105</v>
      </c>
      <c r="D20" s="7">
        <v>30</v>
      </c>
      <c r="E20" s="7" t="s">
        <v>16</v>
      </c>
      <c r="F20" s="7">
        <v>0</v>
      </c>
      <c r="G20" s="11"/>
      <c r="H20" s="7" t="s">
        <v>17</v>
      </c>
      <c r="I20" s="11"/>
      <c r="J20" s="7" t="s">
        <v>18</v>
      </c>
      <c r="K20" s="10">
        <f t="shared" si="4"/>
        <v>0</v>
      </c>
      <c r="L20" s="7" t="s">
        <v>19</v>
      </c>
      <c r="M20" s="7">
        <v>194</v>
      </c>
      <c r="N20" s="7" t="s">
        <v>18</v>
      </c>
      <c r="O20" s="10">
        <f t="shared" si="0"/>
        <v>0</v>
      </c>
      <c r="P20" s="7" t="s">
        <v>17</v>
      </c>
      <c r="Q20" s="12">
        <v>40.909999999999997</v>
      </c>
      <c r="R20" s="7" t="s">
        <v>18</v>
      </c>
      <c r="S20" s="10">
        <f t="shared" si="1"/>
        <v>0</v>
      </c>
      <c r="T20" s="8">
        <f t="shared" si="5"/>
        <v>40.79</v>
      </c>
      <c r="U20" s="13">
        <f t="shared" si="3"/>
        <v>0</v>
      </c>
      <c r="V20" s="7" t="s">
        <v>46</v>
      </c>
    </row>
    <row r="21" spans="1:25" ht="30" customHeight="1" thickBot="1" x14ac:dyDescent="0.3">
      <c r="Y21" s="9" t="s">
        <v>61</v>
      </c>
    </row>
    <row r="22" spans="1:25" ht="30" customHeight="1" thickBot="1" x14ac:dyDescent="0.3">
      <c r="B22" s="30" t="s">
        <v>58</v>
      </c>
      <c r="C22" s="26">
        <f>SUM((S16:S18))+SUM(S10:S15)*0.6</f>
        <v>0</v>
      </c>
      <c r="D22" s="31" t="s">
        <v>60</v>
      </c>
      <c r="E22" s="96">
        <f>SUM((U16:U18))+SUM(U10:U15)*0.6</f>
        <v>0</v>
      </c>
      <c r="F22" s="127">
        <f>IFERROR((C22/SUM(C22+C23)),0)</f>
        <v>0</v>
      </c>
      <c r="G22" s="124" t="s">
        <v>98</v>
      </c>
      <c r="Q22" s="17" t="s">
        <v>45</v>
      </c>
      <c r="R22" s="17"/>
      <c r="S22" s="17">
        <f>SUM(S10:S15)/2</f>
        <v>0</v>
      </c>
      <c r="T22" s="17"/>
      <c r="U22" s="18"/>
    </row>
    <row r="23" spans="1:25" ht="30" customHeight="1" thickBot="1" x14ac:dyDescent="0.3">
      <c r="B23" s="29" t="s">
        <v>59</v>
      </c>
      <c r="C23" s="25">
        <f>SUM(S19:S20)+SUM(S10:S15)*0.4</f>
        <v>0</v>
      </c>
      <c r="D23" s="27" t="s">
        <v>60</v>
      </c>
      <c r="E23" s="97">
        <f>SUM(U19:U20)+SUM(U10:U15)*0.4</f>
        <v>0</v>
      </c>
      <c r="F23" s="127">
        <f>IFERROR((C23/SUM(C22+C23)),0)</f>
        <v>0</v>
      </c>
      <c r="G23" s="125" t="s">
        <v>99</v>
      </c>
      <c r="Q23" s="17" t="s">
        <v>44</v>
      </c>
      <c r="R23" s="17"/>
      <c r="S23" s="17"/>
      <c r="T23" s="17"/>
      <c r="U23" s="19"/>
    </row>
    <row r="24" spans="1:25" x14ac:dyDescent="0.25">
      <c r="A24" s="131"/>
      <c r="B24" s="131"/>
    </row>
    <row r="25" spans="1:25" x14ac:dyDescent="0.25">
      <c r="N25" s="7" t="s">
        <v>33</v>
      </c>
    </row>
    <row r="31" spans="1:25" x14ac:dyDescent="0.25">
      <c r="A31" s="131"/>
      <c r="B31" s="131"/>
    </row>
    <row r="32" spans="1:25" x14ac:dyDescent="0.25">
      <c r="A32" s="131"/>
      <c r="B32" s="131"/>
    </row>
    <row r="33" spans="1:2" x14ac:dyDescent="0.25">
      <c r="A33" s="131"/>
      <c r="B33" s="131"/>
    </row>
    <row r="34" spans="1:2" x14ac:dyDescent="0.25">
      <c r="A34" s="131"/>
      <c r="B34" s="131"/>
    </row>
    <row r="35" spans="1:2" x14ac:dyDescent="0.25">
      <c r="A35" s="131"/>
      <c r="B35" s="131"/>
    </row>
  </sheetData>
  <protectedRanges>
    <protectedRange sqref="I11 G11" name="Range1"/>
    <protectedRange sqref="A11:F11" name="Range1_2"/>
  </protectedRanges>
  <mergeCells count="8">
    <mergeCell ref="B6:C6"/>
    <mergeCell ref="C8:Q8"/>
    <mergeCell ref="A35:B35"/>
    <mergeCell ref="A24:B24"/>
    <mergeCell ref="A31:B31"/>
    <mergeCell ref="A32:B32"/>
    <mergeCell ref="A33:B33"/>
    <mergeCell ref="A34:B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zoomScaleNormal="100" workbookViewId="0">
      <pane ySplit="8" topLeftCell="A9" activePane="bottomLeft" state="frozen"/>
      <selection pane="bottomLeft" activeCell="B5" sqref="B5:C5"/>
    </sheetView>
  </sheetViews>
  <sheetFormatPr defaultColWidth="9.140625" defaultRowHeight="15" x14ac:dyDescent="0.25"/>
  <cols>
    <col min="1" max="1" width="9.140625" style="5"/>
    <col min="2" max="2" width="43.5703125" style="6" customWidth="1"/>
    <col min="3" max="3" width="25.42578125" style="7" customWidth="1"/>
    <col min="4" max="4" width="9.140625" style="7"/>
    <col min="5" max="5" width="11.28515625" style="7" bestFit="1" customWidth="1"/>
    <col min="6" max="6" width="8" style="7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11" style="8" customWidth="1"/>
    <col min="17" max="17" width="14.28515625" style="8" bestFit="1" customWidth="1"/>
    <col min="18" max="18" width="9.140625" style="7"/>
    <col min="19" max="19" width="8.5703125" style="9" bestFit="1" customWidth="1"/>
    <col min="20" max="22" width="9.140625" style="9"/>
    <col min="23" max="23" width="9.42578125" style="9" customWidth="1"/>
    <col min="24" max="16384" width="9.140625" style="9"/>
  </cols>
  <sheetData>
    <row r="1" spans="1:18" ht="15.75" x14ac:dyDescent="0.25">
      <c r="B1" s="24" t="s">
        <v>62</v>
      </c>
    </row>
    <row r="2" spans="1:18" ht="15.75" x14ac:dyDescent="0.25">
      <c r="B2" s="87" t="s">
        <v>70</v>
      </c>
    </row>
    <row r="3" spans="1:18" ht="15.75" x14ac:dyDescent="0.25">
      <c r="B3" s="87" t="s">
        <v>101</v>
      </c>
      <c r="G3" s="9" t="s">
        <v>95</v>
      </c>
      <c r="H3" s="9"/>
      <c r="I3" s="9"/>
    </row>
    <row r="4" spans="1:18" ht="15.75" x14ac:dyDescent="0.25">
      <c r="B4" s="87" t="s">
        <v>102</v>
      </c>
    </row>
    <row r="5" spans="1:18" ht="15.75" x14ac:dyDescent="0.25">
      <c r="A5" s="54"/>
      <c r="B5" s="129" t="s">
        <v>100</v>
      </c>
      <c r="C5" s="129"/>
    </row>
    <row r="7" spans="1:18" s="4" customFormat="1" ht="15.75" customHeight="1" x14ac:dyDescent="0.25">
      <c r="A7" s="66"/>
      <c r="B7" s="67" t="s">
        <v>0</v>
      </c>
      <c r="C7" s="130" t="s">
        <v>92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68"/>
      <c r="O7" s="68"/>
      <c r="P7" s="70">
        <v>0.997</v>
      </c>
      <c r="Q7" s="69"/>
      <c r="R7" s="68"/>
    </row>
    <row r="8" spans="1:18" s="1" customFormat="1" ht="44.25" customHeight="1" x14ac:dyDescent="0.25">
      <c r="A8" s="88" t="s">
        <v>1</v>
      </c>
      <c r="B8" s="89" t="s">
        <v>2</v>
      </c>
      <c r="C8" s="90" t="s">
        <v>3</v>
      </c>
      <c r="D8" s="90" t="s">
        <v>4</v>
      </c>
      <c r="E8" s="90" t="s">
        <v>5</v>
      </c>
      <c r="F8" s="90" t="s">
        <v>6</v>
      </c>
      <c r="G8" s="90" t="s">
        <v>69</v>
      </c>
      <c r="H8" s="90"/>
      <c r="I8" s="90" t="s">
        <v>12</v>
      </c>
      <c r="J8" s="90"/>
      <c r="K8" s="90" t="s">
        <v>11</v>
      </c>
      <c r="L8" s="90"/>
      <c r="M8" s="90" t="s">
        <v>10</v>
      </c>
      <c r="N8" s="90"/>
      <c r="O8" s="90" t="s">
        <v>68</v>
      </c>
      <c r="P8" s="91" t="s">
        <v>14</v>
      </c>
      <c r="Q8" s="91" t="s">
        <v>15</v>
      </c>
      <c r="R8" s="90" t="s">
        <v>43</v>
      </c>
    </row>
    <row r="9" spans="1:18" ht="21" customHeight="1" x14ac:dyDescent="0.25">
      <c r="A9" s="5">
        <v>615300</v>
      </c>
      <c r="B9" s="6" t="str">
        <f>VLOOKUP(A9,'[1]Platinum '!$1:$1048576,3,FALSE)</f>
        <v>CN SY WHLGRN HOME BRD NUG 6/5# FC</v>
      </c>
      <c r="C9" s="7" t="s">
        <v>20</v>
      </c>
      <c r="D9" s="7">
        <v>30</v>
      </c>
      <c r="E9" s="7" t="s">
        <v>16</v>
      </c>
      <c r="F9" s="7">
        <v>1</v>
      </c>
      <c r="G9" s="11"/>
      <c r="H9" s="7" t="s">
        <v>19</v>
      </c>
      <c r="I9" s="113">
        <v>18.079999999999998</v>
      </c>
      <c r="J9" s="7" t="s">
        <v>18</v>
      </c>
      <c r="K9" s="28">
        <f>G9/I9</f>
        <v>0</v>
      </c>
      <c r="L9" s="7" t="s">
        <v>17</v>
      </c>
      <c r="M9" s="111">
        <v>156</v>
      </c>
      <c r="N9" s="7" t="s">
        <v>18</v>
      </c>
      <c r="O9" s="28">
        <f t="shared" ref="O9:O19" si="0">K9*M9</f>
        <v>0</v>
      </c>
      <c r="P9" s="8">
        <f t="shared" ref="P9:P17" si="1">ROUND(ROUND(I9*0.6,2)*$P$7,2)+ROUND(ROUND(I9*0.4,2)*$P$7,2)</f>
        <v>18.03</v>
      </c>
      <c r="Q9" s="13">
        <f t="shared" ref="Q9:Q19" si="2">K9*P9</f>
        <v>0</v>
      </c>
      <c r="R9" s="7" t="s">
        <v>44</v>
      </c>
    </row>
    <row r="10" spans="1:18" s="122" customFormat="1" ht="22.5" customHeight="1" x14ac:dyDescent="0.25">
      <c r="A10" s="115">
        <v>625300</v>
      </c>
      <c r="B10" s="115" t="s">
        <v>97</v>
      </c>
      <c r="C10" s="110" t="s">
        <v>96</v>
      </c>
      <c r="D10" s="116">
        <v>30</v>
      </c>
      <c r="E10" s="117" t="s">
        <v>16</v>
      </c>
      <c r="F10" s="117">
        <v>1</v>
      </c>
      <c r="G10" s="11"/>
      <c r="H10" s="118" t="s">
        <v>19</v>
      </c>
      <c r="I10" s="126">
        <v>18.079999999999998</v>
      </c>
      <c r="J10" s="119" t="s">
        <v>18</v>
      </c>
      <c r="K10" s="114">
        <f>G10/I10</f>
        <v>0</v>
      </c>
      <c r="L10" s="120" t="s">
        <v>17</v>
      </c>
      <c r="M10" s="111">
        <v>156</v>
      </c>
      <c r="N10" s="119" t="s">
        <v>18</v>
      </c>
      <c r="O10" s="114">
        <f>K10*M10</f>
        <v>0</v>
      </c>
      <c r="P10" s="8">
        <f t="shared" si="1"/>
        <v>18.03</v>
      </c>
      <c r="Q10" s="13">
        <f>K10*P10</f>
        <v>0</v>
      </c>
      <c r="R10" s="121" t="s">
        <v>44</v>
      </c>
    </row>
    <row r="11" spans="1:18" ht="21" customHeight="1" x14ac:dyDescent="0.25">
      <c r="A11" s="5">
        <v>665400</v>
      </c>
      <c r="B11" s="6" t="str">
        <f>VLOOKUP(A11,'[1]Platinum '!$1:$1048576,3,FALSE)</f>
        <v>CN SY WHLGRN HOME BRD PAT 6/5# FC</v>
      </c>
      <c r="C11" s="7" t="s">
        <v>21</v>
      </c>
      <c r="D11" s="7">
        <v>30</v>
      </c>
      <c r="E11" s="7" t="s">
        <v>16</v>
      </c>
      <c r="F11" s="7">
        <v>1</v>
      </c>
      <c r="G11" s="11"/>
      <c r="H11" s="7" t="s">
        <v>19</v>
      </c>
      <c r="I11" s="113">
        <v>18.079999999999998</v>
      </c>
      <c r="J11" s="7" t="s">
        <v>18</v>
      </c>
      <c r="K11" s="28">
        <f t="shared" ref="K11:K19" si="3">G11/I11</f>
        <v>0</v>
      </c>
      <c r="L11" s="7" t="s">
        <v>17</v>
      </c>
      <c r="M11" s="111">
        <v>156</v>
      </c>
      <c r="N11" s="7" t="s">
        <v>18</v>
      </c>
      <c r="O11" s="28">
        <f t="shared" si="0"/>
        <v>0</v>
      </c>
      <c r="P11" s="8">
        <f t="shared" si="1"/>
        <v>18.03</v>
      </c>
      <c r="Q11" s="13">
        <f t="shared" si="2"/>
        <v>0</v>
      </c>
      <c r="R11" s="7" t="s">
        <v>44</v>
      </c>
    </row>
    <row r="12" spans="1:18" ht="21" customHeight="1" x14ac:dyDescent="0.25">
      <c r="A12" s="5">
        <v>110452</v>
      </c>
      <c r="B12" s="6" t="str">
        <f>VLOOKUP(A12,'[1]Platinum '!$1:$1048576,3,FALSE)</f>
        <v>GK CN WHLGRN BRD PPCRN SMCKR 6/5# FC</v>
      </c>
      <c r="C12" s="7" t="s">
        <v>25</v>
      </c>
      <c r="D12" s="7">
        <v>30</v>
      </c>
      <c r="E12" s="7" t="s">
        <v>16</v>
      </c>
      <c r="F12" s="7">
        <v>1</v>
      </c>
      <c r="G12" s="11"/>
      <c r="H12" s="7" t="s">
        <v>19</v>
      </c>
      <c r="I12" s="12">
        <v>25.7</v>
      </c>
      <c r="J12" s="7" t="s">
        <v>18</v>
      </c>
      <c r="K12" s="28">
        <f t="shared" si="3"/>
        <v>0</v>
      </c>
      <c r="L12" s="7" t="s">
        <v>17</v>
      </c>
      <c r="M12" s="111">
        <v>104</v>
      </c>
      <c r="N12" s="7" t="s">
        <v>18</v>
      </c>
      <c r="O12" s="28">
        <f t="shared" si="0"/>
        <v>0</v>
      </c>
      <c r="P12" s="8">
        <f t="shared" si="1"/>
        <v>25.619999999999997</v>
      </c>
      <c r="Q12" s="13">
        <f t="shared" si="2"/>
        <v>0</v>
      </c>
      <c r="R12" s="7" t="s">
        <v>44</v>
      </c>
    </row>
    <row r="13" spans="1:18" ht="21" customHeight="1" x14ac:dyDescent="0.25">
      <c r="A13" s="5">
        <v>1230</v>
      </c>
      <c r="B13" s="6" t="str">
        <f>VLOOKUP(A13,'[1]Platinum '!$1:$1048576,3,FALSE)</f>
        <v>PIERCE MAR 1/2"X1/2" DIC WHT/DRK 6/5# FC</v>
      </c>
      <c r="C13" s="7" t="s">
        <v>105</v>
      </c>
      <c r="D13" s="7">
        <v>30</v>
      </c>
      <c r="E13" s="7" t="s">
        <v>16</v>
      </c>
      <c r="F13" s="7">
        <v>0</v>
      </c>
      <c r="G13" s="11"/>
      <c r="H13" s="7" t="s">
        <v>19</v>
      </c>
      <c r="I13" s="12">
        <v>32.090000000000003</v>
      </c>
      <c r="J13" s="7" t="s">
        <v>18</v>
      </c>
      <c r="K13" s="28">
        <f t="shared" si="3"/>
        <v>0</v>
      </c>
      <c r="L13" s="7" t="s">
        <v>17</v>
      </c>
      <c r="M13" s="111">
        <v>194</v>
      </c>
      <c r="N13" s="7" t="s">
        <v>18</v>
      </c>
      <c r="O13" s="28">
        <f t="shared" si="0"/>
        <v>0</v>
      </c>
      <c r="P13" s="8">
        <f t="shared" si="1"/>
        <v>31.990000000000002</v>
      </c>
      <c r="Q13" s="13">
        <f t="shared" si="2"/>
        <v>0</v>
      </c>
      <c r="R13" s="7" t="s">
        <v>44</v>
      </c>
    </row>
    <row r="14" spans="1:18" ht="21" customHeight="1" x14ac:dyDescent="0.25">
      <c r="A14" s="5">
        <v>1250</v>
      </c>
      <c r="B14" s="6" t="str">
        <f>VLOOKUP(A14,'[1]Platinum '!$1:$1048576,3,FALSE)</f>
        <v>CN PIERCE FAJ WHT/DRK  STRIP 6/5# GM FC</v>
      </c>
      <c r="C14" s="7" t="s">
        <v>105</v>
      </c>
      <c r="D14" s="7">
        <v>30</v>
      </c>
      <c r="E14" s="7" t="s">
        <v>16</v>
      </c>
      <c r="F14" s="7">
        <v>0</v>
      </c>
      <c r="G14" s="11"/>
      <c r="H14" s="7" t="s">
        <v>19</v>
      </c>
      <c r="I14" s="12">
        <v>32.090000000000003</v>
      </c>
      <c r="J14" s="7" t="s">
        <v>18</v>
      </c>
      <c r="K14" s="28">
        <f t="shared" si="3"/>
        <v>0</v>
      </c>
      <c r="L14" s="7" t="s">
        <v>17</v>
      </c>
      <c r="M14" s="111">
        <v>194</v>
      </c>
      <c r="N14" s="7" t="s">
        <v>18</v>
      </c>
      <c r="O14" s="28">
        <f t="shared" si="0"/>
        <v>0</v>
      </c>
      <c r="P14" s="8">
        <f t="shared" si="1"/>
        <v>31.990000000000002</v>
      </c>
      <c r="Q14" s="13">
        <f t="shared" si="2"/>
        <v>0</v>
      </c>
      <c r="R14" s="7" t="s">
        <v>44</v>
      </c>
    </row>
    <row r="15" spans="1:18" ht="21" customHeight="1" x14ac:dyDescent="0.25">
      <c r="A15" s="5">
        <v>7516</v>
      </c>
      <c r="B15" s="6" t="str">
        <f>VLOOKUP(A15,'[1]Platinum '!$1:$1048576,3,FALSE)</f>
        <v>PIERCE WHLGRN BRD B/S BRST 6/5# FC</v>
      </c>
      <c r="C15" s="7" t="s">
        <v>29</v>
      </c>
      <c r="D15" s="7">
        <v>30</v>
      </c>
      <c r="E15" s="7" t="s">
        <v>16</v>
      </c>
      <c r="F15" s="7">
        <v>1</v>
      </c>
      <c r="G15" s="11"/>
      <c r="H15" s="7" t="s">
        <v>19</v>
      </c>
      <c r="I15" s="12">
        <v>29.71</v>
      </c>
      <c r="J15" s="7" t="s">
        <v>18</v>
      </c>
      <c r="K15" s="28">
        <f t="shared" si="3"/>
        <v>0</v>
      </c>
      <c r="L15" s="7" t="s">
        <v>17</v>
      </c>
      <c r="M15" s="111">
        <v>120</v>
      </c>
      <c r="N15" s="7" t="s">
        <v>18</v>
      </c>
      <c r="O15" s="28">
        <f t="shared" si="0"/>
        <v>0</v>
      </c>
      <c r="P15" s="8">
        <f t="shared" si="1"/>
        <v>29.62</v>
      </c>
      <c r="Q15" s="13">
        <f t="shared" si="2"/>
        <v>0</v>
      </c>
      <c r="R15" s="7" t="s">
        <v>45</v>
      </c>
    </row>
    <row r="16" spans="1:18" ht="21" customHeight="1" x14ac:dyDescent="0.25">
      <c r="A16" s="15">
        <v>7517</v>
      </c>
      <c r="B16" s="16" t="str">
        <f>VLOOKUP(A16,'[1]Platinum '!$1:$1048576,3,FALSE)</f>
        <v>PIERCE WHLGRN SPCY BRD B/S BRST FC</v>
      </c>
      <c r="C16" s="7" t="s">
        <v>29</v>
      </c>
      <c r="D16" s="111">
        <v>30</v>
      </c>
      <c r="E16" s="111" t="s">
        <v>16</v>
      </c>
      <c r="F16" s="111">
        <v>1</v>
      </c>
      <c r="G16" s="112"/>
      <c r="H16" s="111" t="s">
        <v>19</v>
      </c>
      <c r="I16" s="113">
        <v>29.71</v>
      </c>
      <c r="J16" s="111" t="s">
        <v>18</v>
      </c>
      <c r="K16" s="114">
        <f t="shared" si="3"/>
        <v>0</v>
      </c>
      <c r="L16" s="111" t="s">
        <v>17</v>
      </c>
      <c r="M16" s="111">
        <v>120</v>
      </c>
      <c r="N16" s="111" t="s">
        <v>18</v>
      </c>
      <c r="O16" s="114">
        <f t="shared" si="0"/>
        <v>0</v>
      </c>
      <c r="P16" s="8">
        <f t="shared" si="1"/>
        <v>29.62</v>
      </c>
      <c r="Q16" s="13">
        <f t="shared" si="2"/>
        <v>0</v>
      </c>
      <c r="R16" s="111" t="s">
        <v>45</v>
      </c>
    </row>
    <row r="17" spans="1:23" ht="21" customHeight="1" x14ac:dyDescent="0.25">
      <c r="A17" s="15">
        <v>7518</v>
      </c>
      <c r="B17" s="16" t="str">
        <f>VLOOKUP(A17,'[1]Platinum '!$1:$1048576,3,FALSE)</f>
        <v>PIERCE WHLGRN BRD BRST CHNK 6/5# FC</v>
      </c>
      <c r="C17" s="7" t="s">
        <v>106</v>
      </c>
      <c r="D17" s="111">
        <v>30</v>
      </c>
      <c r="E17" s="111" t="s">
        <v>16</v>
      </c>
      <c r="F17" s="111">
        <v>1</v>
      </c>
      <c r="G17" s="112"/>
      <c r="H17" s="111" t="s">
        <v>19</v>
      </c>
      <c r="I17" s="113">
        <v>29.71</v>
      </c>
      <c r="J17" s="111" t="s">
        <v>18</v>
      </c>
      <c r="K17" s="114">
        <f t="shared" si="3"/>
        <v>0</v>
      </c>
      <c r="L17" s="111" t="s">
        <v>17</v>
      </c>
      <c r="M17" s="111">
        <v>102</v>
      </c>
      <c r="N17" s="111" t="s">
        <v>18</v>
      </c>
      <c r="O17" s="114">
        <f t="shared" si="0"/>
        <v>0</v>
      </c>
      <c r="P17" s="8">
        <f t="shared" si="1"/>
        <v>29.62</v>
      </c>
      <c r="Q17" s="13">
        <f t="shared" si="2"/>
        <v>0</v>
      </c>
      <c r="R17" s="111" t="s">
        <v>45</v>
      </c>
      <c r="W17" s="128"/>
    </row>
    <row r="18" spans="1:23" ht="21" customHeight="1" x14ac:dyDescent="0.25">
      <c r="A18" s="15">
        <v>110458</v>
      </c>
      <c r="B18" s="16" t="str">
        <f>VLOOKUP(A18,'[1]Platinum '!$1:$1048576,3,FALSE)</f>
        <v>CN WHLGRN BRD DRK MT PCORN SMCKR 6/5# FC</v>
      </c>
      <c r="C18" s="7" t="s">
        <v>25</v>
      </c>
      <c r="D18" s="111">
        <v>30</v>
      </c>
      <c r="E18" s="111" t="s">
        <v>16</v>
      </c>
      <c r="F18" s="111">
        <v>1</v>
      </c>
      <c r="G18" s="112"/>
      <c r="H18" s="111" t="s">
        <v>19</v>
      </c>
      <c r="I18" s="113">
        <v>31.17</v>
      </c>
      <c r="J18" s="111" t="s">
        <v>18</v>
      </c>
      <c r="K18" s="114">
        <f t="shared" si="3"/>
        <v>0</v>
      </c>
      <c r="L18" s="111" t="s">
        <v>17</v>
      </c>
      <c r="M18" s="111">
        <v>104</v>
      </c>
      <c r="N18" s="111" t="s">
        <v>18</v>
      </c>
      <c r="O18" s="114">
        <f t="shared" si="0"/>
        <v>0</v>
      </c>
      <c r="P18" s="8">
        <f>ROUND(I18*$P$7,2)</f>
        <v>31.08</v>
      </c>
      <c r="Q18" s="13">
        <f t="shared" si="2"/>
        <v>0</v>
      </c>
      <c r="R18" s="111" t="s">
        <v>46</v>
      </c>
      <c r="W18" s="128"/>
    </row>
    <row r="19" spans="1:23" ht="21" customHeight="1" x14ac:dyDescent="0.25">
      <c r="A19" s="15">
        <v>1260</v>
      </c>
      <c r="B19" s="16" t="str">
        <f>VLOOKUP(A19,'[1]Platinum '!$1:$1048576,3,FALSE)</f>
        <v>PIERCE CN DRK STRIP 6/5# GM FC</v>
      </c>
      <c r="C19" s="7" t="s">
        <v>105</v>
      </c>
      <c r="D19" s="111">
        <v>30</v>
      </c>
      <c r="E19" s="111" t="s">
        <v>16</v>
      </c>
      <c r="F19" s="111">
        <v>0</v>
      </c>
      <c r="G19" s="112"/>
      <c r="H19" s="111" t="s">
        <v>19</v>
      </c>
      <c r="I19" s="113">
        <v>40.909999999999997</v>
      </c>
      <c r="J19" s="111" t="s">
        <v>18</v>
      </c>
      <c r="K19" s="114">
        <f t="shared" si="3"/>
        <v>0</v>
      </c>
      <c r="L19" s="111" t="s">
        <v>17</v>
      </c>
      <c r="M19" s="111">
        <v>194</v>
      </c>
      <c r="N19" s="111" t="s">
        <v>18</v>
      </c>
      <c r="O19" s="114">
        <f t="shared" si="0"/>
        <v>0</v>
      </c>
      <c r="P19" s="8">
        <f>ROUND(I19*$P$7,2)</f>
        <v>40.79</v>
      </c>
      <c r="Q19" s="13">
        <f t="shared" si="2"/>
        <v>0</v>
      </c>
      <c r="R19" s="111" t="s">
        <v>46</v>
      </c>
    </row>
    <row r="20" spans="1:23" ht="30" customHeight="1" thickBot="1" x14ac:dyDescent="0.3"/>
    <row r="21" spans="1:23" ht="30" customHeight="1" thickBot="1" x14ac:dyDescent="0.3">
      <c r="B21" s="30" t="s">
        <v>58</v>
      </c>
      <c r="C21" s="55">
        <f>SUM(G15:G17)+SUM(G9:G14)*0.6</f>
        <v>0</v>
      </c>
      <c r="D21" s="55" t="s">
        <v>60</v>
      </c>
      <c r="E21" s="96">
        <f>SUM(Q15:Q17)+SUM(Q9:Q14)*0.6</f>
        <v>0</v>
      </c>
      <c r="F21" s="127">
        <f>IFERROR(C21/SUM(C21+C22),0)</f>
        <v>0</v>
      </c>
      <c r="G21" s="124" t="s">
        <v>98</v>
      </c>
      <c r="I21" s="17" t="s">
        <v>45</v>
      </c>
      <c r="J21" s="17"/>
      <c r="O21" s="17">
        <f>SUM(G9:G14)/2</f>
        <v>0</v>
      </c>
      <c r="P21" s="17"/>
      <c r="Q21" s="18"/>
    </row>
    <row r="22" spans="1:23" ht="30" customHeight="1" thickBot="1" x14ac:dyDescent="0.3">
      <c r="B22" s="29" t="s">
        <v>59</v>
      </c>
      <c r="C22" s="56">
        <f>SUM(G18:G19)+SUM(G9:G14)*0.4</f>
        <v>0</v>
      </c>
      <c r="D22" s="56" t="s">
        <v>60</v>
      </c>
      <c r="E22" s="97">
        <f>SUM(Q18:Q19)+SUM(Q9:Q14)*0.4</f>
        <v>0</v>
      </c>
      <c r="F22" s="127">
        <f>IFERROR((C22/SUM(C21+C22)),0)</f>
        <v>0</v>
      </c>
      <c r="G22" s="125" t="s">
        <v>99</v>
      </c>
      <c r="I22" s="53"/>
      <c r="J22" s="17"/>
      <c r="P22" s="17"/>
      <c r="Q22" s="19"/>
    </row>
    <row r="23" spans="1:23" ht="30" customHeight="1" x14ac:dyDescent="0.25"/>
    <row r="24" spans="1:23" x14ac:dyDescent="0.25">
      <c r="H24" s="21"/>
      <c r="I24" s="21"/>
      <c r="J24" s="21"/>
      <c r="K24" s="20"/>
      <c r="L24" s="21"/>
      <c r="M24" s="21"/>
      <c r="N24" s="21"/>
      <c r="O24" s="20"/>
      <c r="P24" s="22"/>
      <c r="Q24" s="23"/>
    </row>
    <row r="25" spans="1:23" x14ac:dyDescent="0.25">
      <c r="A25" s="131"/>
      <c r="B25" s="131"/>
    </row>
    <row r="26" spans="1:23" x14ac:dyDescent="0.25">
      <c r="N26" s="7" t="s">
        <v>33</v>
      </c>
    </row>
    <row r="32" spans="1:23" x14ac:dyDescent="0.25">
      <c r="A32" s="131"/>
      <c r="B32" s="131"/>
    </row>
    <row r="33" spans="1:2" x14ac:dyDescent="0.25">
      <c r="A33" s="131"/>
      <c r="B33" s="131"/>
    </row>
    <row r="34" spans="1:2" x14ac:dyDescent="0.25">
      <c r="A34" s="131"/>
      <c r="B34" s="131"/>
    </row>
    <row r="35" spans="1:2" x14ac:dyDescent="0.25">
      <c r="A35" s="131"/>
      <c r="B35" s="131"/>
    </row>
    <row r="36" spans="1:2" x14ac:dyDescent="0.25">
      <c r="A36" s="131"/>
      <c r="B36" s="131"/>
    </row>
  </sheetData>
  <protectedRanges>
    <protectedRange sqref="R10" name="Range1_5_1"/>
    <protectedRange sqref="B10" name="Range1_2_3_1"/>
    <protectedRange sqref="C10" name="Range1_2"/>
  </protectedRanges>
  <mergeCells count="8">
    <mergeCell ref="B5:C5"/>
    <mergeCell ref="C7:M7"/>
    <mergeCell ref="A36:B36"/>
    <mergeCell ref="A25:B25"/>
    <mergeCell ref="A32:B32"/>
    <mergeCell ref="A33:B33"/>
    <mergeCell ref="A34:B34"/>
    <mergeCell ref="A35:B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1" width="9.140625" style="3"/>
    <col min="2" max="2" width="47.42578125" bestFit="1" customWidth="1"/>
    <col min="3" max="3" width="8.5703125" bestFit="1" customWidth="1"/>
    <col min="4" max="4" width="9.5703125" bestFit="1" customWidth="1"/>
    <col min="5" max="5" width="10.7109375" customWidth="1"/>
    <col min="6" max="6" width="9.5703125" bestFit="1" customWidth="1"/>
    <col min="7" max="7" width="12.5703125" customWidth="1"/>
    <col min="8" max="8" width="10.140625" bestFit="1" customWidth="1"/>
    <col min="9" max="9" width="9" bestFit="1" customWidth="1"/>
    <col min="10" max="10" width="9.140625" bestFit="1" customWidth="1"/>
    <col min="11" max="11" width="8.7109375" bestFit="1" customWidth="1"/>
    <col min="12" max="12" width="9.7109375" bestFit="1" customWidth="1"/>
    <col min="13" max="13" width="8.42578125" bestFit="1" customWidth="1"/>
    <col min="14" max="14" width="9.42578125" bestFit="1" customWidth="1"/>
    <col min="16" max="16" width="0" style="94" hidden="1" customWidth="1"/>
  </cols>
  <sheetData>
    <row r="1" spans="1:16" ht="15.75" x14ac:dyDescent="0.25">
      <c r="A1" s="14" t="s">
        <v>103</v>
      </c>
      <c r="F1" s="52" t="s">
        <v>91</v>
      </c>
      <c r="G1" s="52"/>
      <c r="H1" s="52"/>
      <c r="I1" s="52"/>
      <c r="J1" s="52"/>
      <c r="K1" s="52"/>
    </row>
    <row r="2" spans="1:16" x14ac:dyDescent="0.25">
      <c r="A2" s="2" t="s">
        <v>47</v>
      </c>
    </row>
    <row r="3" spans="1:16" s="1" customFormat="1" ht="30" x14ac:dyDescent="0.25">
      <c r="A3" s="92" t="s">
        <v>1</v>
      </c>
      <c r="B3" s="92" t="s">
        <v>2</v>
      </c>
      <c r="C3" s="92" t="s">
        <v>79</v>
      </c>
      <c r="D3" s="92" t="s">
        <v>80</v>
      </c>
      <c r="E3" s="92" t="s">
        <v>81</v>
      </c>
      <c r="F3" s="92" t="s">
        <v>82</v>
      </c>
      <c r="G3" s="92" t="s">
        <v>83</v>
      </c>
      <c r="H3" s="92" t="s">
        <v>84</v>
      </c>
      <c r="I3" s="92" t="s">
        <v>85</v>
      </c>
      <c r="J3" s="92" t="s">
        <v>86</v>
      </c>
      <c r="K3" s="92" t="s">
        <v>87</v>
      </c>
      <c r="L3" s="92" t="s">
        <v>88</v>
      </c>
      <c r="M3" s="92" t="s">
        <v>89</v>
      </c>
      <c r="N3" s="92" t="s">
        <v>90</v>
      </c>
      <c r="O3" s="92" t="s">
        <v>94</v>
      </c>
      <c r="P3" s="92" t="s">
        <v>93</v>
      </c>
    </row>
    <row r="4" spans="1:16" x14ac:dyDescent="0.25">
      <c r="A4" s="3">
        <v>615300</v>
      </c>
      <c r="B4" t="s">
        <v>22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5">
        <f t="shared" ref="O4:O14" si="0">SUM(C4:N4)</f>
        <v>0</v>
      </c>
      <c r="P4" s="95">
        <f t="shared" ref="P4:P14" si="1">O4*30</f>
        <v>0</v>
      </c>
    </row>
    <row r="5" spans="1:16" x14ac:dyDescent="0.25">
      <c r="A5" s="123">
        <v>625300</v>
      </c>
      <c r="B5" s="115" t="s">
        <v>97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5">
        <f>SUM(C5:N5)</f>
        <v>0</v>
      </c>
      <c r="P5" s="95">
        <f>O5*30</f>
        <v>0</v>
      </c>
    </row>
    <row r="6" spans="1:16" x14ac:dyDescent="0.25">
      <c r="A6" s="3">
        <v>665400</v>
      </c>
      <c r="B6" t="s">
        <v>23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5">
        <f>SUM(C6:N6)</f>
        <v>0</v>
      </c>
      <c r="P6" s="95">
        <f t="shared" si="1"/>
        <v>0</v>
      </c>
    </row>
    <row r="7" spans="1:16" x14ac:dyDescent="0.25">
      <c r="A7" s="3">
        <v>110452</v>
      </c>
      <c r="B7" t="s">
        <v>24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5">
        <f t="shared" si="0"/>
        <v>0</v>
      </c>
      <c r="P7" s="95">
        <f t="shared" si="1"/>
        <v>0</v>
      </c>
    </row>
    <row r="8" spans="1:16" x14ac:dyDescent="0.25">
      <c r="A8" s="3">
        <v>1250</v>
      </c>
      <c r="B8" t="s">
        <v>27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5">
        <f t="shared" si="0"/>
        <v>0</v>
      </c>
      <c r="P8" s="95">
        <f t="shared" si="1"/>
        <v>0</v>
      </c>
    </row>
    <row r="9" spans="1:16" x14ac:dyDescent="0.25">
      <c r="A9" s="3">
        <v>1230</v>
      </c>
      <c r="B9" t="s">
        <v>26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5">
        <f t="shared" si="0"/>
        <v>0</v>
      </c>
      <c r="P9" s="95">
        <f t="shared" si="1"/>
        <v>0</v>
      </c>
    </row>
    <row r="10" spans="1:16" x14ac:dyDescent="0.25">
      <c r="A10" s="3">
        <v>7516</v>
      </c>
      <c r="B10" t="s">
        <v>28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5">
        <f t="shared" si="0"/>
        <v>0</v>
      </c>
      <c r="P10" s="95">
        <f t="shared" si="1"/>
        <v>0</v>
      </c>
    </row>
    <row r="11" spans="1:16" x14ac:dyDescent="0.25">
      <c r="A11" s="3">
        <v>7517</v>
      </c>
      <c r="B11" t="s">
        <v>30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5">
        <f t="shared" si="0"/>
        <v>0</v>
      </c>
      <c r="P11" s="95">
        <f t="shared" si="1"/>
        <v>0</v>
      </c>
    </row>
    <row r="12" spans="1:16" x14ac:dyDescent="0.25">
      <c r="A12" s="3">
        <v>7518</v>
      </c>
      <c r="B12" t="s">
        <v>31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5">
        <f t="shared" si="0"/>
        <v>0</v>
      </c>
      <c r="P12" s="95">
        <f t="shared" si="1"/>
        <v>0</v>
      </c>
    </row>
    <row r="13" spans="1:16" x14ac:dyDescent="0.25">
      <c r="A13" s="3">
        <v>110458</v>
      </c>
      <c r="B13" t="s">
        <v>48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5">
        <f t="shared" si="0"/>
        <v>0</v>
      </c>
      <c r="P13" s="95">
        <f t="shared" si="1"/>
        <v>0</v>
      </c>
    </row>
    <row r="14" spans="1:16" x14ac:dyDescent="0.25">
      <c r="A14" s="3">
        <v>1260</v>
      </c>
      <c r="B14" t="s">
        <v>49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5">
        <f t="shared" si="0"/>
        <v>0</v>
      </c>
      <c r="P14" s="95">
        <f t="shared" si="1"/>
        <v>0</v>
      </c>
    </row>
    <row r="15" spans="1:16" x14ac:dyDescent="0.25">
      <c r="A15" s="68"/>
      <c r="B15" s="68" t="s">
        <v>78</v>
      </c>
      <c r="C15" s="93">
        <f t="shared" ref="C15:P15" si="2">SUM(C4:C14)</f>
        <v>0</v>
      </c>
      <c r="D15" s="93">
        <f t="shared" si="2"/>
        <v>0</v>
      </c>
      <c r="E15" s="93">
        <f t="shared" si="2"/>
        <v>0</v>
      </c>
      <c r="F15" s="93">
        <f t="shared" si="2"/>
        <v>0</v>
      </c>
      <c r="G15" s="93">
        <f t="shared" si="2"/>
        <v>0</v>
      </c>
      <c r="H15" s="93">
        <f t="shared" si="2"/>
        <v>0</v>
      </c>
      <c r="I15" s="93">
        <f t="shared" si="2"/>
        <v>0</v>
      </c>
      <c r="J15" s="93">
        <f t="shared" si="2"/>
        <v>0</v>
      </c>
      <c r="K15" s="93">
        <f t="shared" si="2"/>
        <v>0</v>
      </c>
      <c r="L15" s="93">
        <f t="shared" si="2"/>
        <v>0</v>
      </c>
      <c r="M15" s="93">
        <f t="shared" si="2"/>
        <v>0</v>
      </c>
      <c r="N15" s="93">
        <f t="shared" si="2"/>
        <v>0</v>
      </c>
      <c r="O15" s="93">
        <f t="shared" si="2"/>
        <v>0</v>
      </c>
      <c r="P15" s="93">
        <f t="shared" si="2"/>
        <v>0</v>
      </c>
    </row>
  </sheetData>
  <protectedRanges>
    <protectedRange sqref="B5" name="Range1_2_3_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2022-01-19T22:18:30+00:00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23F8D-3677-4E27-A9AF-0393E5FA27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493CB8-4A16-4219-8598-863527B590EA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708e1ef-7d81-4b46-abf0-7fb0302b4cc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3B85F6-3DBF-4A62-B260-60A41E6256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 information</vt:lpstr>
      <vt:lpstr>Servings to Lbs</vt:lpstr>
      <vt:lpstr>Lbs to Servings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Singer, Jessica</dc:creator>
  <cp:lastModifiedBy>"Cameronb"</cp:lastModifiedBy>
  <dcterms:created xsi:type="dcterms:W3CDTF">2020-01-22T18:19:46Z</dcterms:created>
  <dcterms:modified xsi:type="dcterms:W3CDTF">2022-01-14T19:18:53Z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