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showInkAnnotation="0"/>
  <mc:AlternateContent xmlns:mc="http://schemas.openxmlformats.org/markup-compatibility/2006">
    <mc:Choice Requires="x15">
      <x15ac:absPath xmlns:x15ac="http://schemas.microsoft.com/office/spreadsheetml/2010/11/ac" url="K:\_USDA Foods\_2. Diversion-Processing\_State Participation &amp; In-State Processing Agreements\_SPA Renewal\_Ready to Post to Web\Commodity Calculators 26-27\"/>
    </mc:Choice>
  </mc:AlternateContent>
  <xr:revisionPtr revIDLastSave="0" documentId="8_{A7D8F5C0-DD96-43BD-A54D-328835882983}" xr6:coauthVersionLast="47" xr6:coauthVersionMax="47" xr10:uidLastSave="{00000000-0000-0000-0000-000000000000}"/>
  <bookViews>
    <workbookView xWindow="-110" yWindow="-110" windowWidth="22780" windowHeight="14540" xr2:uid="{00000000-000D-0000-FFFF-FFFF00000000}"/>
  </bookViews>
  <sheets>
    <sheet name="Contact information" sheetId="5" r:id="rId1"/>
    <sheet name="Servings to Lbs" sheetId="1" r:id="rId2"/>
    <sheet name="Lbs to Servings" sheetId="2" r:id="rId3"/>
    <sheet name="Order Form" sheetId="3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3" i="2" l="1"/>
  <c r="Q13" i="2" s="1"/>
  <c r="P26" i="3"/>
  <c r="P27" i="3"/>
  <c r="O27" i="3"/>
  <c r="P5" i="3"/>
  <c r="P6" i="3"/>
  <c r="P7" i="3"/>
  <c r="P8" i="3"/>
  <c r="P9" i="3"/>
  <c r="P10" i="3"/>
  <c r="P11" i="3"/>
  <c r="P12" i="3"/>
  <c r="P13" i="3"/>
  <c r="P14" i="3"/>
  <c r="P15" i="3"/>
  <c r="P16" i="3"/>
  <c r="P17" i="3"/>
  <c r="P18" i="3"/>
  <c r="P19" i="3"/>
  <c r="P20" i="3"/>
  <c r="P21" i="3"/>
  <c r="P22" i="3"/>
  <c r="P23" i="3"/>
  <c r="P24" i="3"/>
  <c r="P25" i="3"/>
  <c r="D27" i="3"/>
  <c r="C27" i="3"/>
  <c r="N27" i="3"/>
  <c r="O18" i="3"/>
  <c r="O17" i="3"/>
  <c r="O5" i="3"/>
  <c r="O6" i="3"/>
  <c r="O7" i="3"/>
  <c r="O8" i="3"/>
  <c r="O9" i="3"/>
  <c r="O10" i="3"/>
  <c r="O11" i="3"/>
  <c r="O12" i="3"/>
  <c r="O13" i="3"/>
  <c r="O14" i="3"/>
  <c r="O15" i="3"/>
  <c r="O16" i="3"/>
  <c r="O4" i="3"/>
  <c r="P4" i="3" s="1"/>
  <c r="E35" i="1"/>
  <c r="E34" i="1"/>
  <c r="C36" i="1"/>
  <c r="C35" i="1"/>
  <c r="C34" i="1"/>
  <c r="U14" i="1"/>
  <c r="U13" i="1"/>
  <c r="U12" i="1"/>
  <c r="T23" i="1"/>
  <c r="U23" i="1" s="1"/>
  <c r="T22" i="1"/>
  <c r="U22" i="1" s="1"/>
  <c r="T21" i="1"/>
  <c r="U21" i="1" s="1"/>
  <c r="T14" i="1"/>
  <c r="T13" i="1"/>
  <c r="T12" i="1"/>
  <c r="S21" i="1"/>
  <c r="S22" i="1"/>
  <c r="S23" i="1"/>
  <c r="S12" i="1"/>
  <c r="S13" i="1"/>
  <c r="S14" i="1"/>
  <c r="S15" i="1"/>
  <c r="K12" i="1"/>
  <c r="K13" i="1"/>
  <c r="K14" i="1"/>
  <c r="O14" i="1" s="1"/>
  <c r="K21" i="1"/>
  <c r="K22" i="1"/>
  <c r="K23" i="1"/>
  <c r="O23" i="1"/>
  <c r="O22" i="1"/>
  <c r="O21" i="1"/>
  <c r="O13" i="1"/>
  <c r="O12" i="1"/>
  <c r="K10" i="2"/>
  <c r="K13" i="2"/>
  <c r="O13" i="2" s="1"/>
  <c r="K16" i="2"/>
  <c r="O16" i="2" s="1"/>
  <c r="K18" i="2"/>
  <c r="O18" i="2" s="1"/>
  <c r="K20" i="2"/>
  <c r="O20" i="2" s="1"/>
  <c r="K21" i="2"/>
  <c r="O21" i="2" s="1"/>
  <c r="K25" i="2"/>
  <c r="K26" i="2"/>
  <c r="K29" i="2"/>
  <c r="K23" i="2"/>
  <c r="O23" i="2" s="1"/>
  <c r="K22" i="2"/>
  <c r="K19" i="2"/>
  <c r="O19" i="2" s="1"/>
  <c r="K17" i="2"/>
  <c r="O17" i="2" s="1"/>
  <c r="K15" i="2"/>
  <c r="O15" i="2" s="1"/>
  <c r="K14" i="2"/>
  <c r="O14" i="2" s="1"/>
  <c r="K12" i="2"/>
  <c r="O12" i="2" s="1"/>
  <c r="O26" i="3"/>
  <c r="O25" i="3"/>
  <c r="O24" i="3"/>
  <c r="O23" i="3"/>
  <c r="O22" i="3"/>
  <c r="O21" i="3"/>
  <c r="O20" i="3"/>
  <c r="O19" i="3"/>
  <c r="M27" i="3"/>
  <c r="L27" i="3"/>
  <c r="K27" i="3"/>
  <c r="J27" i="3"/>
  <c r="I27" i="3"/>
  <c r="H27" i="3"/>
  <c r="G27" i="3"/>
  <c r="F27" i="3"/>
  <c r="E27" i="3"/>
  <c r="K30" i="2"/>
  <c r="K28" i="2"/>
  <c r="K27" i="2"/>
  <c r="K11" i="2"/>
  <c r="K10" i="1"/>
  <c r="O10" i="1" s="1"/>
  <c r="S10" i="1" s="1"/>
  <c r="T29" i="1"/>
  <c r="T30" i="1"/>
  <c r="T31" i="1"/>
  <c r="T32" i="1"/>
  <c r="T25" i="1"/>
  <c r="T26" i="1"/>
  <c r="T24" i="1"/>
  <c r="T20" i="1"/>
  <c r="T19" i="1"/>
  <c r="T18" i="1"/>
  <c r="T17" i="1"/>
  <c r="T16" i="1"/>
  <c r="T15" i="1"/>
  <c r="T11" i="1"/>
  <c r="T10" i="1"/>
  <c r="K32" i="1"/>
  <c r="O32" i="1" s="1"/>
  <c r="K31" i="1"/>
  <c r="O31" i="1" s="1"/>
  <c r="S31" i="1" s="1"/>
  <c r="K30" i="1"/>
  <c r="O30" i="1" s="1"/>
  <c r="S30" i="1" s="1"/>
  <c r="K29" i="1"/>
  <c r="O29" i="1" s="1"/>
  <c r="K28" i="1"/>
  <c r="O28" i="1" s="1"/>
  <c r="S28" i="1" s="1"/>
  <c r="K27" i="1"/>
  <c r="O27" i="1" s="1"/>
  <c r="S27" i="1" s="1"/>
  <c r="K26" i="1"/>
  <c r="O26" i="1" s="1"/>
  <c r="K11" i="1"/>
  <c r="O11" i="1" s="1"/>
  <c r="T27" i="1"/>
  <c r="K18" i="1"/>
  <c r="O18" i="1" s="1"/>
  <c r="S18" i="1" s="1"/>
  <c r="K17" i="1"/>
  <c r="O17" i="1" s="1"/>
  <c r="S17" i="1" s="1"/>
  <c r="T28" i="1"/>
  <c r="K25" i="1"/>
  <c r="O25" i="1" s="1"/>
  <c r="K24" i="1"/>
  <c r="O24" i="1" s="1"/>
  <c r="S24" i="1" s="1"/>
  <c r="K15" i="1"/>
  <c r="O15" i="1" s="1"/>
  <c r="K20" i="1"/>
  <c r="O20" i="1" s="1"/>
  <c r="K19" i="1"/>
  <c r="O19" i="1" s="1"/>
  <c r="S19" i="1" s="1"/>
  <c r="K16" i="1"/>
  <c r="O16" i="1" s="1"/>
  <c r="S16" i="1" s="1"/>
  <c r="P15" i="2" l="1"/>
  <c r="P32" i="2"/>
  <c r="P19" i="2"/>
  <c r="P22" i="2"/>
  <c r="Q22" i="2" s="1"/>
  <c r="P12" i="2"/>
  <c r="Q12" i="2" s="1"/>
  <c r="P18" i="2"/>
  <c r="P20" i="2"/>
  <c r="P23" i="2"/>
  <c r="Q23" i="2" s="1"/>
  <c r="P14" i="2"/>
  <c r="Q14" i="2" s="1"/>
  <c r="P21" i="2"/>
  <c r="Q21" i="2" s="1"/>
  <c r="P10" i="2"/>
  <c r="Q10" i="2" s="1"/>
  <c r="P24" i="2"/>
  <c r="P31" i="2"/>
  <c r="C35" i="2"/>
  <c r="N34" i="2"/>
  <c r="C34" i="2"/>
  <c r="O22" i="2"/>
  <c r="U29" i="1"/>
  <c r="S11" i="1"/>
  <c r="U11" i="1"/>
  <c r="U31" i="1"/>
  <c r="S29" i="1"/>
  <c r="U27" i="1"/>
  <c r="O29" i="2"/>
  <c r="P28" i="2"/>
  <c r="Q28" i="2" s="1"/>
  <c r="P29" i="2"/>
  <c r="Q29" i="2" s="1"/>
  <c r="P30" i="2"/>
  <c r="Q30" i="2" s="1"/>
  <c r="O11" i="2"/>
  <c r="P16" i="2"/>
  <c r="Q16" i="2" s="1"/>
  <c r="P17" i="2"/>
  <c r="Q17" i="2" s="1"/>
  <c r="K31" i="2"/>
  <c r="O31" i="2" s="1"/>
  <c r="P25" i="2"/>
  <c r="Q25" i="2" s="1"/>
  <c r="P11" i="2"/>
  <c r="Q11" i="2" s="1"/>
  <c r="P26" i="2"/>
  <c r="Q26" i="2" s="1"/>
  <c r="P27" i="2"/>
  <c r="Q27" i="2" s="1"/>
  <c r="K32" i="2"/>
  <c r="O32" i="2" s="1"/>
  <c r="K24" i="2"/>
  <c r="O24" i="2" s="1"/>
  <c r="S32" i="1"/>
  <c r="O26" i="2"/>
  <c r="O28" i="2"/>
  <c r="U18" i="1"/>
  <c r="U17" i="1"/>
  <c r="U30" i="1"/>
  <c r="U28" i="1"/>
  <c r="O30" i="2"/>
  <c r="O27" i="2"/>
  <c r="U19" i="1"/>
  <c r="U15" i="1"/>
  <c r="U24" i="1"/>
  <c r="U32" i="1"/>
  <c r="S20" i="1"/>
  <c r="U20" i="1"/>
  <c r="U10" i="1"/>
  <c r="U25" i="1"/>
  <c r="S25" i="1"/>
  <c r="S26" i="1"/>
  <c r="U26" i="1"/>
  <c r="U16" i="1"/>
  <c r="O25" i="2"/>
  <c r="D35" i="1" l="1"/>
  <c r="D34" i="1"/>
  <c r="D36" i="1" s="1"/>
  <c r="E34" i="2"/>
  <c r="E35" i="2"/>
  <c r="C36" i="2"/>
  <c r="O10" i="2"/>
  <c r="Q20" i="2"/>
  <c r="Q19" i="2"/>
  <c r="Q15" i="2"/>
  <c r="Q32" i="2"/>
  <c r="Q18" i="2"/>
  <c r="Q24" i="2"/>
  <c r="Q31" i="2"/>
  <c r="R34" i="1"/>
  <c r="D34" i="2" l="1"/>
  <c r="D35" i="2"/>
  <c r="D36" i="2" l="1"/>
</calcChain>
</file>

<file path=xl/sharedStrings.xml><?xml version="1.0" encoding="utf-8"?>
<sst xmlns="http://schemas.openxmlformats.org/spreadsheetml/2006/main" count="551" uniqueCount="130">
  <si>
    <t>100103 (A522) BULK PACK LARGE CHICKEN</t>
  </si>
  <si>
    <t>Code</t>
  </si>
  <si>
    <t>Description</t>
  </si>
  <si>
    <t>Serving Size</t>
  </si>
  <si>
    <t>Cs. Wt.</t>
  </si>
  <si>
    <t>Meat Equiv</t>
  </si>
  <si>
    <t>Grain Serving</t>
  </si>
  <si>
    <t>Servings needed per menu placement</t>
  </si>
  <si>
    <t>Times on menu / year</t>
  </si>
  <si>
    <t>Total Servings needed per year</t>
  </si>
  <si>
    <t>Servings per CASE</t>
  </si>
  <si>
    <t xml:space="preserve">Total Finished Cases </t>
  </si>
  <si>
    <t>Lbs. of DF per case</t>
  </si>
  <si>
    <t>Total Donated Food # Needed</t>
  </si>
  <si>
    <t>Donated Food Value per case</t>
  </si>
  <si>
    <t>Estimated Entitlement $ Used</t>
  </si>
  <si>
    <t>2 oz</t>
  </si>
  <si>
    <t>X</t>
  </si>
  <si>
    <t>=</t>
  </si>
  <si>
    <t>÷</t>
  </si>
  <si>
    <t>3.05 oz</t>
  </si>
  <si>
    <t>Broker:</t>
  </si>
  <si>
    <t xml:space="preserve"> </t>
  </si>
  <si>
    <t>School District:</t>
  </si>
  <si>
    <t>Contact:</t>
  </si>
  <si>
    <t>Address:</t>
  </si>
  <si>
    <t>Email:</t>
  </si>
  <si>
    <t>City/State Zip:</t>
  </si>
  <si>
    <t>Phone:</t>
  </si>
  <si>
    <t>Distributor:</t>
  </si>
  <si>
    <t>Fax:</t>
  </si>
  <si>
    <t>Signature:</t>
  </si>
  <si>
    <t>Meat Type</t>
  </si>
  <si>
    <t>NP</t>
  </si>
  <si>
    <t>White</t>
  </si>
  <si>
    <t>Dark</t>
  </si>
  <si>
    <t>YEARLY ALLOCATION DELIVERY REQUEST / PLANNER</t>
  </si>
  <si>
    <t>Ship To:</t>
  </si>
  <si>
    <t>Billing Address:</t>
  </si>
  <si>
    <t>FS Director:</t>
  </si>
  <si>
    <t>City, State, Zip:</t>
  </si>
  <si>
    <t>e-mail:</t>
  </si>
  <si>
    <t>Date:</t>
  </si>
  <si>
    <t>Delivery Purchase order required:</t>
  </si>
  <si>
    <t>Yes / No</t>
  </si>
  <si>
    <t>Total White Meat Lbs - 100103</t>
  </si>
  <si>
    <t>Total Dark Meat Lbs - 100103</t>
  </si>
  <si>
    <t>.</t>
  </si>
  <si>
    <t>Instructions:</t>
  </si>
  <si>
    <t>1. Enter servings needed per menu placement in column G</t>
  </si>
  <si>
    <t>4. Email completed form to broker rep</t>
  </si>
  <si>
    <t>Please return to Broker</t>
  </si>
  <si>
    <t>Servings Returned</t>
  </si>
  <si>
    <t>1. Enter Total lbs of diverted chicken in column G</t>
  </si>
  <si>
    <t>Sold To:</t>
  </si>
  <si>
    <t>School:</t>
  </si>
  <si>
    <t>City, St, Zip:</t>
  </si>
  <si>
    <t>E-Mail:</t>
  </si>
  <si>
    <t>RA  #:</t>
  </si>
  <si>
    <t>PO Number:</t>
  </si>
  <si>
    <t>Requested Delivery Date to Warehouse/Distributor:</t>
  </si>
  <si>
    <t>Total CS / Ship Period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</si>
  <si>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</si>
  <si>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</si>
  <si>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</si>
  <si>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</si>
  <si>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</si>
  <si>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</si>
  <si>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</si>
  <si>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</si>
  <si>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</si>
  <si>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</si>
  <si>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</si>
  <si>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</si>
  <si>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Please enter total Cases needed for each shipping period below</t>
  </si>
  <si>
    <t>Please divert large bird lbs to 5002937 Sumter</t>
  </si>
  <si>
    <t>Shipped Lbs</t>
  </si>
  <si>
    <t>Total Cases</t>
  </si>
  <si>
    <t>60% Goal</t>
  </si>
  <si>
    <t>40% Goal</t>
  </si>
  <si>
    <t>*Please be sure to be at 60% white and 40% dark meat lbs.</t>
  </si>
  <si>
    <t>3. Email completed form to broker rep</t>
  </si>
  <si>
    <t>GK CN WHLGRN BRD PPCRN SMCKR 6/5# FC</t>
  </si>
  <si>
    <t>1 oz</t>
  </si>
  <si>
    <t>4.25 oz</t>
  </si>
  <si>
    <t>4.35 oz</t>
  </si>
  <si>
    <t>3.04 oz</t>
  </si>
  <si>
    <t>3.06 oz</t>
  </si>
  <si>
    <t>4.30 oz</t>
  </si>
  <si>
    <t>2.24 oz</t>
  </si>
  <si>
    <t xml:space="preserve">3.05 oz </t>
  </si>
  <si>
    <t>4.00 oz</t>
  </si>
  <si>
    <t>Total Lbs of Diverted Chicken</t>
  </si>
  <si>
    <t>2.36 oz</t>
  </si>
  <si>
    <t>2.17 oz</t>
  </si>
  <si>
    <t>2oz</t>
  </si>
  <si>
    <t>GK WHLGRN BRD BRST CHNK 6/5# FC</t>
  </si>
  <si>
    <t>GK WHLGRN BRD B/S BRST 6/5# FC</t>
  </si>
  <si>
    <t xml:space="preserve">GK HOMESTYLE WG BREADED CHICKEN STRIPS </t>
  </si>
  <si>
    <t>GK WG SPICY BREADED CHICKEN PATTY W/ ISP</t>
  </si>
  <si>
    <t>GK WG HOMESTYLE BREADED BREAKFAST PATTY</t>
  </si>
  <si>
    <t>GK WG HOMESTYLE BRD NUG 6/5# FC</t>
  </si>
  <si>
    <t>GK FC WG BREADED CHICKEN DARK MEAT CHUNKS</t>
  </si>
  <si>
    <t>GK WG BREADED BREAST CHICKEN TENDERS</t>
  </si>
  <si>
    <t>GK FC B/S WG BREADED CHICKEN BREAST STRIPS</t>
  </si>
  <si>
    <t>GK WG BREADED CHICKEN BREAST FILLET</t>
  </si>
  <si>
    <t>GK WHLGRN HOMESTYLE BRD PAT 6/5# FC</t>
  </si>
  <si>
    <t>4.00 - 7.50 oz</t>
  </si>
  <si>
    <t>3.40 - 4.80 oz</t>
  </si>
  <si>
    <t>4.24 - 5.27 oz</t>
  </si>
  <si>
    <t>4.30 - 5.30 oz</t>
  </si>
  <si>
    <t>2.32 oz</t>
  </si>
  <si>
    <t>GK WHLGRN BRD DRK MT PCORN SMCKR 6/5# FC</t>
  </si>
  <si>
    <t>GK DICED CHICKEN 6/5# FC</t>
  </si>
  <si>
    <t>GK CHICKEN FAJITA STRIPS 6/5# FC</t>
  </si>
  <si>
    <t>GK DARK MEAT CHICKEN STRIPS W/ GRILL MARK 6/5# FC</t>
  </si>
  <si>
    <t>GK BREADED CHICKEN DRUMSTICK FC</t>
  </si>
  <si>
    <t>2. Enter times on menu / year in column I</t>
  </si>
  <si>
    <t>3. Review columns K, O, S and U for Lbs and entitlement dollars needed</t>
  </si>
  <si>
    <t>2. Review columns K, O and Q for finished cases, servings and entitlement dollars used</t>
  </si>
  <si>
    <t>WG BREADED CHICKEN NUGGET</t>
  </si>
  <si>
    <t>WG BREADED CHICKEN TENDER SHAPED STRIP</t>
  </si>
  <si>
    <t>WG BREADED CHICKEN PATTY</t>
  </si>
  <si>
    <t>NAE WG HOMESTYLE SPICY BREADED CHICKEN PATTY W/ISP</t>
  </si>
  <si>
    <t>3.90 oz</t>
  </si>
  <si>
    <t>4.74 oz</t>
  </si>
  <si>
    <t>Rows 34 &amp; 35 will show total 100103 lbs required</t>
  </si>
  <si>
    <t>NAE WG BREADED POPCORN CHICKEN SMACKERS</t>
  </si>
  <si>
    <t>NAE WG HOMESTYLE BRD CHICKEN PATTY W/ ISP</t>
  </si>
  <si>
    <t>PILGRIM'S PRIDE CORPORATION 2026-2027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</si>
</sst>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.0000_);_(&quot;$&quot;* \(#,##0.0000\);_(&quot;$&quot;* &quot;-&quot;??_);_(@_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rgb="FFC0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u/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i/>
      <u/>
      <sz val="12"/>
      <color theme="4" tint="-0.249977111117893"/>
      <name val="Calibri"/>
      <family val="2"/>
      <scheme val="minor"/>
    </font>
    <font>
      <sz val="11"/>
      <color theme="1"/>
      <name val="Calibri"/>
      <family val="2"/>
    </font>
    <font>
      <b/>
      <sz val="11"/>
      <color indexed="8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i/>
      <u/>
      <sz val="12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/>
        <bgColor indexed="64"/>
      </patternFill>
    </fill>
  </fills>
  <borders count="19">
    <border>
      <left/>
      <right/>
      <top/>
      <bottom/>
      <diagonal/>
    </border>
    <border>
      <left style="medium">
        <color theme="9" tint="-0.249977111117893"/>
      </left>
      <right style="medium">
        <color theme="9" tint="-0.249977111117893"/>
      </right>
      <top style="medium">
        <color theme="9" tint="-0.249977111117893"/>
      </top>
      <bottom style="medium">
        <color theme="9" tint="-0.249977111117893"/>
      </bottom>
      <diagonal/>
    </border>
    <border>
      <left style="medium">
        <color theme="9" tint="-0.249977111117893"/>
      </left>
      <right style="medium">
        <color theme="9" tint="-0.249977111117893"/>
      </right>
      <top/>
      <bottom/>
      <diagonal/>
    </border>
    <border>
      <left style="medium">
        <color theme="9" tint="-0.249977111117893"/>
      </left>
      <right style="medium">
        <color theme="9" tint="-0.249977111117893"/>
      </right>
      <top/>
      <bottom style="medium">
        <color theme="9" tint="-0.249977111117893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theme="7" tint="0.39997558519241921"/>
      </right>
      <top style="medium">
        <color theme="7" tint="0.39997558519241921"/>
      </top>
      <bottom/>
      <diagonal/>
    </border>
    <border>
      <left/>
      <right style="medium">
        <color theme="7" tint="0.39997558519241921"/>
      </right>
      <top/>
      <bottom style="medium">
        <color theme="7" tint="0.39997558519241921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6" fillId="0" borderId="0"/>
    <xf numFmtId="9" fontId="1" fillId="0" borderId="0" applyFont="0" applyFill="0" applyBorder="0" applyAlignment="0" applyProtection="0"/>
  </cellStyleXfs>
  <cellXfs count="125">
    <xf numFmtId="0" fontId="0" fillId="0" borderId="0" xfId="0"/>
    <xf numFmtId="0" fontId="2" fillId="0" borderId="0" xfId="0" applyFont="1" applyAlignment="1">
      <alignment wrapText="1"/>
    </xf>
    <xf numFmtId="0" fontId="4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44" fontId="0" fillId="0" borderId="0" xfId="1" applyFont="1" applyAlignment="1">
      <alignment horizontal="center" vertical="center"/>
    </xf>
    <xf numFmtId="0" fontId="0" fillId="0" borderId="0" xfId="0" applyAlignment="1">
      <alignment vertical="center"/>
    </xf>
    <xf numFmtId="0" fontId="0" fillId="3" borderId="0" xfId="0" applyFill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44" fontId="0" fillId="2" borderId="2" xfId="1" applyFont="1" applyFill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center" vertical="center"/>
    </xf>
    <xf numFmtId="44" fontId="3" fillId="0" borderId="0" xfId="0" applyNumberFormat="1" applyFont="1" applyAlignment="1">
      <alignment horizontal="center" vertical="center"/>
    </xf>
    <xf numFmtId="44" fontId="3" fillId="0" borderId="0" xfId="1" applyFont="1" applyAlignment="1">
      <alignment horizontal="center" vertical="center"/>
    </xf>
    <xf numFmtId="44" fontId="0" fillId="0" borderId="0" xfId="1" applyFont="1" applyFill="1" applyAlignment="1">
      <alignment horizontal="center" vertical="center"/>
    </xf>
    <xf numFmtId="44" fontId="0" fillId="0" borderId="0" xfId="1" applyFont="1" applyFill="1" applyBorder="1" applyAlignment="1">
      <alignment horizontal="center" vertical="center"/>
    </xf>
    <xf numFmtId="0" fontId="7" fillId="0" borderId="0" xfId="0" applyFont="1" applyAlignment="1">
      <alignment vertical="center" wrapText="1"/>
    </xf>
    <xf numFmtId="1" fontId="0" fillId="2" borderId="2" xfId="0" applyNumberFormat="1" applyFill="1" applyBorder="1" applyAlignment="1">
      <alignment horizontal="center" vertical="center"/>
    </xf>
    <xf numFmtId="0" fontId="2" fillId="2" borderId="3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0" fillId="0" borderId="4" xfId="0" applyBorder="1"/>
    <xf numFmtId="0" fontId="8" fillId="4" borderId="4" xfId="0" applyFont="1" applyFill="1" applyBorder="1"/>
    <xf numFmtId="0" fontId="8" fillId="4" borderId="4" xfId="0" applyFont="1" applyFill="1" applyBorder="1" applyAlignment="1">
      <alignment horizontal="left"/>
    </xf>
    <xf numFmtId="0" fontId="0" fillId="0" borderId="5" xfId="0" applyBorder="1"/>
    <xf numFmtId="0" fontId="8" fillId="4" borderId="5" xfId="0" applyFont="1" applyFill="1" applyBorder="1" applyAlignment="1">
      <alignment horizontal="left"/>
    </xf>
    <xf numFmtId="0" fontId="8" fillId="4" borderId="5" xfId="0" applyFont="1" applyFill="1" applyBorder="1"/>
    <xf numFmtId="0" fontId="0" fillId="0" borderId="9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8" fillId="0" borderId="6" xfId="0" applyFont="1" applyBorder="1"/>
    <xf numFmtId="0" fontId="8" fillId="0" borderId="6" xfId="0" applyFont="1" applyBorder="1" applyAlignment="1">
      <alignment wrapText="1"/>
    </xf>
    <xf numFmtId="0" fontId="0" fillId="0" borderId="9" xfId="0" applyBorder="1" applyAlignment="1">
      <alignment vertical="center"/>
    </xf>
    <xf numFmtId="0" fontId="0" fillId="0" borderId="11" xfId="0" applyBorder="1" applyAlignment="1">
      <alignment vertical="center"/>
    </xf>
    <xf numFmtId="0" fontId="8" fillId="4" borderId="9" xfId="0" applyFont="1" applyFill="1" applyBorder="1"/>
    <xf numFmtId="0" fontId="0" fillId="0" borderId="13" xfId="0" applyBorder="1"/>
    <xf numFmtId="0" fontId="0" fillId="0" borderId="14" xfId="0" applyBorder="1"/>
    <xf numFmtId="0" fontId="8" fillId="0" borderId="9" xfId="0" applyFont="1" applyBorder="1"/>
    <xf numFmtId="0" fontId="8" fillId="0" borderId="11" xfId="0" applyFont="1" applyBorder="1"/>
    <xf numFmtId="0" fontId="8" fillId="0" borderId="16" xfId="0" applyFont="1" applyBorder="1"/>
    <xf numFmtId="0" fontId="0" fillId="0" borderId="11" xfId="0" applyBorder="1"/>
    <xf numFmtId="0" fontId="9" fillId="0" borderId="0" xfId="0" applyFont="1"/>
    <xf numFmtId="0" fontId="10" fillId="0" borderId="0" xfId="0" applyFont="1" applyAlignment="1">
      <alignment horizontal="center" vertical="center"/>
    </xf>
    <xf numFmtId="2" fontId="2" fillId="2" borderId="1" xfId="1" applyNumberFormat="1" applyFont="1" applyFill="1" applyBorder="1" applyAlignment="1">
      <alignment horizontal="center" vertical="center"/>
    </xf>
    <xf numFmtId="2" fontId="2" fillId="2" borderId="3" xfId="1" applyNumberFormat="1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vertical="center"/>
    </xf>
    <xf numFmtId="0" fontId="3" fillId="5" borderId="8" xfId="0" applyFont="1" applyFill="1" applyBorder="1" applyAlignment="1">
      <alignment vertical="center"/>
    </xf>
    <xf numFmtId="0" fontId="3" fillId="5" borderId="7" xfId="0" applyFont="1" applyFill="1" applyBorder="1" applyAlignment="1">
      <alignment vertical="center"/>
    </xf>
    <xf numFmtId="0" fontId="11" fillId="5" borderId="7" xfId="0" applyFont="1" applyFill="1" applyBorder="1" applyAlignment="1">
      <alignment horizontal="left" vertical="center"/>
    </xf>
    <xf numFmtId="0" fontId="3" fillId="5" borderId="15" xfId="0" applyFont="1" applyFill="1" applyBorder="1" applyAlignment="1">
      <alignment vertical="center" wrapText="1"/>
    </xf>
    <xf numFmtId="0" fontId="3" fillId="5" borderId="15" xfId="0" applyFont="1" applyFill="1" applyBorder="1"/>
    <xf numFmtId="0" fontId="3" fillId="5" borderId="8" xfId="0" applyFont="1" applyFill="1" applyBorder="1"/>
    <xf numFmtId="0" fontId="11" fillId="5" borderId="7" xfId="0" applyFont="1" applyFill="1" applyBorder="1"/>
    <xf numFmtId="0" fontId="11" fillId="6" borderId="0" xfId="0" applyFont="1" applyFill="1" applyAlignment="1">
      <alignment horizontal="left" vertical="center"/>
    </xf>
    <xf numFmtId="0" fontId="11" fillId="6" borderId="0" xfId="0" applyFont="1" applyFill="1" applyAlignment="1">
      <alignment vertical="center" wrapText="1"/>
    </xf>
    <xf numFmtId="0" fontId="11" fillId="6" borderId="0" xfId="0" applyFont="1" applyFill="1" applyAlignment="1">
      <alignment horizontal="center" vertical="center"/>
    </xf>
    <xf numFmtId="44" fontId="11" fillId="6" borderId="0" xfId="1" applyFont="1" applyFill="1" applyAlignment="1">
      <alignment horizontal="center" vertical="center"/>
    </xf>
    <xf numFmtId="0" fontId="2" fillId="3" borderId="10" xfId="0" applyFont="1" applyFill="1" applyBorder="1" applyAlignment="1">
      <alignment vertical="center" wrapText="1"/>
    </xf>
    <xf numFmtId="0" fontId="2" fillId="3" borderId="12" xfId="0" applyFont="1" applyFill="1" applyBorder="1" applyAlignment="1">
      <alignment vertical="center" wrapText="1"/>
    </xf>
    <xf numFmtId="0" fontId="2" fillId="3" borderId="8" xfId="0" applyFont="1" applyFill="1" applyBorder="1" applyAlignment="1">
      <alignment vertical="center"/>
    </xf>
    <xf numFmtId="0" fontId="2" fillId="3" borderId="10" xfId="0" applyFont="1" applyFill="1" applyBorder="1" applyAlignment="1">
      <alignment vertical="center"/>
    </xf>
    <xf numFmtId="0" fontId="2" fillId="3" borderId="12" xfId="0" applyFont="1" applyFill="1" applyBorder="1" applyAlignment="1">
      <alignment vertical="center"/>
    </xf>
    <xf numFmtId="0" fontId="2" fillId="3" borderId="8" xfId="0" applyFont="1" applyFill="1" applyBorder="1"/>
    <xf numFmtId="0" fontId="13" fillId="3" borderId="10" xfId="0" applyFont="1" applyFill="1" applyBorder="1"/>
    <xf numFmtId="0" fontId="13" fillId="3" borderId="10" xfId="0" applyFont="1" applyFill="1" applyBorder="1" applyAlignment="1">
      <alignment horizontal="left"/>
    </xf>
    <xf numFmtId="0" fontId="13" fillId="3" borderId="10" xfId="0" applyFont="1" applyFill="1" applyBorder="1" applyAlignment="1">
      <alignment horizontal="center"/>
    </xf>
    <xf numFmtId="0" fontId="13" fillId="3" borderId="12" xfId="0" applyFont="1" applyFill="1" applyBorder="1" applyAlignment="1">
      <alignment horizontal="center"/>
    </xf>
    <xf numFmtId="0" fontId="13" fillId="3" borderId="6" xfId="0" applyFont="1" applyFill="1" applyBorder="1"/>
    <xf numFmtId="0" fontId="13" fillId="3" borderId="16" xfId="0" applyFont="1" applyFill="1" applyBorder="1"/>
    <xf numFmtId="0" fontId="13" fillId="0" borderId="10" xfId="0" applyFont="1" applyBorder="1"/>
    <xf numFmtId="0" fontId="13" fillId="3" borderId="12" xfId="0" applyFont="1" applyFill="1" applyBorder="1"/>
    <xf numFmtId="0" fontId="5" fillId="0" borderId="0" xfId="0" applyFont="1" applyAlignment="1">
      <alignment vertical="center"/>
    </xf>
    <xf numFmtId="0" fontId="2" fillId="7" borderId="0" xfId="0" applyFont="1" applyFill="1" applyAlignment="1">
      <alignment horizontal="left" wrapText="1"/>
    </xf>
    <xf numFmtId="0" fontId="2" fillId="7" borderId="0" xfId="0" applyFont="1" applyFill="1" applyAlignment="1">
      <alignment wrapText="1"/>
    </xf>
    <xf numFmtId="0" fontId="2" fillId="7" borderId="0" xfId="0" applyFont="1" applyFill="1" applyAlignment="1">
      <alignment horizontal="center" wrapText="1"/>
    </xf>
    <xf numFmtId="44" fontId="2" fillId="7" borderId="0" xfId="1" applyFont="1" applyFill="1" applyAlignment="1">
      <alignment horizontal="center" wrapText="1"/>
    </xf>
    <xf numFmtId="0" fontId="11" fillId="6" borderId="0" xfId="0" applyFont="1" applyFill="1" applyAlignment="1">
      <alignment horizontal="center" vertical="center" wrapText="1"/>
    </xf>
    <xf numFmtId="0" fontId="11" fillId="6" borderId="0" xfId="0" applyFont="1" applyFill="1" applyAlignment="1">
      <alignment horizontal="right" vertical="center"/>
    </xf>
    <xf numFmtId="0" fontId="8" fillId="0" borderId="0" xfId="0" applyFont="1"/>
    <xf numFmtId="0" fontId="11" fillId="6" borderId="0" xfId="0" applyFont="1" applyFill="1"/>
    <xf numFmtId="44" fontId="2" fillId="2" borderId="1" xfId="1" applyFont="1" applyFill="1" applyBorder="1" applyAlignment="1">
      <alignment horizontal="center" vertical="center"/>
    </xf>
    <xf numFmtId="44" fontId="2" fillId="2" borderId="3" xfId="1" applyFont="1" applyFill="1" applyBorder="1" applyAlignment="1">
      <alignment horizontal="center" vertical="center"/>
    </xf>
    <xf numFmtId="0" fontId="0" fillId="3" borderId="0" xfId="0" applyFill="1"/>
    <xf numFmtId="0" fontId="15" fillId="0" borderId="0" xfId="0" applyFont="1" applyAlignment="1">
      <alignment vertical="center"/>
    </xf>
    <xf numFmtId="0" fontId="6" fillId="0" borderId="0" xfId="2" applyAlignment="1" applyProtection="1">
      <alignment vertical="center"/>
      <protection locked="0"/>
    </xf>
    <xf numFmtId="0" fontId="16" fillId="0" borderId="0" xfId="0" applyFont="1" applyAlignment="1">
      <alignment horizontal="left" vertical="center"/>
    </xf>
    <xf numFmtId="9" fontId="2" fillId="2" borderId="1" xfId="3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44" fontId="5" fillId="0" borderId="0" xfId="1" applyFont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17" fillId="6" borderId="0" xfId="0" applyFont="1" applyFill="1" applyAlignment="1">
      <alignment horizontal="left" vertical="center"/>
    </xf>
    <xf numFmtId="0" fontId="17" fillId="6" borderId="0" xfId="0" applyFont="1" applyFill="1" applyAlignment="1">
      <alignment vertical="center" wrapText="1"/>
    </xf>
    <xf numFmtId="0" fontId="17" fillId="6" borderId="0" xfId="0" applyFont="1" applyFill="1" applyAlignment="1">
      <alignment horizontal="center" vertical="center"/>
    </xf>
    <xf numFmtId="44" fontId="17" fillId="6" borderId="0" xfId="1" applyFont="1" applyFill="1" applyAlignment="1">
      <alignment horizontal="center" vertical="center"/>
    </xf>
    <xf numFmtId="0" fontId="7" fillId="7" borderId="0" xfId="0" applyFont="1" applyFill="1" applyAlignment="1">
      <alignment horizontal="left" wrapText="1"/>
    </xf>
    <xf numFmtId="0" fontId="7" fillId="7" borderId="0" xfId="0" applyFont="1" applyFill="1" applyAlignment="1">
      <alignment wrapText="1"/>
    </xf>
    <xf numFmtId="0" fontId="7" fillId="7" borderId="0" xfId="0" applyFont="1" applyFill="1" applyAlignment="1">
      <alignment horizontal="center" wrapText="1"/>
    </xf>
    <xf numFmtId="44" fontId="7" fillId="7" borderId="0" xfId="1" applyFont="1" applyFill="1" applyAlignment="1">
      <alignment horizontal="center" wrapText="1"/>
    </xf>
    <xf numFmtId="0" fontId="5" fillId="3" borderId="0" xfId="0" applyFont="1" applyFill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44" fontId="5" fillId="2" borderId="2" xfId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vertical="center" wrapText="1"/>
    </xf>
    <xf numFmtId="2" fontId="7" fillId="2" borderId="1" xfId="0" applyNumberFormat="1" applyFont="1" applyFill="1" applyBorder="1" applyAlignment="1">
      <alignment horizontal="center" vertical="center"/>
    </xf>
    <xf numFmtId="44" fontId="7" fillId="2" borderId="1" xfId="1" applyFont="1" applyFill="1" applyBorder="1" applyAlignment="1">
      <alignment horizontal="center" vertical="center"/>
    </xf>
    <xf numFmtId="9" fontId="7" fillId="2" borderId="1" xfId="3" applyFont="1" applyFill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44" fontId="18" fillId="0" borderId="0" xfId="0" applyNumberFormat="1" applyFont="1" applyAlignment="1">
      <alignment horizontal="center" vertical="center"/>
    </xf>
    <xf numFmtId="0" fontId="7" fillId="2" borderId="3" xfId="0" applyFont="1" applyFill="1" applyBorder="1" applyAlignment="1">
      <alignment vertical="center" wrapText="1"/>
    </xf>
    <xf numFmtId="2" fontId="7" fillId="2" borderId="3" xfId="0" applyNumberFormat="1" applyFont="1" applyFill="1" applyBorder="1" applyAlignment="1">
      <alignment horizontal="center" vertical="center"/>
    </xf>
    <xf numFmtId="44" fontId="7" fillId="2" borderId="3" xfId="1" applyFont="1" applyFill="1" applyBorder="1" applyAlignment="1">
      <alignment horizontal="center" vertical="center"/>
    </xf>
    <xf numFmtId="44" fontId="18" fillId="0" borderId="0" xfId="1" applyFont="1" applyAlignment="1">
      <alignment horizontal="center" vertical="center"/>
    </xf>
    <xf numFmtId="0" fontId="14" fillId="3" borderId="0" xfId="0" applyFont="1" applyFill="1" applyAlignment="1">
      <alignment horizontal="center" vertical="center"/>
    </xf>
    <xf numFmtId="0" fontId="20" fillId="0" borderId="17" xfId="0" applyFont="1" applyBorder="1" applyAlignment="1">
      <alignment horizontal="center" vertical="center"/>
    </xf>
    <xf numFmtId="0" fontId="20" fillId="0" borderId="18" xfId="0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1" fillId="0" borderId="17" xfId="0" applyFont="1" applyBorder="1" applyAlignment="1">
      <alignment horizontal="center" vertical="center"/>
    </xf>
    <xf numFmtId="0" fontId="21" fillId="0" borderId="18" xfId="0" applyFont="1" applyBorder="1" applyAlignment="1">
      <alignment horizontal="center" vertical="center"/>
    </xf>
    <xf numFmtId="164" fontId="11" fillId="8" borderId="0" xfId="1" applyNumberFormat="1" applyFont="1" applyFill="1" applyAlignment="1">
      <alignment horizontal="center" vertical="center"/>
    </xf>
    <xf numFmtId="164" fontId="17" fillId="8" borderId="0" xfId="1" applyNumberFormat="1" applyFont="1" applyFill="1" applyAlignment="1">
      <alignment horizontal="center" vertical="center"/>
    </xf>
    <xf numFmtId="0" fontId="19" fillId="3" borderId="0" xfId="0" applyFont="1" applyFill="1" applyAlignment="1">
      <alignment horizontal="center" vertical="center"/>
    </xf>
    <xf numFmtId="0" fontId="17" fillId="6" borderId="0" xfId="0" applyFont="1" applyFill="1" applyAlignment="1">
      <alignment horizontal="center" vertical="center"/>
    </xf>
    <xf numFmtId="0" fontId="0" fillId="0" borderId="0" xfId="0" applyAlignment="1">
      <alignment horizontal="left" vertical="center"/>
    </xf>
    <xf numFmtId="0" fontId="11" fillId="6" borderId="0" xfId="0" applyFont="1" applyFill="1" applyAlignment="1">
      <alignment horizontal="center" vertical="center"/>
    </xf>
  </cellXfs>
  <cellStyles count="4">
    <cellStyle name="Currency" xfId="1" builtinId="4"/>
    <cellStyle name="Normal" xfId="0" builtinId="0"/>
    <cellStyle name="Normal 2" xfId="2" xr:uid="{00000000-0005-0000-0000-000002000000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31"/>
  <sheetViews>
    <sheetView tabSelected="1" workbookViewId="0">
      <selection activeCell="B2" sqref="B2"/>
    </sheetView>
  </sheetViews>
  <sheetFormatPr defaultColWidth="9.1796875" defaultRowHeight="14.5" x14ac:dyDescent="0.35"/>
  <cols>
    <col min="1" max="1" width="1.1796875" customWidth="1"/>
    <col min="2" max="2" width="47.54296875" bestFit="1" customWidth="1"/>
    <col min="3" max="3" width="36.54296875" customWidth="1"/>
    <col min="4" max="4" width="11.81640625" bestFit="1" customWidth="1"/>
    <col min="5" max="5" width="19.81640625" customWidth="1"/>
  </cols>
  <sheetData>
    <row r="1" spans="2:10" ht="10.5" customHeight="1" thickBot="1" x14ac:dyDescent="0.4"/>
    <row r="2" spans="2:10" x14ac:dyDescent="0.35">
      <c r="B2" s="46" t="s">
        <v>51</v>
      </c>
      <c r="C2" s="47"/>
    </row>
    <row r="3" spans="2:10" x14ac:dyDescent="0.35">
      <c r="B3" s="29" t="s">
        <v>21</v>
      </c>
      <c r="C3" s="58"/>
    </row>
    <row r="4" spans="2:10" x14ac:dyDescent="0.35">
      <c r="B4" s="29" t="s">
        <v>24</v>
      </c>
      <c r="C4" s="58"/>
    </row>
    <row r="5" spans="2:10" x14ac:dyDescent="0.35">
      <c r="B5" s="29" t="s">
        <v>26</v>
      </c>
      <c r="C5" s="58"/>
    </row>
    <row r="6" spans="2:10" x14ac:dyDescent="0.35">
      <c r="B6" s="29" t="s">
        <v>28</v>
      </c>
      <c r="C6" s="58"/>
    </row>
    <row r="7" spans="2:10" ht="15" thickBot="1" x14ac:dyDescent="0.4">
      <c r="B7" s="30" t="s">
        <v>30</v>
      </c>
      <c r="C7" s="59"/>
    </row>
    <row r="8" spans="2:10" ht="15" thickBot="1" x14ac:dyDescent="0.4">
      <c r="B8" s="5"/>
      <c r="C8" s="6"/>
    </row>
    <row r="9" spans="2:10" x14ac:dyDescent="0.35">
      <c r="B9" s="48" t="s">
        <v>23</v>
      </c>
      <c r="C9" s="60"/>
    </row>
    <row r="10" spans="2:10" x14ac:dyDescent="0.35">
      <c r="B10" s="33" t="s">
        <v>25</v>
      </c>
      <c r="C10" s="61"/>
    </row>
    <row r="11" spans="2:10" x14ac:dyDescent="0.35">
      <c r="B11" s="33" t="s">
        <v>27</v>
      </c>
      <c r="C11" s="61"/>
    </row>
    <row r="12" spans="2:10" x14ac:dyDescent="0.35">
      <c r="B12" s="33" t="s">
        <v>29</v>
      </c>
      <c r="C12" s="61"/>
    </row>
    <row r="13" spans="2:10" ht="15" thickBot="1" x14ac:dyDescent="0.4">
      <c r="B13" s="34" t="s">
        <v>31</v>
      </c>
      <c r="C13" s="62"/>
    </row>
    <row r="14" spans="2:10" ht="15" thickBot="1" x14ac:dyDescent="0.4">
      <c r="B14" s="5"/>
      <c r="C14" s="6"/>
    </row>
    <row r="15" spans="2:10" x14ac:dyDescent="0.35">
      <c r="B15" s="53" t="s">
        <v>37</v>
      </c>
      <c r="C15" s="63"/>
      <c r="D15" s="26"/>
      <c r="E15" s="23"/>
      <c r="F15" s="23"/>
      <c r="G15" s="23"/>
      <c r="H15" s="23"/>
      <c r="I15" s="23"/>
      <c r="J15" s="23"/>
    </row>
    <row r="16" spans="2:10" x14ac:dyDescent="0.35">
      <c r="B16" s="35" t="s">
        <v>24</v>
      </c>
      <c r="C16" s="64"/>
      <c r="D16" s="27"/>
      <c r="E16" s="25"/>
      <c r="F16" s="25"/>
      <c r="G16" s="25"/>
      <c r="H16" s="25"/>
      <c r="I16" s="25"/>
      <c r="J16" s="25"/>
    </row>
    <row r="17" spans="2:10" x14ac:dyDescent="0.35">
      <c r="B17" s="35" t="s">
        <v>57</v>
      </c>
      <c r="C17" s="64"/>
      <c r="D17" s="27"/>
      <c r="E17" s="25"/>
      <c r="F17" s="25"/>
      <c r="G17" s="25"/>
      <c r="H17" s="25"/>
      <c r="I17" s="25"/>
      <c r="J17" s="25"/>
    </row>
    <row r="18" spans="2:10" x14ac:dyDescent="0.35">
      <c r="B18" s="35" t="s">
        <v>25</v>
      </c>
      <c r="C18" s="64"/>
      <c r="D18" s="28"/>
      <c r="E18" s="25" t="s">
        <v>22</v>
      </c>
      <c r="F18" s="25" t="s">
        <v>22</v>
      </c>
      <c r="G18" s="25"/>
      <c r="H18" s="25"/>
      <c r="I18" s="25"/>
      <c r="J18" s="25"/>
    </row>
    <row r="19" spans="2:10" x14ac:dyDescent="0.35">
      <c r="B19" s="35" t="s">
        <v>40</v>
      </c>
      <c r="C19" s="64"/>
      <c r="D19" s="28"/>
      <c r="E19" s="25"/>
      <c r="F19" s="25"/>
      <c r="G19" s="25"/>
      <c r="H19" s="25"/>
      <c r="I19" s="25"/>
      <c r="J19" s="25"/>
    </row>
    <row r="20" spans="2:10" x14ac:dyDescent="0.35">
      <c r="B20" s="35" t="s">
        <v>28</v>
      </c>
      <c r="C20" s="65"/>
      <c r="D20" s="27"/>
      <c r="E20" s="25"/>
      <c r="F20" s="25"/>
      <c r="G20" s="25"/>
      <c r="H20" s="24"/>
    </row>
    <row r="21" spans="2:10" x14ac:dyDescent="0.35">
      <c r="B21" s="35" t="s">
        <v>43</v>
      </c>
      <c r="C21" s="66" t="s">
        <v>44</v>
      </c>
      <c r="D21" s="27"/>
      <c r="E21" s="25"/>
      <c r="F21" s="25"/>
      <c r="G21" s="25"/>
      <c r="H21" s="24"/>
    </row>
    <row r="22" spans="2:10" ht="15" thickBot="1" x14ac:dyDescent="0.4">
      <c r="B22" s="41" t="s">
        <v>60</v>
      </c>
      <c r="C22" s="67"/>
      <c r="D22" s="28"/>
      <c r="E22" s="24"/>
      <c r="F22" s="24"/>
      <c r="G22" s="24"/>
      <c r="H22" s="24"/>
    </row>
    <row r="23" spans="2:10" ht="15" thickBot="1" x14ac:dyDescent="0.4">
      <c r="B23" s="36"/>
      <c r="C23" s="36"/>
      <c r="D23" s="37"/>
      <c r="E23" s="37"/>
      <c r="F23" s="23"/>
      <c r="G23" s="23"/>
      <c r="H23" s="23"/>
    </row>
    <row r="24" spans="2:10" x14ac:dyDescent="0.35">
      <c r="B24" s="49" t="s">
        <v>54</v>
      </c>
      <c r="C24" s="50"/>
      <c r="D24" s="51"/>
      <c r="E24" s="52"/>
    </row>
    <row r="25" spans="2:10" x14ac:dyDescent="0.35">
      <c r="B25" s="38" t="s">
        <v>55</v>
      </c>
      <c r="C25" s="68"/>
      <c r="D25" s="32" t="s">
        <v>58</v>
      </c>
      <c r="E25" s="64"/>
    </row>
    <row r="26" spans="2:10" x14ac:dyDescent="0.35">
      <c r="B26" s="38" t="s">
        <v>38</v>
      </c>
      <c r="C26" s="68"/>
      <c r="D26" s="31"/>
      <c r="E26" s="70"/>
    </row>
    <row r="27" spans="2:10" x14ac:dyDescent="0.35">
      <c r="B27" s="38" t="s">
        <v>56</v>
      </c>
      <c r="C27" s="68"/>
      <c r="D27" s="31"/>
      <c r="E27" s="70"/>
    </row>
    <row r="28" spans="2:10" x14ac:dyDescent="0.35">
      <c r="B28" s="38" t="s">
        <v>28</v>
      </c>
      <c r="C28" s="68"/>
      <c r="D28" s="31" t="s">
        <v>59</v>
      </c>
      <c r="E28" s="64"/>
    </row>
    <row r="29" spans="2:10" x14ac:dyDescent="0.35">
      <c r="B29" s="38" t="s">
        <v>39</v>
      </c>
      <c r="C29" s="68"/>
      <c r="D29" s="31"/>
      <c r="E29" s="70"/>
    </row>
    <row r="30" spans="2:10" x14ac:dyDescent="0.35">
      <c r="B30" s="38" t="s">
        <v>41</v>
      </c>
      <c r="C30" s="68"/>
      <c r="D30" s="31"/>
      <c r="E30" s="70"/>
    </row>
    <row r="31" spans="2:10" ht="15" thickBot="1" x14ac:dyDescent="0.4">
      <c r="B31" s="39" t="s">
        <v>31</v>
      </c>
      <c r="C31" s="69"/>
      <c r="D31" s="40" t="s">
        <v>42</v>
      </c>
      <c r="E31" s="71"/>
    </row>
  </sheetData>
  <protectedRanges>
    <protectedRange sqref="D22 B16:B22" name="Range4"/>
    <protectedRange sqref="D28 B25:B31" name="Range3"/>
  </protectedRanges>
  <pageMargins left="0.7" right="0.7" top="0.75" bottom="0.75" header="0.3" footer="0.3"/>
  <pageSetup orientation="portrait" horizontalDpi="4294967293" r:id="rId1"/>
  <customProperties>
    <customPr name="Ibp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47"/>
  <sheetViews>
    <sheetView zoomScale="90" zoomScaleNormal="90" workbookViewId="0">
      <pane ySplit="9" topLeftCell="A10" activePane="bottomLeft" state="frozen"/>
      <selection pane="bottomLeft" activeCell="B1" sqref="B1"/>
    </sheetView>
  </sheetViews>
  <sheetFormatPr defaultColWidth="9.1796875" defaultRowHeight="14.5" x14ac:dyDescent="0.35"/>
  <cols>
    <col min="1" max="1" width="9.1796875" style="5"/>
    <col min="2" max="2" width="55.1796875" style="6" customWidth="1"/>
    <col min="3" max="4" width="21.453125" style="7" customWidth="1"/>
    <col min="5" max="5" width="13.453125" style="7" customWidth="1"/>
    <col min="6" max="6" width="10" style="7" bestFit="1" customWidth="1"/>
    <col min="7" max="7" width="10.54296875" style="7" customWidth="1"/>
    <col min="8" max="8" width="2" style="7" customWidth="1"/>
    <col min="9" max="9" width="9.1796875" style="7"/>
    <col min="10" max="10" width="2" style="7" customWidth="1"/>
    <col min="11" max="11" width="9.1796875" style="7"/>
    <col min="12" max="12" width="2" style="7" customWidth="1"/>
    <col min="13" max="13" width="9.1796875" style="7"/>
    <col min="14" max="14" width="2" style="7" customWidth="1"/>
    <col min="15" max="15" width="9.1796875" style="7"/>
    <col min="16" max="16" width="2" style="7" customWidth="1"/>
    <col min="17" max="17" width="9.1796875" style="7"/>
    <col min="18" max="18" width="2" style="7" customWidth="1"/>
    <col min="19" max="19" width="9.1796875" style="7"/>
    <col min="20" max="20" width="11" style="8" customWidth="1"/>
    <col min="21" max="21" width="16.81640625" style="8" customWidth="1"/>
    <col min="22" max="22" width="9.1796875" style="7"/>
    <col min="23" max="23" width="8.54296875" style="9" bestFit="1" customWidth="1"/>
    <col min="24" max="16384" width="9.1796875" style="9"/>
  </cols>
  <sheetData>
    <row r="1" spans="1:22" ht="15.5" x14ac:dyDescent="0.35">
      <c r="A1" s="88"/>
      <c r="B1" s="19" t="s">
        <v>48</v>
      </c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90"/>
      <c r="U1" s="90"/>
      <c r="V1" s="89"/>
    </row>
    <row r="2" spans="1:22" ht="15.5" x14ac:dyDescent="0.35">
      <c r="A2" s="88"/>
      <c r="B2" s="72" t="s">
        <v>49</v>
      </c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90"/>
      <c r="U2" s="90"/>
      <c r="V2" s="89"/>
    </row>
    <row r="3" spans="1:22" ht="15.5" x14ac:dyDescent="0.35">
      <c r="A3" s="88"/>
      <c r="B3" s="72" t="s">
        <v>117</v>
      </c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90"/>
      <c r="U3" s="90"/>
      <c r="V3" s="89"/>
    </row>
    <row r="4" spans="1:22" ht="15.5" x14ac:dyDescent="0.35">
      <c r="A4" s="88"/>
      <c r="B4" s="72" t="s">
        <v>118</v>
      </c>
      <c r="C4" s="72"/>
      <c r="D4" s="72"/>
      <c r="E4" s="72"/>
      <c r="F4" s="89"/>
      <c r="G4" s="72" t="s">
        <v>126</v>
      </c>
      <c r="H4" s="72"/>
      <c r="I4" s="72"/>
      <c r="J4" s="89"/>
      <c r="K4" s="89"/>
      <c r="L4" s="89"/>
      <c r="M4" s="89"/>
      <c r="N4" s="89"/>
      <c r="O4" s="89"/>
      <c r="P4" s="89"/>
      <c r="Q4" s="89"/>
      <c r="R4" s="89"/>
      <c r="S4" s="89"/>
      <c r="T4" s="90"/>
      <c r="U4" s="90"/>
      <c r="V4" s="89"/>
    </row>
    <row r="5" spans="1:22" ht="15.5" x14ac:dyDescent="0.35">
      <c r="A5" s="88"/>
      <c r="B5" s="72" t="s">
        <v>50</v>
      </c>
      <c r="C5" s="89"/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90"/>
      <c r="U5" s="90"/>
      <c r="V5" s="89"/>
    </row>
    <row r="6" spans="1:22" ht="15.5" x14ac:dyDescent="0.35">
      <c r="A6" s="88"/>
      <c r="B6" s="121" t="s">
        <v>80</v>
      </c>
      <c r="C6" s="121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89"/>
      <c r="S6" s="89"/>
      <c r="T6" s="90"/>
      <c r="U6" s="90"/>
      <c r="V6" s="89"/>
    </row>
    <row r="7" spans="1:22" ht="15.5" x14ac:dyDescent="0.35">
      <c r="A7" s="88"/>
      <c r="B7" s="91"/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89"/>
      <c r="R7" s="89"/>
      <c r="S7" s="89"/>
      <c r="T7" s="90"/>
      <c r="U7" s="90"/>
      <c r="V7" s="89"/>
    </row>
    <row r="8" spans="1:22" ht="15.5" x14ac:dyDescent="0.35">
      <c r="A8" s="92"/>
      <c r="B8" s="93" t="s">
        <v>0</v>
      </c>
      <c r="C8" s="122" t="s">
        <v>75</v>
      </c>
      <c r="D8" s="122"/>
      <c r="E8" s="122"/>
      <c r="F8" s="122"/>
      <c r="G8" s="122"/>
      <c r="H8" s="122"/>
      <c r="I8" s="122"/>
      <c r="J8" s="122"/>
      <c r="K8" s="122"/>
      <c r="L8" s="122"/>
      <c r="M8" s="122"/>
      <c r="N8" s="122"/>
      <c r="O8" s="122"/>
      <c r="P8" s="122"/>
      <c r="Q8" s="122"/>
      <c r="R8" s="94"/>
      <c r="S8" s="94"/>
      <c r="T8" s="120">
        <v>1.57</v>
      </c>
      <c r="U8" s="95"/>
      <c r="V8" s="94"/>
    </row>
    <row r="9" spans="1:22" s="4" customFormat="1" ht="15" customHeight="1" x14ac:dyDescent="0.35">
      <c r="A9" s="96" t="s">
        <v>1</v>
      </c>
      <c r="B9" s="97" t="s">
        <v>2</v>
      </c>
      <c r="C9" s="98" t="s">
        <v>3</v>
      </c>
      <c r="D9" s="98" t="s">
        <v>4</v>
      </c>
      <c r="E9" s="98" t="s">
        <v>5</v>
      </c>
      <c r="F9" s="98" t="s">
        <v>6</v>
      </c>
      <c r="G9" s="98" t="s">
        <v>7</v>
      </c>
      <c r="H9" s="98"/>
      <c r="I9" s="98" t="s">
        <v>8</v>
      </c>
      <c r="J9" s="98"/>
      <c r="K9" s="98" t="s">
        <v>9</v>
      </c>
      <c r="L9" s="98"/>
      <c r="M9" s="98" t="s">
        <v>10</v>
      </c>
      <c r="N9" s="98"/>
      <c r="O9" s="98" t="s">
        <v>11</v>
      </c>
      <c r="P9" s="98"/>
      <c r="Q9" s="98" t="s">
        <v>12</v>
      </c>
      <c r="R9" s="98"/>
      <c r="S9" s="98" t="s">
        <v>13</v>
      </c>
      <c r="T9" s="99" t="s">
        <v>14</v>
      </c>
      <c r="U9" s="99" t="s">
        <v>15</v>
      </c>
      <c r="V9" s="98" t="s">
        <v>32</v>
      </c>
    </row>
    <row r="10" spans="1:22" ht="22.5" customHeight="1" x14ac:dyDescent="0.35">
      <c r="A10" s="5">
        <v>1230</v>
      </c>
      <c r="B10" s="6" t="s">
        <v>113</v>
      </c>
      <c r="C10" s="7" t="s">
        <v>93</v>
      </c>
      <c r="D10" s="7">
        <v>30</v>
      </c>
      <c r="E10" s="7" t="s">
        <v>16</v>
      </c>
      <c r="F10" s="7">
        <v>0</v>
      </c>
      <c r="G10" s="100"/>
      <c r="H10" s="89" t="s">
        <v>17</v>
      </c>
      <c r="I10" s="100"/>
      <c r="J10" s="89" t="s">
        <v>18</v>
      </c>
      <c r="K10" s="101">
        <f t="shared" ref="K10:K19" si="0">I10*G10</f>
        <v>0</v>
      </c>
      <c r="L10" s="89" t="s">
        <v>19</v>
      </c>
      <c r="M10" s="7">
        <v>203</v>
      </c>
      <c r="N10" s="89" t="s">
        <v>18</v>
      </c>
      <c r="O10" s="101">
        <f t="shared" ref="O10:O15" si="1">K10/M10</f>
        <v>0</v>
      </c>
      <c r="P10" s="89" t="s">
        <v>17</v>
      </c>
      <c r="Q10" s="11">
        <v>32.090000000000003</v>
      </c>
      <c r="R10" s="89" t="s">
        <v>18</v>
      </c>
      <c r="S10" s="101">
        <f>O10*Q10</f>
        <v>0</v>
      </c>
      <c r="T10" s="90">
        <f t="shared" ref="T10:T23" si="2">ROUND(ROUND(Q10*0.6,2)*$T$8,2)+ROUND(ROUND(Q10*0.4,2)*$T$8,2)</f>
        <v>50.379999999999995</v>
      </c>
      <c r="U10" s="102">
        <f>SUM(T10*O10)</f>
        <v>0</v>
      </c>
      <c r="V10" s="7" t="s">
        <v>33</v>
      </c>
    </row>
    <row r="11" spans="1:22" ht="22.5" customHeight="1" x14ac:dyDescent="0.35">
      <c r="A11" s="5">
        <v>1250</v>
      </c>
      <c r="B11" s="6" t="s">
        <v>114</v>
      </c>
      <c r="C11" s="7" t="s">
        <v>94</v>
      </c>
      <c r="D11" s="7">
        <v>30</v>
      </c>
      <c r="E11" s="7" t="s">
        <v>16</v>
      </c>
      <c r="F11" s="7">
        <v>0</v>
      </c>
      <c r="G11" s="100"/>
      <c r="H11" s="89" t="s">
        <v>17</v>
      </c>
      <c r="I11" s="100"/>
      <c r="J11" s="89" t="s">
        <v>18</v>
      </c>
      <c r="K11" s="101">
        <f t="shared" si="0"/>
        <v>0</v>
      </c>
      <c r="L11" s="89" t="s">
        <v>19</v>
      </c>
      <c r="M11" s="7">
        <v>221</v>
      </c>
      <c r="N11" s="89" t="s">
        <v>18</v>
      </c>
      <c r="O11" s="101">
        <f t="shared" si="1"/>
        <v>0</v>
      </c>
      <c r="P11" s="89" t="s">
        <v>17</v>
      </c>
      <c r="Q11" s="11">
        <v>33.770000000000003</v>
      </c>
      <c r="R11" s="89" t="s">
        <v>18</v>
      </c>
      <c r="S11" s="101">
        <f>O11*Q11</f>
        <v>0</v>
      </c>
      <c r="T11" s="90">
        <f t="shared" si="2"/>
        <v>53.019999999999996</v>
      </c>
      <c r="U11" s="102">
        <f>SUM(T11*O11)</f>
        <v>0</v>
      </c>
      <c r="V11" s="7" t="s">
        <v>33</v>
      </c>
    </row>
    <row r="12" spans="1:22" ht="22.5" customHeight="1" x14ac:dyDescent="0.35">
      <c r="A12" s="5">
        <v>6116</v>
      </c>
      <c r="B12" s="6" t="s">
        <v>120</v>
      </c>
      <c r="C12" s="7" t="s">
        <v>124</v>
      </c>
      <c r="D12" s="7">
        <v>30</v>
      </c>
      <c r="E12" s="7" t="s">
        <v>16</v>
      </c>
      <c r="F12" s="7">
        <v>1</v>
      </c>
      <c r="G12" s="100"/>
      <c r="H12" s="89" t="s">
        <v>17</v>
      </c>
      <c r="I12" s="100"/>
      <c r="J12" s="89" t="s">
        <v>18</v>
      </c>
      <c r="K12" s="101">
        <f t="shared" si="0"/>
        <v>0</v>
      </c>
      <c r="L12" s="89" t="s">
        <v>19</v>
      </c>
      <c r="M12" s="7">
        <v>123</v>
      </c>
      <c r="N12" s="89" t="s">
        <v>18</v>
      </c>
      <c r="O12" s="101">
        <f t="shared" si="1"/>
        <v>0</v>
      </c>
      <c r="P12" s="89" t="s">
        <v>17</v>
      </c>
      <c r="Q12" s="11">
        <v>28.69</v>
      </c>
      <c r="R12" s="89" t="s">
        <v>18</v>
      </c>
      <c r="S12" s="101">
        <f t="shared" ref="S12:S15" si="3">O12*Q12</f>
        <v>0</v>
      </c>
      <c r="T12" s="90">
        <f t="shared" si="2"/>
        <v>45.04</v>
      </c>
      <c r="U12" s="102">
        <f t="shared" ref="U12:U14" si="4">SUM(T12*O12)</f>
        <v>0</v>
      </c>
      <c r="V12" s="7" t="s">
        <v>33</v>
      </c>
    </row>
    <row r="13" spans="1:22" ht="22.5" customHeight="1" x14ac:dyDescent="0.35">
      <c r="A13" s="5">
        <v>6216</v>
      </c>
      <c r="B13" s="6" t="s">
        <v>121</v>
      </c>
      <c r="C13" s="7" t="s">
        <v>125</v>
      </c>
      <c r="D13" s="7">
        <v>30</v>
      </c>
      <c r="E13" s="7" t="s">
        <v>16</v>
      </c>
      <c r="F13" s="7">
        <v>1</v>
      </c>
      <c r="G13" s="100"/>
      <c r="H13" s="89" t="s">
        <v>17</v>
      </c>
      <c r="I13" s="100"/>
      <c r="J13" s="89" t="s">
        <v>18</v>
      </c>
      <c r="K13" s="101">
        <f t="shared" si="0"/>
        <v>0</v>
      </c>
      <c r="L13" s="89" t="s">
        <v>19</v>
      </c>
      <c r="M13" s="7">
        <v>100</v>
      </c>
      <c r="N13" s="89" t="s">
        <v>18</v>
      </c>
      <c r="O13" s="101">
        <f t="shared" si="1"/>
        <v>0</v>
      </c>
      <c r="P13" s="89" t="s">
        <v>17</v>
      </c>
      <c r="Q13" s="11">
        <v>28.69</v>
      </c>
      <c r="R13" s="89" t="s">
        <v>18</v>
      </c>
      <c r="S13" s="101">
        <f t="shared" si="3"/>
        <v>0</v>
      </c>
      <c r="T13" s="90">
        <f t="shared" si="2"/>
        <v>45.04</v>
      </c>
      <c r="U13" s="102">
        <f t="shared" si="4"/>
        <v>0</v>
      </c>
      <c r="V13" s="7" t="s">
        <v>33</v>
      </c>
    </row>
    <row r="14" spans="1:22" ht="22.5" customHeight="1" x14ac:dyDescent="0.35">
      <c r="A14" s="5">
        <v>6616</v>
      </c>
      <c r="B14" s="6" t="s">
        <v>122</v>
      </c>
      <c r="C14" s="7" t="s">
        <v>88</v>
      </c>
      <c r="D14" s="7">
        <v>30</v>
      </c>
      <c r="E14" s="7" t="s">
        <v>16</v>
      </c>
      <c r="F14" s="7">
        <v>1</v>
      </c>
      <c r="G14" s="100"/>
      <c r="H14" s="89" t="s">
        <v>17</v>
      </c>
      <c r="I14" s="100"/>
      <c r="J14" s="89" t="s">
        <v>18</v>
      </c>
      <c r="K14" s="101">
        <f t="shared" si="0"/>
        <v>0</v>
      </c>
      <c r="L14" s="89" t="s">
        <v>19</v>
      </c>
      <c r="M14" s="7">
        <v>111</v>
      </c>
      <c r="N14" s="89" t="s">
        <v>18</v>
      </c>
      <c r="O14" s="101">
        <f t="shared" si="1"/>
        <v>0</v>
      </c>
      <c r="P14" s="89" t="s">
        <v>17</v>
      </c>
      <c r="Q14" s="11">
        <v>28.69</v>
      </c>
      <c r="R14" s="89" t="s">
        <v>18</v>
      </c>
      <c r="S14" s="101">
        <f t="shared" si="3"/>
        <v>0</v>
      </c>
      <c r="T14" s="90">
        <f t="shared" si="2"/>
        <v>45.04</v>
      </c>
      <c r="U14" s="102">
        <f t="shared" si="4"/>
        <v>0</v>
      </c>
      <c r="V14" s="7" t="s">
        <v>33</v>
      </c>
    </row>
    <row r="15" spans="1:22" ht="22.5" customHeight="1" x14ac:dyDescent="0.35">
      <c r="A15" s="5">
        <v>110452</v>
      </c>
      <c r="B15" s="6" t="s">
        <v>82</v>
      </c>
      <c r="C15" s="7" t="s">
        <v>88</v>
      </c>
      <c r="D15" s="7">
        <v>30</v>
      </c>
      <c r="E15" s="7" t="s">
        <v>16</v>
      </c>
      <c r="F15" s="7">
        <v>1</v>
      </c>
      <c r="G15" s="100"/>
      <c r="H15" s="89" t="s">
        <v>17</v>
      </c>
      <c r="I15" s="100"/>
      <c r="J15" s="89" t="s">
        <v>18</v>
      </c>
      <c r="K15" s="101">
        <f t="shared" si="0"/>
        <v>0</v>
      </c>
      <c r="L15" s="89" t="s">
        <v>19</v>
      </c>
      <c r="M15" s="7">
        <v>104</v>
      </c>
      <c r="N15" s="89" t="s">
        <v>18</v>
      </c>
      <c r="O15" s="101">
        <f t="shared" si="1"/>
        <v>0</v>
      </c>
      <c r="P15" s="89" t="s">
        <v>17</v>
      </c>
      <c r="Q15" s="11">
        <v>26.34</v>
      </c>
      <c r="R15" s="89" t="s">
        <v>18</v>
      </c>
      <c r="S15" s="101">
        <f t="shared" si="3"/>
        <v>0</v>
      </c>
      <c r="T15" s="90">
        <f t="shared" si="2"/>
        <v>41.36</v>
      </c>
      <c r="U15" s="102">
        <f>SUM(T15*O15)</f>
        <v>0</v>
      </c>
      <c r="V15" s="7" t="s">
        <v>33</v>
      </c>
    </row>
    <row r="16" spans="1:22" ht="22.5" customHeight="1" x14ac:dyDescent="0.35">
      <c r="A16" s="5">
        <v>615300</v>
      </c>
      <c r="B16" s="6" t="s">
        <v>101</v>
      </c>
      <c r="C16" s="7" t="s">
        <v>86</v>
      </c>
      <c r="D16" s="7">
        <v>30</v>
      </c>
      <c r="E16" s="7" t="s">
        <v>16</v>
      </c>
      <c r="F16" s="7">
        <v>1</v>
      </c>
      <c r="G16" s="100"/>
      <c r="H16" s="89" t="s">
        <v>17</v>
      </c>
      <c r="I16" s="100"/>
      <c r="J16" s="89" t="s">
        <v>18</v>
      </c>
      <c r="K16" s="101">
        <f t="shared" si="0"/>
        <v>0</v>
      </c>
      <c r="L16" s="89" t="s">
        <v>19</v>
      </c>
      <c r="M16" s="7">
        <v>156</v>
      </c>
      <c r="N16" s="89" t="s">
        <v>18</v>
      </c>
      <c r="O16" s="101">
        <f t="shared" ref="O16:O27" si="5">K16/M16</f>
        <v>0</v>
      </c>
      <c r="P16" s="89" t="s">
        <v>17</v>
      </c>
      <c r="Q16" s="11">
        <v>19.380000000000003</v>
      </c>
      <c r="R16" s="89" t="s">
        <v>18</v>
      </c>
      <c r="S16" s="101">
        <f t="shared" ref="S16:S32" si="6">O16*Q16</f>
        <v>0</v>
      </c>
      <c r="T16" s="90">
        <f t="shared" si="2"/>
        <v>30.43</v>
      </c>
      <c r="U16" s="102">
        <f t="shared" ref="U16:U32" si="7">SUM(T16*O16)</f>
        <v>0</v>
      </c>
      <c r="V16" s="7" t="s">
        <v>33</v>
      </c>
    </row>
    <row r="17" spans="1:22" ht="22.5" customHeight="1" x14ac:dyDescent="0.35">
      <c r="A17" s="5">
        <v>615400</v>
      </c>
      <c r="B17" s="6" t="s">
        <v>100</v>
      </c>
      <c r="C17" s="7" t="s">
        <v>89</v>
      </c>
      <c r="D17" s="7">
        <v>30</v>
      </c>
      <c r="E17" s="7" t="s">
        <v>83</v>
      </c>
      <c r="F17" s="7">
        <v>0.5</v>
      </c>
      <c r="G17" s="100"/>
      <c r="H17" s="89" t="s">
        <v>17</v>
      </c>
      <c r="I17" s="100"/>
      <c r="J17" s="89" t="s">
        <v>18</v>
      </c>
      <c r="K17" s="101">
        <f t="shared" si="0"/>
        <v>0</v>
      </c>
      <c r="L17" s="89" t="s">
        <v>19</v>
      </c>
      <c r="M17" s="7">
        <v>214</v>
      </c>
      <c r="N17" s="89" t="s">
        <v>18</v>
      </c>
      <c r="O17" s="101">
        <f t="shared" ref="O17:O18" si="8">K17/M17</f>
        <v>0</v>
      </c>
      <c r="P17" s="89" t="s">
        <v>17</v>
      </c>
      <c r="Q17" s="11">
        <v>26.39</v>
      </c>
      <c r="R17" s="89" t="s">
        <v>18</v>
      </c>
      <c r="S17" s="101">
        <f t="shared" ref="S17:S18" si="9">O17*Q17</f>
        <v>0</v>
      </c>
      <c r="T17" s="90">
        <f t="shared" si="2"/>
        <v>41.43</v>
      </c>
      <c r="U17" s="102">
        <f t="shared" ref="U17:U18" si="10">SUM(T17*O17)</f>
        <v>0</v>
      </c>
      <c r="V17" s="7" t="s">
        <v>33</v>
      </c>
    </row>
    <row r="18" spans="1:22" ht="22.5" customHeight="1" x14ac:dyDescent="0.35">
      <c r="A18" s="5">
        <v>615600</v>
      </c>
      <c r="B18" s="6" t="s">
        <v>99</v>
      </c>
      <c r="C18" s="7" t="s">
        <v>90</v>
      </c>
      <c r="D18" s="7">
        <v>30</v>
      </c>
      <c r="E18" s="7" t="s">
        <v>16</v>
      </c>
      <c r="F18" s="7">
        <v>1</v>
      </c>
      <c r="G18" s="100"/>
      <c r="H18" s="89" t="s">
        <v>17</v>
      </c>
      <c r="I18" s="100"/>
      <c r="J18" s="89" t="s">
        <v>18</v>
      </c>
      <c r="K18" s="101">
        <f t="shared" si="0"/>
        <v>0</v>
      </c>
      <c r="L18" s="89" t="s">
        <v>19</v>
      </c>
      <c r="M18" s="7">
        <v>156</v>
      </c>
      <c r="N18" s="89" t="s">
        <v>18</v>
      </c>
      <c r="O18" s="101">
        <f t="shared" si="8"/>
        <v>0</v>
      </c>
      <c r="P18" s="89" t="s">
        <v>17</v>
      </c>
      <c r="Q18" s="11">
        <v>19.380000000000003</v>
      </c>
      <c r="R18" s="89" t="s">
        <v>18</v>
      </c>
      <c r="S18" s="101">
        <f t="shared" si="9"/>
        <v>0</v>
      </c>
      <c r="T18" s="90">
        <f t="shared" si="2"/>
        <v>30.43</v>
      </c>
      <c r="U18" s="102">
        <f t="shared" si="10"/>
        <v>0</v>
      </c>
      <c r="V18" s="7" t="s">
        <v>33</v>
      </c>
    </row>
    <row r="19" spans="1:22" ht="22.5" customHeight="1" x14ac:dyDescent="0.35">
      <c r="A19" s="5">
        <v>625300</v>
      </c>
      <c r="B19" s="6" t="s">
        <v>98</v>
      </c>
      <c r="C19" s="7" t="s">
        <v>87</v>
      </c>
      <c r="D19" s="7">
        <v>30</v>
      </c>
      <c r="E19" s="7" t="s">
        <v>16</v>
      </c>
      <c r="F19" s="7">
        <v>1</v>
      </c>
      <c r="G19" s="100"/>
      <c r="H19" s="89" t="s">
        <v>17</v>
      </c>
      <c r="I19" s="100"/>
      <c r="J19" s="89" t="s">
        <v>18</v>
      </c>
      <c r="K19" s="101">
        <f t="shared" si="0"/>
        <v>0</v>
      </c>
      <c r="L19" s="89" t="s">
        <v>19</v>
      </c>
      <c r="M19" s="7">
        <v>156</v>
      </c>
      <c r="N19" s="89" t="s">
        <v>18</v>
      </c>
      <c r="O19" s="101">
        <f>K19/M19</f>
        <v>0</v>
      </c>
      <c r="P19" s="89" t="s">
        <v>17</v>
      </c>
      <c r="Q19" s="11">
        <v>19.380000000000003</v>
      </c>
      <c r="R19" s="89" t="s">
        <v>18</v>
      </c>
      <c r="S19" s="101">
        <f>O19*Q19</f>
        <v>0</v>
      </c>
      <c r="T19" s="90">
        <f t="shared" si="2"/>
        <v>30.43</v>
      </c>
      <c r="U19" s="102">
        <f>SUM(T19*O19)</f>
        <v>0</v>
      </c>
      <c r="V19" s="7" t="s">
        <v>33</v>
      </c>
    </row>
    <row r="20" spans="1:22" s="84" customFormat="1" ht="22.5" customHeight="1" x14ac:dyDescent="0.35">
      <c r="A20" s="5">
        <v>665400</v>
      </c>
      <c r="B20" s="6" t="s">
        <v>106</v>
      </c>
      <c r="C20" s="7" t="s">
        <v>20</v>
      </c>
      <c r="D20" s="7">
        <v>30</v>
      </c>
      <c r="E20" s="7" t="s">
        <v>16</v>
      </c>
      <c r="F20" s="7">
        <v>1</v>
      </c>
      <c r="G20" s="100"/>
      <c r="H20" s="89" t="s">
        <v>17</v>
      </c>
      <c r="I20" s="100"/>
      <c r="J20" s="89" t="s">
        <v>18</v>
      </c>
      <c r="K20" s="101">
        <f t="shared" ref="K20:K32" si="11">I20*G20</f>
        <v>0</v>
      </c>
      <c r="L20" s="89" t="s">
        <v>19</v>
      </c>
      <c r="M20" s="7">
        <v>156</v>
      </c>
      <c r="N20" s="89" t="s">
        <v>18</v>
      </c>
      <c r="O20" s="101">
        <f t="shared" si="5"/>
        <v>0</v>
      </c>
      <c r="P20" s="89" t="s">
        <v>17</v>
      </c>
      <c r="Q20" s="11">
        <v>19.380000000000003</v>
      </c>
      <c r="R20" s="89" t="s">
        <v>18</v>
      </c>
      <c r="S20" s="101">
        <f t="shared" si="6"/>
        <v>0</v>
      </c>
      <c r="T20" s="90">
        <f t="shared" si="2"/>
        <v>30.43</v>
      </c>
      <c r="U20" s="102">
        <f t="shared" si="7"/>
        <v>0</v>
      </c>
      <c r="V20" s="7" t="s">
        <v>33</v>
      </c>
    </row>
    <row r="21" spans="1:22" s="84" customFormat="1" ht="22.5" customHeight="1" x14ac:dyDescent="0.35">
      <c r="A21" s="5">
        <v>665452</v>
      </c>
      <c r="B21" s="6" t="s">
        <v>127</v>
      </c>
      <c r="C21" s="7" t="s">
        <v>88</v>
      </c>
      <c r="D21" s="7">
        <v>30</v>
      </c>
      <c r="E21" s="7" t="s">
        <v>16</v>
      </c>
      <c r="F21" s="7">
        <v>1</v>
      </c>
      <c r="G21" s="100"/>
      <c r="H21" s="89" t="s">
        <v>17</v>
      </c>
      <c r="I21" s="100"/>
      <c r="J21" s="89" t="s">
        <v>18</v>
      </c>
      <c r="K21" s="101">
        <f t="shared" si="11"/>
        <v>0</v>
      </c>
      <c r="L21" s="89" t="s">
        <v>19</v>
      </c>
      <c r="M21" s="7">
        <v>104</v>
      </c>
      <c r="N21" s="89" t="s">
        <v>18</v>
      </c>
      <c r="O21" s="101">
        <f>K21/M21</f>
        <v>0</v>
      </c>
      <c r="P21" s="89" t="s">
        <v>17</v>
      </c>
      <c r="Q21" s="11">
        <v>26.34</v>
      </c>
      <c r="R21" s="89" t="s">
        <v>18</v>
      </c>
      <c r="S21" s="101">
        <f t="shared" si="6"/>
        <v>0</v>
      </c>
      <c r="T21" s="90">
        <f t="shared" si="2"/>
        <v>41.36</v>
      </c>
      <c r="U21" s="102">
        <f t="shared" si="7"/>
        <v>0</v>
      </c>
      <c r="V21" s="7" t="s">
        <v>33</v>
      </c>
    </row>
    <row r="22" spans="1:22" s="84" customFormat="1" ht="22.5" customHeight="1" x14ac:dyDescent="0.35">
      <c r="A22" s="5">
        <v>665500</v>
      </c>
      <c r="B22" s="6" t="s">
        <v>128</v>
      </c>
      <c r="C22" s="7" t="s">
        <v>20</v>
      </c>
      <c r="D22" s="7">
        <v>30</v>
      </c>
      <c r="E22" s="7" t="s">
        <v>16</v>
      </c>
      <c r="F22" s="7">
        <v>1</v>
      </c>
      <c r="G22" s="100"/>
      <c r="H22" s="89" t="s">
        <v>17</v>
      </c>
      <c r="I22" s="100"/>
      <c r="J22" s="89" t="s">
        <v>18</v>
      </c>
      <c r="K22" s="101">
        <f t="shared" si="11"/>
        <v>0</v>
      </c>
      <c r="L22" s="89" t="s">
        <v>19</v>
      </c>
      <c r="M22" s="7">
        <v>156</v>
      </c>
      <c r="N22" s="89" t="s">
        <v>18</v>
      </c>
      <c r="O22" s="101">
        <f>K22/M22</f>
        <v>0</v>
      </c>
      <c r="P22" s="89" t="s">
        <v>17</v>
      </c>
      <c r="Q22" s="11">
        <v>19.380000000000003</v>
      </c>
      <c r="R22" s="89" t="s">
        <v>18</v>
      </c>
      <c r="S22" s="101">
        <f t="shared" si="6"/>
        <v>0</v>
      </c>
      <c r="T22" s="90">
        <f t="shared" si="2"/>
        <v>30.43</v>
      </c>
      <c r="U22" s="102">
        <f t="shared" si="7"/>
        <v>0</v>
      </c>
      <c r="V22" s="7" t="s">
        <v>33</v>
      </c>
    </row>
    <row r="23" spans="1:22" s="84" customFormat="1" ht="22.5" customHeight="1" x14ac:dyDescent="0.35">
      <c r="A23" s="5">
        <v>665600</v>
      </c>
      <c r="B23" s="6" t="s">
        <v>123</v>
      </c>
      <c r="C23" s="7" t="s">
        <v>20</v>
      </c>
      <c r="D23" s="7">
        <v>30</v>
      </c>
      <c r="E23" s="7" t="s">
        <v>16</v>
      </c>
      <c r="F23" s="7">
        <v>1</v>
      </c>
      <c r="G23" s="100"/>
      <c r="H23" s="89" t="s">
        <v>17</v>
      </c>
      <c r="I23" s="100"/>
      <c r="J23" s="89" t="s">
        <v>18</v>
      </c>
      <c r="K23" s="101">
        <f t="shared" si="11"/>
        <v>0</v>
      </c>
      <c r="L23" s="89" t="s">
        <v>19</v>
      </c>
      <c r="M23" s="7">
        <v>156</v>
      </c>
      <c r="N23" s="89" t="s">
        <v>18</v>
      </c>
      <c r="O23" s="101">
        <f>K23/M23</f>
        <v>0</v>
      </c>
      <c r="P23" s="89" t="s">
        <v>17</v>
      </c>
      <c r="Q23" s="11">
        <v>19.380000000000003</v>
      </c>
      <c r="R23" s="89" t="s">
        <v>18</v>
      </c>
      <c r="S23" s="101">
        <f t="shared" si="6"/>
        <v>0</v>
      </c>
      <c r="T23" s="90">
        <f t="shared" si="2"/>
        <v>30.43</v>
      </c>
      <c r="U23" s="102">
        <f t="shared" si="7"/>
        <v>0</v>
      </c>
      <c r="V23" s="7" t="s">
        <v>33</v>
      </c>
    </row>
    <row r="24" spans="1:22" ht="22.5" customHeight="1" x14ac:dyDescent="0.35">
      <c r="A24" s="5">
        <v>7516</v>
      </c>
      <c r="B24" s="6" t="s">
        <v>97</v>
      </c>
      <c r="C24" s="7" t="s">
        <v>108</v>
      </c>
      <c r="D24" s="7">
        <v>30</v>
      </c>
      <c r="E24" s="7" t="s">
        <v>16</v>
      </c>
      <c r="F24" s="7">
        <v>1</v>
      </c>
      <c r="G24" s="100"/>
      <c r="H24" s="89" t="s">
        <v>17</v>
      </c>
      <c r="I24" s="100"/>
      <c r="J24" s="89" t="s">
        <v>18</v>
      </c>
      <c r="K24" s="101">
        <f t="shared" si="11"/>
        <v>0</v>
      </c>
      <c r="L24" s="89" t="s">
        <v>19</v>
      </c>
      <c r="M24" s="7">
        <v>120</v>
      </c>
      <c r="N24" s="89" t="s">
        <v>18</v>
      </c>
      <c r="O24" s="101">
        <f t="shared" si="5"/>
        <v>0</v>
      </c>
      <c r="P24" s="89" t="s">
        <v>17</v>
      </c>
      <c r="Q24" s="11">
        <v>29.2</v>
      </c>
      <c r="R24" s="89" t="s">
        <v>18</v>
      </c>
      <c r="S24" s="101">
        <f t="shared" si="6"/>
        <v>0</v>
      </c>
      <c r="T24" s="90">
        <f t="shared" ref="T24:T28" si="12">ROUND(Q24*$T$8,2)</f>
        <v>45.84</v>
      </c>
      <c r="U24" s="102">
        <f t="shared" si="7"/>
        <v>0</v>
      </c>
      <c r="V24" s="7" t="s">
        <v>34</v>
      </c>
    </row>
    <row r="25" spans="1:22" ht="22.5" customHeight="1" x14ac:dyDescent="0.35">
      <c r="A25" s="5">
        <v>7518</v>
      </c>
      <c r="B25" s="6" t="s">
        <v>96</v>
      </c>
      <c r="C25" s="7" t="s">
        <v>109</v>
      </c>
      <c r="D25" s="7">
        <v>30</v>
      </c>
      <c r="E25" s="7" t="s">
        <v>16</v>
      </c>
      <c r="F25" s="7">
        <v>1</v>
      </c>
      <c r="G25" s="100"/>
      <c r="H25" s="89" t="s">
        <v>17</v>
      </c>
      <c r="I25" s="100"/>
      <c r="J25" s="89" t="s">
        <v>18</v>
      </c>
      <c r="K25" s="101">
        <f t="shared" si="11"/>
        <v>0</v>
      </c>
      <c r="L25" s="89" t="s">
        <v>19</v>
      </c>
      <c r="M25" s="7">
        <v>101</v>
      </c>
      <c r="N25" s="89" t="s">
        <v>18</v>
      </c>
      <c r="O25" s="101">
        <f t="shared" si="5"/>
        <v>0</v>
      </c>
      <c r="P25" s="89" t="s">
        <v>17</v>
      </c>
      <c r="Q25" s="11">
        <v>29.2</v>
      </c>
      <c r="R25" s="89" t="s">
        <v>18</v>
      </c>
      <c r="S25" s="101">
        <f t="shared" si="6"/>
        <v>0</v>
      </c>
      <c r="T25" s="90">
        <f>ROUND(Q25*$T$8,2)</f>
        <v>45.84</v>
      </c>
      <c r="U25" s="102">
        <f t="shared" si="7"/>
        <v>0</v>
      </c>
      <c r="V25" s="7" t="s">
        <v>34</v>
      </c>
    </row>
    <row r="26" spans="1:22" ht="22.5" customHeight="1" x14ac:dyDescent="0.35">
      <c r="A26" s="5">
        <v>7522</v>
      </c>
      <c r="B26" s="6" t="s">
        <v>105</v>
      </c>
      <c r="C26" s="7" t="s">
        <v>84</v>
      </c>
      <c r="D26" s="7">
        <v>30</v>
      </c>
      <c r="E26" s="7" t="s">
        <v>16</v>
      </c>
      <c r="F26" s="7">
        <v>1</v>
      </c>
      <c r="G26" s="100"/>
      <c r="H26" s="89" t="s">
        <v>17</v>
      </c>
      <c r="I26" s="100"/>
      <c r="J26" s="89" t="s">
        <v>18</v>
      </c>
      <c r="K26" s="101">
        <f t="shared" si="11"/>
        <v>0</v>
      </c>
      <c r="L26" s="89" t="s">
        <v>19</v>
      </c>
      <c r="M26" s="7">
        <v>113</v>
      </c>
      <c r="N26" s="89" t="s">
        <v>18</v>
      </c>
      <c r="O26" s="101">
        <f t="shared" si="5"/>
        <v>0</v>
      </c>
      <c r="P26" s="89" t="s">
        <v>17</v>
      </c>
      <c r="Q26" s="11">
        <v>32.729999999999997</v>
      </c>
      <c r="R26" s="89" t="s">
        <v>18</v>
      </c>
      <c r="S26" s="101">
        <f t="shared" si="6"/>
        <v>0</v>
      </c>
      <c r="T26" s="90">
        <f t="shared" si="12"/>
        <v>51.39</v>
      </c>
      <c r="U26" s="102">
        <f t="shared" si="7"/>
        <v>0</v>
      </c>
      <c r="V26" s="7" t="s">
        <v>34</v>
      </c>
    </row>
    <row r="27" spans="1:22" ht="22.5" customHeight="1" x14ac:dyDescent="0.35">
      <c r="A27" s="5">
        <v>7527</v>
      </c>
      <c r="B27" s="6" t="s">
        <v>104</v>
      </c>
      <c r="C27" s="7" t="s">
        <v>110</v>
      </c>
      <c r="D27" s="7">
        <v>30</v>
      </c>
      <c r="E27" s="7" t="s">
        <v>16</v>
      </c>
      <c r="F27" s="7">
        <v>1</v>
      </c>
      <c r="G27" s="100"/>
      <c r="H27" s="89" t="s">
        <v>17</v>
      </c>
      <c r="I27" s="100"/>
      <c r="J27" s="89" t="s">
        <v>18</v>
      </c>
      <c r="K27" s="101">
        <f t="shared" si="11"/>
        <v>0</v>
      </c>
      <c r="L27" s="89" t="s">
        <v>19</v>
      </c>
      <c r="M27" s="7">
        <v>101</v>
      </c>
      <c r="N27" s="89" t="s">
        <v>18</v>
      </c>
      <c r="O27" s="101">
        <f t="shared" si="5"/>
        <v>0</v>
      </c>
      <c r="P27" s="89" t="s">
        <v>17</v>
      </c>
      <c r="Q27" s="11">
        <v>29.8</v>
      </c>
      <c r="R27" s="89" t="s">
        <v>18</v>
      </c>
      <c r="S27" s="101">
        <f t="shared" si="6"/>
        <v>0</v>
      </c>
      <c r="T27" s="90">
        <f t="shared" si="12"/>
        <v>46.79</v>
      </c>
      <c r="U27" s="102">
        <f t="shared" si="7"/>
        <v>0</v>
      </c>
      <c r="V27" s="7" t="s">
        <v>34</v>
      </c>
    </row>
    <row r="28" spans="1:22" ht="22.5" customHeight="1" x14ac:dyDescent="0.35">
      <c r="A28" s="5">
        <v>7572</v>
      </c>
      <c r="B28" s="6" t="s">
        <v>103</v>
      </c>
      <c r="C28" s="7" t="s">
        <v>85</v>
      </c>
      <c r="D28" s="7">
        <v>30</v>
      </c>
      <c r="E28" s="7" t="s">
        <v>16</v>
      </c>
      <c r="F28" s="7">
        <v>1</v>
      </c>
      <c r="G28" s="100"/>
      <c r="H28" s="89" t="s">
        <v>17</v>
      </c>
      <c r="I28" s="100"/>
      <c r="J28" s="89" t="s">
        <v>18</v>
      </c>
      <c r="K28" s="101">
        <f t="shared" si="11"/>
        <v>0</v>
      </c>
      <c r="L28" s="89" t="s">
        <v>19</v>
      </c>
      <c r="M28" s="7">
        <v>110</v>
      </c>
      <c r="N28" s="89" t="s">
        <v>18</v>
      </c>
      <c r="O28" s="101">
        <f t="shared" ref="O28:O32" si="13">K28/M28</f>
        <v>0</v>
      </c>
      <c r="P28" s="89" t="s">
        <v>17</v>
      </c>
      <c r="Q28" s="11">
        <v>31.58</v>
      </c>
      <c r="R28" s="89" t="s">
        <v>18</v>
      </c>
      <c r="S28" s="101">
        <f t="shared" si="6"/>
        <v>0</v>
      </c>
      <c r="T28" s="90">
        <f t="shared" si="12"/>
        <v>49.58</v>
      </c>
      <c r="U28" s="102">
        <f t="shared" si="7"/>
        <v>0</v>
      </c>
      <c r="V28" s="7" t="s">
        <v>34</v>
      </c>
    </row>
    <row r="29" spans="1:22" ht="22.5" customHeight="1" x14ac:dyDescent="0.35">
      <c r="A29" s="5">
        <v>1260</v>
      </c>
      <c r="B29" s="6" t="s">
        <v>115</v>
      </c>
      <c r="C29" s="7" t="s">
        <v>111</v>
      </c>
      <c r="D29" s="7">
        <v>30</v>
      </c>
      <c r="E29" s="7" t="s">
        <v>95</v>
      </c>
      <c r="F29" s="7">
        <v>0</v>
      </c>
      <c r="G29" s="100"/>
      <c r="H29" s="89" t="s">
        <v>17</v>
      </c>
      <c r="I29" s="100"/>
      <c r="J29" s="89" t="s">
        <v>18</v>
      </c>
      <c r="K29" s="101">
        <f t="shared" si="11"/>
        <v>0</v>
      </c>
      <c r="L29" s="89" t="s">
        <v>19</v>
      </c>
      <c r="M29" s="7">
        <v>206</v>
      </c>
      <c r="N29" s="89" t="s">
        <v>18</v>
      </c>
      <c r="O29" s="101">
        <f t="shared" si="13"/>
        <v>0</v>
      </c>
      <c r="P29" s="89" t="s">
        <v>17</v>
      </c>
      <c r="Q29" s="11">
        <v>41.94</v>
      </c>
      <c r="R29" s="89" t="s">
        <v>18</v>
      </c>
      <c r="S29" s="101">
        <f t="shared" si="6"/>
        <v>0</v>
      </c>
      <c r="T29" s="90">
        <f>ROUND(Q29*$T$8,2)</f>
        <v>65.849999999999994</v>
      </c>
      <c r="U29" s="102">
        <f t="shared" si="7"/>
        <v>0</v>
      </c>
      <c r="V29" s="7" t="s">
        <v>35</v>
      </c>
    </row>
    <row r="30" spans="1:22" ht="22.5" customHeight="1" x14ac:dyDescent="0.35">
      <c r="A30" s="5">
        <v>7526</v>
      </c>
      <c r="B30" s="6" t="s">
        <v>102</v>
      </c>
      <c r="C30" s="7" t="s">
        <v>91</v>
      </c>
      <c r="D30" s="7">
        <v>30</v>
      </c>
      <c r="E30" s="7" t="s">
        <v>16</v>
      </c>
      <c r="F30" s="7">
        <v>1</v>
      </c>
      <c r="G30" s="100"/>
      <c r="H30" s="89" t="s">
        <v>17</v>
      </c>
      <c r="I30" s="100"/>
      <c r="J30" s="89" t="s">
        <v>18</v>
      </c>
      <c r="K30" s="101">
        <f t="shared" si="11"/>
        <v>0</v>
      </c>
      <c r="L30" s="89" t="s">
        <v>19</v>
      </c>
      <c r="M30" s="7">
        <v>120</v>
      </c>
      <c r="N30" s="89" t="s">
        <v>18</v>
      </c>
      <c r="O30" s="101">
        <f t="shared" si="13"/>
        <v>0</v>
      </c>
      <c r="P30" s="89" t="s">
        <v>17</v>
      </c>
      <c r="Q30" s="11">
        <v>32.07</v>
      </c>
      <c r="R30" s="89" t="s">
        <v>18</v>
      </c>
      <c r="S30" s="101">
        <f t="shared" si="6"/>
        <v>0</v>
      </c>
      <c r="T30" s="90">
        <f>ROUND(Q30*$T$8,2)</f>
        <v>50.35</v>
      </c>
      <c r="U30" s="102">
        <f t="shared" si="7"/>
        <v>0</v>
      </c>
      <c r="V30" s="7" t="s">
        <v>35</v>
      </c>
    </row>
    <row r="31" spans="1:22" ht="22.5" customHeight="1" x14ac:dyDescent="0.35">
      <c r="A31" s="5">
        <v>7803</v>
      </c>
      <c r="B31" s="6" t="s">
        <v>116</v>
      </c>
      <c r="C31" s="7" t="s">
        <v>107</v>
      </c>
      <c r="D31" s="7">
        <v>30</v>
      </c>
      <c r="E31" s="7" t="s">
        <v>16</v>
      </c>
      <c r="F31" s="7">
        <v>1.25</v>
      </c>
      <c r="G31" s="100"/>
      <c r="H31" s="89" t="s">
        <v>17</v>
      </c>
      <c r="I31" s="100"/>
      <c r="J31" s="89" t="s">
        <v>18</v>
      </c>
      <c r="K31" s="101">
        <f t="shared" si="11"/>
        <v>0</v>
      </c>
      <c r="L31" s="89" t="s">
        <v>19</v>
      </c>
      <c r="M31" s="7">
        <v>84</v>
      </c>
      <c r="N31" s="89" t="s">
        <v>18</v>
      </c>
      <c r="O31" s="101">
        <f t="shared" si="13"/>
        <v>0</v>
      </c>
      <c r="P31" s="89" t="s">
        <v>17</v>
      </c>
      <c r="Q31" s="11">
        <v>21.63</v>
      </c>
      <c r="R31" s="89" t="s">
        <v>18</v>
      </c>
      <c r="S31" s="101">
        <f t="shared" si="6"/>
        <v>0</v>
      </c>
      <c r="T31" s="90">
        <f>ROUND(Q31*$T$8,2)</f>
        <v>33.96</v>
      </c>
      <c r="U31" s="102">
        <f t="shared" si="7"/>
        <v>0</v>
      </c>
      <c r="V31" s="7" t="s">
        <v>35</v>
      </c>
    </row>
    <row r="32" spans="1:22" ht="22.5" customHeight="1" x14ac:dyDescent="0.35">
      <c r="A32" s="5">
        <v>110458</v>
      </c>
      <c r="B32" s="6" t="s">
        <v>112</v>
      </c>
      <c r="C32" s="7" t="s">
        <v>88</v>
      </c>
      <c r="D32" s="7">
        <v>30</v>
      </c>
      <c r="E32" s="7" t="s">
        <v>16</v>
      </c>
      <c r="F32" s="7">
        <v>1</v>
      </c>
      <c r="G32" s="100"/>
      <c r="H32" s="89" t="s">
        <v>17</v>
      </c>
      <c r="I32" s="100"/>
      <c r="J32" s="89" t="s">
        <v>18</v>
      </c>
      <c r="K32" s="101">
        <f t="shared" si="11"/>
        <v>0</v>
      </c>
      <c r="L32" s="89" t="s">
        <v>19</v>
      </c>
      <c r="M32" s="7">
        <v>104</v>
      </c>
      <c r="N32" s="89" t="s">
        <v>18</v>
      </c>
      <c r="O32" s="101">
        <f t="shared" si="13"/>
        <v>0</v>
      </c>
      <c r="P32" s="89" t="s">
        <v>17</v>
      </c>
      <c r="Q32" s="11">
        <v>32.729999999999997</v>
      </c>
      <c r="R32" s="89" t="s">
        <v>18</v>
      </c>
      <c r="S32" s="101">
        <f t="shared" si="6"/>
        <v>0</v>
      </c>
      <c r="T32" s="90">
        <f>ROUND(Q32*$T$8,2)</f>
        <v>51.39</v>
      </c>
      <c r="U32" s="102">
        <f t="shared" si="7"/>
        <v>0</v>
      </c>
      <c r="V32" s="7" t="s">
        <v>35</v>
      </c>
    </row>
    <row r="33" spans="1:24" ht="22.5" customHeight="1" thickBot="1" x14ac:dyDescent="0.4">
      <c r="A33" s="88"/>
      <c r="B33" s="91"/>
      <c r="C33" s="89"/>
      <c r="D33" s="89"/>
      <c r="E33" s="89"/>
      <c r="F33" s="89"/>
      <c r="G33" s="89"/>
      <c r="H33" s="89"/>
      <c r="I33" s="89"/>
      <c r="J33" s="89"/>
      <c r="K33" s="89"/>
      <c r="L33" s="89"/>
      <c r="M33" s="89"/>
      <c r="N33" s="89"/>
      <c r="O33" s="89"/>
      <c r="P33" s="89"/>
      <c r="Q33" s="89"/>
      <c r="R33" s="89"/>
      <c r="S33" s="89"/>
      <c r="T33" s="90"/>
      <c r="U33" s="90"/>
      <c r="V33" s="89"/>
    </row>
    <row r="34" spans="1:24" ht="30" customHeight="1" thickBot="1" x14ac:dyDescent="0.4">
      <c r="A34" s="88"/>
      <c r="B34" s="103" t="s">
        <v>45</v>
      </c>
      <c r="C34" s="104">
        <f>SUM((S24:S28))+SUM(S10:S23)*0.6</f>
        <v>0</v>
      </c>
      <c r="D34" s="105">
        <f>SUM((U24:U28))+SUM(U10:U23)*0.6</f>
        <v>0</v>
      </c>
      <c r="E34" s="106">
        <f>IFERROR((C34/SUM(C34+C35)),0)</f>
        <v>0</v>
      </c>
      <c r="F34" s="114" t="s">
        <v>78</v>
      </c>
      <c r="G34" s="89"/>
      <c r="H34" s="89"/>
      <c r="I34" s="89"/>
      <c r="J34" s="89"/>
      <c r="K34" s="89"/>
      <c r="L34" s="89"/>
      <c r="M34" s="89"/>
      <c r="N34" s="89"/>
      <c r="O34" s="89"/>
      <c r="P34" s="107" t="s">
        <v>34</v>
      </c>
      <c r="Q34" s="107"/>
      <c r="R34" s="107">
        <f>SUM(S16:S24)/2</f>
        <v>0</v>
      </c>
      <c r="S34" s="107"/>
      <c r="T34" s="108"/>
      <c r="U34" s="89"/>
      <c r="V34" s="9"/>
      <c r="X34" s="9" t="s">
        <v>47</v>
      </c>
    </row>
    <row r="35" spans="1:24" ht="30" customHeight="1" thickBot="1" x14ac:dyDescent="0.4">
      <c r="A35" s="88"/>
      <c r="B35" s="109" t="s">
        <v>46</v>
      </c>
      <c r="C35" s="110">
        <f>SUM(S29:S32)+SUM(S10:S23)*0.4</f>
        <v>0</v>
      </c>
      <c r="D35" s="111">
        <f>SUM(U29:U32)+SUM(U10:U23)*0.4</f>
        <v>0</v>
      </c>
      <c r="E35" s="106">
        <f>IFERROR((C35/SUM(C34+C35)),0)</f>
        <v>0</v>
      </c>
      <c r="F35" s="115" t="s">
        <v>79</v>
      </c>
      <c r="G35" s="89"/>
      <c r="H35" s="89"/>
      <c r="I35" s="89"/>
      <c r="J35" s="89"/>
      <c r="K35" s="89"/>
      <c r="L35" s="89"/>
      <c r="M35" s="89"/>
      <c r="N35" s="89"/>
      <c r="O35" s="89"/>
      <c r="P35" s="107" t="s">
        <v>33</v>
      </c>
      <c r="Q35" s="107"/>
      <c r="R35" s="107"/>
      <c r="S35" s="107"/>
      <c r="T35" s="112"/>
      <c r="U35" s="89"/>
      <c r="V35" s="9"/>
    </row>
    <row r="36" spans="1:24" ht="30" customHeight="1" thickBot="1" x14ac:dyDescent="0.4">
      <c r="A36" s="123"/>
      <c r="B36" s="123"/>
      <c r="C36" s="110">
        <f>SUM(C34:C35)</f>
        <v>0</v>
      </c>
      <c r="D36" s="111">
        <f>SUM(D34:D35)</f>
        <v>0</v>
      </c>
      <c r="S36" s="8"/>
      <c r="U36" s="7"/>
      <c r="V36" s="9"/>
    </row>
    <row r="37" spans="1:24" x14ac:dyDescent="0.35">
      <c r="N37" s="7" t="s">
        <v>22</v>
      </c>
    </row>
    <row r="43" spans="1:24" x14ac:dyDescent="0.35">
      <c r="A43" s="123"/>
      <c r="B43" s="123"/>
    </row>
    <row r="44" spans="1:24" x14ac:dyDescent="0.35">
      <c r="A44" s="123"/>
      <c r="B44" s="123"/>
    </row>
    <row r="45" spans="1:24" x14ac:dyDescent="0.35">
      <c r="A45" s="123"/>
      <c r="B45" s="123"/>
    </row>
    <row r="46" spans="1:24" x14ac:dyDescent="0.35">
      <c r="A46" s="123"/>
      <c r="B46" s="123"/>
    </row>
    <row r="47" spans="1:24" x14ac:dyDescent="0.35">
      <c r="A47" s="123"/>
      <c r="B47" s="123"/>
    </row>
  </sheetData>
  <protectedRanges>
    <protectedRange sqref="G19" name="Range1"/>
    <protectedRange sqref="B19" name="Range1_2_3_1_1"/>
    <protectedRange sqref="C19" name="Range1_2_2"/>
    <protectedRange sqref="V19" name="Range1_5_1"/>
  </protectedRanges>
  <mergeCells count="8">
    <mergeCell ref="B6:C6"/>
    <mergeCell ref="C8:Q8"/>
    <mergeCell ref="A47:B47"/>
    <mergeCell ref="A36:B36"/>
    <mergeCell ref="A43:B43"/>
    <mergeCell ref="A44:B44"/>
    <mergeCell ref="A45:B45"/>
    <mergeCell ref="A46:B46"/>
  </mergeCells>
  <pageMargins left="0.7" right="0.7" top="0.75" bottom="0.75" header="0.3" footer="0.3"/>
  <pageSetup orientation="portrait" r:id="rId1"/>
  <customProperties>
    <customPr name="IbpWorksheetKeyString_GU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49"/>
  <sheetViews>
    <sheetView zoomScale="90" zoomScaleNormal="90" workbookViewId="0">
      <pane ySplit="9" topLeftCell="A10" activePane="bottomLeft" state="frozen"/>
      <selection pane="bottomLeft" activeCell="P9" sqref="P9"/>
    </sheetView>
  </sheetViews>
  <sheetFormatPr defaultColWidth="9.1796875" defaultRowHeight="14.5" x14ac:dyDescent="0.35"/>
  <cols>
    <col min="1" max="1" width="9.1796875" style="5"/>
    <col min="2" max="2" width="56.1796875" style="6" customWidth="1"/>
    <col min="3" max="4" width="21.453125" style="7" customWidth="1"/>
    <col min="5" max="5" width="13.26953125" style="7" bestFit="1" customWidth="1"/>
    <col min="6" max="6" width="9.1796875" style="7" bestFit="1" customWidth="1"/>
    <col min="7" max="7" width="10.54296875" style="7" customWidth="1"/>
    <col min="8" max="8" width="2" style="7" customWidth="1"/>
    <col min="9" max="9" width="9.1796875" style="7"/>
    <col min="10" max="10" width="2" style="7" customWidth="1"/>
    <col min="11" max="11" width="9.1796875" style="7"/>
    <col min="12" max="12" width="2" style="7" customWidth="1"/>
    <col min="13" max="13" width="9.1796875" style="7"/>
    <col min="14" max="14" width="2" style="7" customWidth="1"/>
    <col min="15" max="15" width="9.1796875" style="7"/>
    <col min="16" max="16" width="11" style="8" customWidth="1"/>
    <col min="17" max="17" width="14.1796875" style="8" bestFit="1" customWidth="1"/>
    <col min="18" max="18" width="9.1796875" style="7"/>
    <col min="19" max="16384" width="9.1796875" style="9"/>
  </cols>
  <sheetData>
    <row r="1" spans="1:18" ht="15.5" x14ac:dyDescent="0.35">
      <c r="B1" s="19" t="s">
        <v>48</v>
      </c>
    </row>
    <row r="2" spans="1:18" ht="15.5" x14ac:dyDescent="0.35">
      <c r="B2" s="72" t="s">
        <v>53</v>
      </c>
    </row>
    <row r="3" spans="1:18" ht="15.5" x14ac:dyDescent="0.35">
      <c r="B3" s="72" t="s">
        <v>119</v>
      </c>
      <c r="G3" s="9" t="s">
        <v>126</v>
      </c>
      <c r="H3" s="9"/>
      <c r="I3" s="9"/>
    </row>
    <row r="4" spans="1:18" ht="15.5" x14ac:dyDescent="0.35">
      <c r="B4" s="72" t="s">
        <v>81</v>
      </c>
    </row>
    <row r="5" spans="1:18" ht="15.5" x14ac:dyDescent="0.35">
      <c r="B5" s="121" t="s">
        <v>80</v>
      </c>
      <c r="C5" s="121"/>
    </row>
    <row r="6" spans="1:18" ht="15.5" x14ac:dyDescent="0.35">
      <c r="B6" s="113"/>
      <c r="C6" s="113"/>
    </row>
    <row r="8" spans="1:18" s="4" customFormat="1" ht="15.75" customHeight="1" x14ac:dyDescent="0.35">
      <c r="A8" s="54"/>
      <c r="B8" s="55" t="s">
        <v>0</v>
      </c>
      <c r="C8" s="124" t="s">
        <v>75</v>
      </c>
      <c r="D8" s="124"/>
      <c r="E8" s="124"/>
      <c r="F8" s="124"/>
      <c r="G8" s="124"/>
      <c r="H8" s="124"/>
      <c r="I8" s="124"/>
      <c r="J8" s="124"/>
      <c r="K8" s="124"/>
      <c r="L8" s="124"/>
      <c r="M8" s="124"/>
      <c r="N8" s="56"/>
      <c r="O8" s="56"/>
      <c r="P8" s="119">
        <v>1.57</v>
      </c>
      <c r="Q8" s="57"/>
      <c r="R8" s="56"/>
    </row>
    <row r="9" spans="1:18" s="1" customFormat="1" ht="44.25" customHeight="1" x14ac:dyDescent="0.35">
      <c r="A9" s="73" t="s">
        <v>1</v>
      </c>
      <c r="B9" s="74" t="s">
        <v>2</v>
      </c>
      <c r="C9" s="75" t="s">
        <v>3</v>
      </c>
      <c r="D9" s="75" t="s">
        <v>4</v>
      </c>
      <c r="E9" s="75" t="s">
        <v>5</v>
      </c>
      <c r="F9" s="75" t="s">
        <v>6</v>
      </c>
      <c r="G9" s="75" t="s">
        <v>92</v>
      </c>
      <c r="H9" s="75"/>
      <c r="I9" s="75" t="s">
        <v>12</v>
      </c>
      <c r="J9" s="75"/>
      <c r="K9" s="75" t="s">
        <v>11</v>
      </c>
      <c r="L9" s="75"/>
      <c r="M9" s="75" t="s">
        <v>10</v>
      </c>
      <c r="N9" s="75"/>
      <c r="O9" s="75" t="s">
        <v>52</v>
      </c>
      <c r="P9" s="76" t="s">
        <v>14</v>
      </c>
      <c r="Q9" s="76" t="s">
        <v>15</v>
      </c>
      <c r="R9" s="75" t="s">
        <v>32</v>
      </c>
    </row>
    <row r="10" spans="1:18" ht="21" customHeight="1" x14ac:dyDescent="0.35">
      <c r="A10" s="5">
        <v>1230</v>
      </c>
      <c r="B10" s="6" t="s">
        <v>113</v>
      </c>
      <c r="C10" s="7" t="s">
        <v>93</v>
      </c>
      <c r="D10" s="7">
        <v>30</v>
      </c>
      <c r="E10" s="7" t="s">
        <v>16</v>
      </c>
      <c r="F10" s="7">
        <v>0</v>
      </c>
      <c r="G10" s="10"/>
      <c r="H10" s="7" t="s">
        <v>19</v>
      </c>
      <c r="I10" s="11">
        <v>32.090000000000003</v>
      </c>
      <c r="J10" s="7" t="s">
        <v>18</v>
      </c>
      <c r="K10" s="20">
        <f t="shared" ref="K10:K23" si="0">G10/I10</f>
        <v>0</v>
      </c>
      <c r="L10" s="7" t="s">
        <v>17</v>
      </c>
      <c r="M10" s="7">
        <v>203</v>
      </c>
      <c r="N10" s="7" t="s">
        <v>18</v>
      </c>
      <c r="O10" s="20">
        <f>K10*M10</f>
        <v>0</v>
      </c>
      <c r="P10" s="8">
        <f t="shared" ref="P10:P23" si="1">ROUND(ROUND(I10*0.6,2)*$P$8,2)+ROUND(ROUND(I10*0.4,2)*$P$8,2)</f>
        <v>50.379999999999995</v>
      </c>
      <c r="Q10" s="12">
        <f>K10*P10</f>
        <v>0</v>
      </c>
      <c r="R10" s="7" t="s">
        <v>33</v>
      </c>
    </row>
    <row r="11" spans="1:18" ht="21" customHeight="1" x14ac:dyDescent="0.35">
      <c r="A11" s="5">
        <v>1250</v>
      </c>
      <c r="B11" s="6" t="s">
        <v>114</v>
      </c>
      <c r="C11" s="7" t="s">
        <v>94</v>
      </c>
      <c r="D11" s="7">
        <v>30</v>
      </c>
      <c r="E11" s="7" t="s">
        <v>16</v>
      </c>
      <c r="F11" s="7">
        <v>0</v>
      </c>
      <c r="G11" s="10"/>
      <c r="H11" s="7" t="s">
        <v>19</v>
      </c>
      <c r="I11" s="11">
        <v>33.770000000000003</v>
      </c>
      <c r="J11" s="7" t="s">
        <v>18</v>
      </c>
      <c r="K11" s="20">
        <f t="shared" si="0"/>
        <v>0</v>
      </c>
      <c r="L11" s="7" t="s">
        <v>17</v>
      </c>
      <c r="M11" s="7">
        <v>221</v>
      </c>
      <c r="N11" s="7" t="s">
        <v>18</v>
      </c>
      <c r="O11" s="20">
        <f>K11*M11</f>
        <v>0</v>
      </c>
      <c r="P11" s="8">
        <f t="shared" si="1"/>
        <v>53.019999999999996</v>
      </c>
      <c r="Q11" s="12">
        <f>K11*P11</f>
        <v>0</v>
      </c>
      <c r="R11" s="7" t="s">
        <v>33</v>
      </c>
    </row>
    <row r="12" spans="1:18" ht="21" customHeight="1" x14ac:dyDescent="0.35">
      <c r="A12" s="5">
        <v>6116</v>
      </c>
      <c r="B12" s="6" t="s">
        <v>120</v>
      </c>
      <c r="C12" s="7" t="s">
        <v>124</v>
      </c>
      <c r="D12" s="7">
        <v>30</v>
      </c>
      <c r="E12" s="7" t="s">
        <v>16</v>
      </c>
      <c r="F12" s="7">
        <v>1</v>
      </c>
      <c r="G12" s="10"/>
      <c r="H12" s="7" t="s">
        <v>19</v>
      </c>
      <c r="I12" s="11">
        <v>28.69</v>
      </c>
      <c r="J12" s="7" t="s">
        <v>18</v>
      </c>
      <c r="K12" s="20">
        <f t="shared" si="0"/>
        <v>0</v>
      </c>
      <c r="L12" s="7" t="s">
        <v>17</v>
      </c>
      <c r="M12" s="7">
        <v>123</v>
      </c>
      <c r="N12" s="7" t="s">
        <v>18</v>
      </c>
      <c r="O12" s="20">
        <f t="shared" ref="O12:O23" si="2">K12*M12</f>
        <v>0</v>
      </c>
      <c r="P12" s="8">
        <f t="shared" si="1"/>
        <v>45.04</v>
      </c>
      <c r="Q12" s="12">
        <f t="shared" ref="Q12:Q14" si="3">K12*P12</f>
        <v>0</v>
      </c>
      <c r="R12" s="7" t="s">
        <v>33</v>
      </c>
    </row>
    <row r="13" spans="1:18" ht="21" customHeight="1" x14ac:dyDescent="0.35">
      <c r="A13" s="5">
        <v>6216</v>
      </c>
      <c r="B13" s="6" t="s">
        <v>121</v>
      </c>
      <c r="C13" s="7" t="s">
        <v>125</v>
      </c>
      <c r="D13" s="7">
        <v>30</v>
      </c>
      <c r="E13" s="7" t="s">
        <v>16</v>
      </c>
      <c r="F13" s="7">
        <v>1</v>
      </c>
      <c r="G13" s="10"/>
      <c r="H13" s="7" t="s">
        <v>19</v>
      </c>
      <c r="I13" s="11">
        <v>28.69</v>
      </c>
      <c r="J13" s="7" t="s">
        <v>18</v>
      </c>
      <c r="K13" s="20">
        <f t="shared" si="0"/>
        <v>0</v>
      </c>
      <c r="L13" s="7" t="s">
        <v>17</v>
      </c>
      <c r="M13" s="7">
        <v>100</v>
      </c>
      <c r="N13" s="7" t="s">
        <v>18</v>
      </c>
      <c r="O13" s="20">
        <f t="shared" si="2"/>
        <v>0</v>
      </c>
      <c r="P13" s="8">
        <f t="shared" si="1"/>
        <v>45.04</v>
      </c>
      <c r="Q13" s="12">
        <f t="shared" si="3"/>
        <v>0</v>
      </c>
      <c r="R13" s="7" t="s">
        <v>33</v>
      </c>
    </row>
    <row r="14" spans="1:18" ht="21" customHeight="1" x14ac:dyDescent="0.35">
      <c r="A14" s="5">
        <v>6616</v>
      </c>
      <c r="B14" s="6" t="s">
        <v>122</v>
      </c>
      <c r="C14" s="7" t="s">
        <v>88</v>
      </c>
      <c r="D14" s="7">
        <v>30</v>
      </c>
      <c r="E14" s="7" t="s">
        <v>16</v>
      </c>
      <c r="F14" s="7">
        <v>1</v>
      </c>
      <c r="G14" s="10"/>
      <c r="H14" s="7" t="s">
        <v>19</v>
      </c>
      <c r="I14" s="11">
        <v>28.69</v>
      </c>
      <c r="J14" s="7" t="s">
        <v>18</v>
      </c>
      <c r="K14" s="20">
        <f t="shared" si="0"/>
        <v>0</v>
      </c>
      <c r="L14" s="7" t="s">
        <v>17</v>
      </c>
      <c r="M14" s="7">
        <v>111</v>
      </c>
      <c r="N14" s="7" t="s">
        <v>18</v>
      </c>
      <c r="O14" s="20">
        <f t="shared" si="2"/>
        <v>0</v>
      </c>
      <c r="P14" s="8">
        <f t="shared" si="1"/>
        <v>45.04</v>
      </c>
      <c r="Q14" s="12">
        <f t="shared" si="3"/>
        <v>0</v>
      </c>
      <c r="R14" s="7" t="s">
        <v>33</v>
      </c>
    </row>
    <row r="15" spans="1:18" ht="21" customHeight="1" x14ac:dyDescent="0.35">
      <c r="A15" s="5">
        <v>110452</v>
      </c>
      <c r="B15" s="6" t="s">
        <v>82</v>
      </c>
      <c r="C15" s="7" t="s">
        <v>88</v>
      </c>
      <c r="D15" s="7">
        <v>30</v>
      </c>
      <c r="E15" s="7" t="s">
        <v>16</v>
      </c>
      <c r="F15" s="7">
        <v>1</v>
      </c>
      <c r="G15" s="10"/>
      <c r="H15" s="7" t="s">
        <v>19</v>
      </c>
      <c r="I15" s="11">
        <v>26.34</v>
      </c>
      <c r="J15" s="7" t="s">
        <v>18</v>
      </c>
      <c r="K15" s="20">
        <f t="shared" si="0"/>
        <v>0</v>
      </c>
      <c r="L15" s="7" t="s">
        <v>17</v>
      </c>
      <c r="M15" s="7">
        <v>104</v>
      </c>
      <c r="N15" s="7" t="s">
        <v>18</v>
      </c>
      <c r="O15" s="20">
        <f t="shared" si="2"/>
        <v>0</v>
      </c>
      <c r="P15" s="8">
        <f t="shared" si="1"/>
        <v>41.36</v>
      </c>
      <c r="Q15" s="12">
        <f>K15*P15</f>
        <v>0</v>
      </c>
      <c r="R15" s="7" t="s">
        <v>33</v>
      </c>
    </row>
    <row r="16" spans="1:18" ht="21" customHeight="1" x14ac:dyDescent="0.35">
      <c r="A16" s="5">
        <v>615300</v>
      </c>
      <c r="B16" s="6" t="s">
        <v>101</v>
      </c>
      <c r="C16" s="7" t="s">
        <v>86</v>
      </c>
      <c r="D16" s="7">
        <v>30</v>
      </c>
      <c r="E16" s="7" t="s">
        <v>16</v>
      </c>
      <c r="F16" s="7">
        <v>1</v>
      </c>
      <c r="G16" s="10"/>
      <c r="H16" s="7" t="s">
        <v>19</v>
      </c>
      <c r="I16" s="11">
        <v>19.38</v>
      </c>
      <c r="J16" s="7" t="s">
        <v>18</v>
      </c>
      <c r="K16" s="20">
        <f t="shared" si="0"/>
        <v>0</v>
      </c>
      <c r="L16" s="7" t="s">
        <v>17</v>
      </c>
      <c r="M16" s="7">
        <v>156</v>
      </c>
      <c r="N16" s="7" t="s">
        <v>18</v>
      </c>
      <c r="O16" s="20">
        <f t="shared" si="2"/>
        <v>0</v>
      </c>
      <c r="P16" s="8">
        <f t="shared" si="1"/>
        <v>30.43</v>
      </c>
      <c r="Q16" s="12">
        <f t="shared" ref="Q16:Q32" si="4">K16*P16</f>
        <v>0</v>
      </c>
      <c r="R16" s="7" t="s">
        <v>33</v>
      </c>
    </row>
    <row r="17" spans="1:20" ht="21" customHeight="1" x14ac:dyDescent="0.35">
      <c r="A17" s="5">
        <v>615400</v>
      </c>
      <c r="B17" s="6" t="s">
        <v>100</v>
      </c>
      <c r="C17" s="7" t="s">
        <v>89</v>
      </c>
      <c r="D17" s="7">
        <v>30</v>
      </c>
      <c r="E17" s="7" t="s">
        <v>83</v>
      </c>
      <c r="F17" s="7">
        <v>0.5</v>
      </c>
      <c r="G17" s="10"/>
      <c r="H17" s="7" t="s">
        <v>19</v>
      </c>
      <c r="I17" s="11">
        <v>26.39</v>
      </c>
      <c r="J17" s="7" t="s">
        <v>18</v>
      </c>
      <c r="K17" s="20">
        <f t="shared" si="0"/>
        <v>0</v>
      </c>
      <c r="L17" s="7" t="s">
        <v>17</v>
      </c>
      <c r="M17" s="7">
        <v>214</v>
      </c>
      <c r="N17" s="7" t="s">
        <v>18</v>
      </c>
      <c r="O17" s="20">
        <f t="shared" si="2"/>
        <v>0</v>
      </c>
      <c r="P17" s="8">
        <f t="shared" si="1"/>
        <v>41.43</v>
      </c>
      <c r="Q17" s="12">
        <f t="shared" ref="Q17:Q18" si="5">K17*P17</f>
        <v>0</v>
      </c>
      <c r="R17" s="7" t="s">
        <v>33</v>
      </c>
    </row>
    <row r="18" spans="1:20" ht="21" customHeight="1" x14ac:dyDescent="0.35">
      <c r="A18" s="5">
        <v>615600</v>
      </c>
      <c r="B18" s="6" t="s">
        <v>99</v>
      </c>
      <c r="C18" s="7" t="s">
        <v>90</v>
      </c>
      <c r="D18" s="7">
        <v>30</v>
      </c>
      <c r="E18" s="7" t="s">
        <v>16</v>
      </c>
      <c r="F18" s="7">
        <v>1</v>
      </c>
      <c r="G18" s="10"/>
      <c r="H18" s="7" t="s">
        <v>19</v>
      </c>
      <c r="I18" s="11">
        <v>19.38</v>
      </c>
      <c r="J18" s="7" t="s">
        <v>18</v>
      </c>
      <c r="K18" s="20">
        <f t="shared" si="0"/>
        <v>0</v>
      </c>
      <c r="L18" s="7" t="s">
        <v>17</v>
      </c>
      <c r="M18" s="7">
        <v>156</v>
      </c>
      <c r="N18" s="7" t="s">
        <v>18</v>
      </c>
      <c r="O18" s="20">
        <f t="shared" si="2"/>
        <v>0</v>
      </c>
      <c r="P18" s="8">
        <f t="shared" si="1"/>
        <v>30.43</v>
      </c>
      <c r="Q18" s="12">
        <f t="shared" si="5"/>
        <v>0</v>
      </c>
      <c r="R18" s="7" t="s">
        <v>33</v>
      </c>
    </row>
    <row r="19" spans="1:20" s="85" customFormat="1" ht="22.5" customHeight="1" x14ac:dyDescent="0.35">
      <c r="A19" s="5">
        <v>625300</v>
      </c>
      <c r="B19" s="6" t="s">
        <v>98</v>
      </c>
      <c r="C19" s="7" t="s">
        <v>87</v>
      </c>
      <c r="D19" s="7">
        <v>30</v>
      </c>
      <c r="E19" s="7" t="s">
        <v>16</v>
      </c>
      <c r="F19" s="7">
        <v>1</v>
      </c>
      <c r="G19" s="10"/>
      <c r="H19" s="7" t="s">
        <v>19</v>
      </c>
      <c r="I19" s="11">
        <v>19.38</v>
      </c>
      <c r="J19" s="7" t="s">
        <v>18</v>
      </c>
      <c r="K19" s="20">
        <f t="shared" si="0"/>
        <v>0</v>
      </c>
      <c r="L19" s="7" t="s">
        <v>17</v>
      </c>
      <c r="M19" s="7">
        <v>156</v>
      </c>
      <c r="N19" s="7" t="s">
        <v>18</v>
      </c>
      <c r="O19" s="20">
        <f t="shared" si="2"/>
        <v>0</v>
      </c>
      <c r="P19" s="8">
        <f t="shared" si="1"/>
        <v>30.43</v>
      </c>
      <c r="Q19" s="12">
        <f>K19*P19</f>
        <v>0</v>
      </c>
      <c r="R19" s="7" t="s">
        <v>33</v>
      </c>
      <c r="S19" s="9"/>
      <c r="T19" s="9"/>
    </row>
    <row r="20" spans="1:20" ht="21" customHeight="1" x14ac:dyDescent="0.35">
      <c r="A20" s="5">
        <v>665400</v>
      </c>
      <c r="B20" s="6" t="s">
        <v>106</v>
      </c>
      <c r="C20" s="7" t="s">
        <v>20</v>
      </c>
      <c r="D20" s="7">
        <v>30</v>
      </c>
      <c r="E20" s="7" t="s">
        <v>16</v>
      </c>
      <c r="F20" s="7">
        <v>1</v>
      </c>
      <c r="G20" s="10"/>
      <c r="H20" s="7" t="s">
        <v>19</v>
      </c>
      <c r="I20" s="11">
        <v>19.38</v>
      </c>
      <c r="J20" s="7" t="s">
        <v>18</v>
      </c>
      <c r="K20" s="20">
        <f t="shared" si="0"/>
        <v>0</v>
      </c>
      <c r="L20" s="7" t="s">
        <v>17</v>
      </c>
      <c r="M20" s="7">
        <v>156</v>
      </c>
      <c r="N20" s="7" t="s">
        <v>18</v>
      </c>
      <c r="O20" s="20">
        <f t="shared" si="2"/>
        <v>0</v>
      </c>
      <c r="P20" s="8">
        <f t="shared" si="1"/>
        <v>30.43</v>
      </c>
      <c r="Q20" s="12">
        <f t="shared" si="4"/>
        <v>0</v>
      </c>
      <c r="R20" s="7" t="s">
        <v>33</v>
      </c>
    </row>
    <row r="21" spans="1:20" ht="21" customHeight="1" x14ac:dyDescent="0.35">
      <c r="A21" s="5">
        <v>665452</v>
      </c>
      <c r="B21" s="6" t="s">
        <v>127</v>
      </c>
      <c r="C21" s="7" t="s">
        <v>88</v>
      </c>
      <c r="D21" s="7">
        <v>30</v>
      </c>
      <c r="E21" s="7" t="s">
        <v>16</v>
      </c>
      <c r="F21" s="7">
        <v>1</v>
      </c>
      <c r="G21" s="10"/>
      <c r="H21" s="7" t="s">
        <v>19</v>
      </c>
      <c r="I21" s="11">
        <v>26.34</v>
      </c>
      <c r="J21" s="7" t="s">
        <v>18</v>
      </c>
      <c r="K21" s="20">
        <f t="shared" si="0"/>
        <v>0</v>
      </c>
      <c r="L21" s="7" t="s">
        <v>17</v>
      </c>
      <c r="M21" s="7">
        <v>104</v>
      </c>
      <c r="N21" s="7" t="s">
        <v>18</v>
      </c>
      <c r="O21" s="20">
        <f t="shared" si="2"/>
        <v>0</v>
      </c>
      <c r="P21" s="8">
        <f t="shared" si="1"/>
        <v>41.36</v>
      </c>
      <c r="Q21" s="12">
        <f>K21*P21</f>
        <v>0</v>
      </c>
      <c r="R21" s="7" t="s">
        <v>33</v>
      </c>
    </row>
    <row r="22" spans="1:20" ht="21" customHeight="1" x14ac:dyDescent="0.35">
      <c r="A22" s="5">
        <v>665500</v>
      </c>
      <c r="B22" s="6" t="s">
        <v>128</v>
      </c>
      <c r="C22" s="7" t="s">
        <v>20</v>
      </c>
      <c r="D22" s="7">
        <v>30</v>
      </c>
      <c r="E22" s="7" t="s">
        <v>16</v>
      </c>
      <c r="F22" s="7">
        <v>1</v>
      </c>
      <c r="G22" s="10"/>
      <c r="H22" s="7" t="s">
        <v>19</v>
      </c>
      <c r="I22" s="11">
        <v>19.38</v>
      </c>
      <c r="J22" s="7" t="s">
        <v>18</v>
      </c>
      <c r="K22" s="20">
        <f t="shared" si="0"/>
        <v>0</v>
      </c>
      <c r="L22" s="7" t="s">
        <v>17</v>
      </c>
      <c r="M22" s="7">
        <v>156</v>
      </c>
      <c r="N22" s="7" t="s">
        <v>18</v>
      </c>
      <c r="O22" s="20">
        <f t="shared" si="2"/>
        <v>0</v>
      </c>
      <c r="P22" s="8">
        <f t="shared" si="1"/>
        <v>30.43</v>
      </c>
      <c r="Q22" s="12">
        <f>K22*P22</f>
        <v>0</v>
      </c>
      <c r="R22" s="7" t="s">
        <v>33</v>
      </c>
    </row>
    <row r="23" spans="1:20" ht="21" customHeight="1" x14ac:dyDescent="0.35">
      <c r="A23" s="5">
        <v>665600</v>
      </c>
      <c r="B23" s="6" t="s">
        <v>123</v>
      </c>
      <c r="C23" s="7" t="s">
        <v>20</v>
      </c>
      <c r="D23" s="7">
        <v>30</v>
      </c>
      <c r="E23" s="7" t="s">
        <v>16</v>
      </c>
      <c r="F23" s="7">
        <v>1</v>
      </c>
      <c r="G23" s="10"/>
      <c r="H23" s="7" t="s">
        <v>19</v>
      </c>
      <c r="I23" s="11">
        <v>19.38</v>
      </c>
      <c r="J23" s="7" t="s">
        <v>18</v>
      </c>
      <c r="K23" s="20">
        <f t="shared" si="0"/>
        <v>0</v>
      </c>
      <c r="L23" s="7" t="s">
        <v>17</v>
      </c>
      <c r="M23" s="7">
        <v>156</v>
      </c>
      <c r="N23" s="7" t="s">
        <v>18</v>
      </c>
      <c r="O23" s="20">
        <f t="shared" si="2"/>
        <v>0</v>
      </c>
      <c r="P23" s="8">
        <f t="shared" si="1"/>
        <v>30.43</v>
      </c>
      <c r="Q23" s="12">
        <f>K23*P23</f>
        <v>0</v>
      </c>
      <c r="R23" s="7" t="s">
        <v>33</v>
      </c>
    </row>
    <row r="24" spans="1:20" ht="21" customHeight="1" x14ac:dyDescent="0.35">
      <c r="A24" s="5">
        <v>7516</v>
      </c>
      <c r="B24" s="6" t="s">
        <v>97</v>
      </c>
      <c r="C24" s="7" t="s">
        <v>108</v>
      </c>
      <c r="D24" s="7">
        <v>30</v>
      </c>
      <c r="E24" s="7" t="s">
        <v>16</v>
      </c>
      <c r="F24" s="7">
        <v>1</v>
      </c>
      <c r="G24" s="10"/>
      <c r="H24" s="7" t="s">
        <v>19</v>
      </c>
      <c r="I24" s="11">
        <v>29.2</v>
      </c>
      <c r="J24" s="7" t="s">
        <v>18</v>
      </c>
      <c r="K24" s="20">
        <f t="shared" ref="K24:K32" si="6">G24/I24</f>
        <v>0</v>
      </c>
      <c r="L24" s="7" t="s">
        <v>17</v>
      </c>
      <c r="M24" s="7">
        <v>120</v>
      </c>
      <c r="N24" s="7" t="s">
        <v>18</v>
      </c>
      <c r="O24" s="20">
        <f t="shared" ref="O24:O32" si="7">K24*M24</f>
        <v>0</v>
      </c>
      <c r="P24" s="8">
        <f t="shared" ref="P24:P32" si="8">ROUND(I24*$P$8,2)</f>
        <v>45.84</v>
      </c>
      <c r="Q24" s="12">
        <f t="shared" si="4"/>
        <v>0</v>
      </c>
      <c r="R24" s="7" t="s">
        <v>34</v>
      </c>
    </row>
    <row r="25" spans="1:20" ht="21" customHeight="1" x14ac:dyDescent="0.35">
      <c r="A25" s="5">
        <v>7518</v>
      </c>
      <c r="B25" s="6" t="s">
        <v>96</v>
      </c>
      <c r="C25" s="7" t="s">
        <v>109</v>
      </c>
      <c r="D25" s="7">
        <v>30</v>
      </c>
      <c r="E25" s="7" t="s">
        <v>16</v>
      </c>
      <c r="F25" s="7">
        <v>1</v>
      </c>
      <c r="G25" s="10"/>
      <c r="H25" s="7" t="s">
        <v>19</v>
      </c>
      <c r="I25" s="11">
        <v>29.2</v>
      </c>
      <c r="J25" s="7" t="s">
        <v>18</v>
      </c>
      <c r="K25" s="20">
        <f t="shared" si="6"/>
        <v>0</v>
      </c>
      <c r="L25" s="7" t="s">
        <v>17</v>
      </c>
      <c r="M25" s="7">
        <v>101</v>
      </c>
      <c r="N25" s="7" t="s">
        <v>18</v>
      </c>
      <c r="O25" s="20">
        <f t="shared" si="7"/>
        <v>0</v>
      </c>
      <c r="P25" s="8">
        <f t="shared" si="8"/>
        <v>45.84</v>
      </c>
      <c r="Q25" s="12">
        <f t="shared" si="4"/>
        <v>0</v>
      </c>
      <c r="R25" s="7" t="s">
        <v>34</v>
      </c>
    </row>
    <row r="26" spans="1:20" ht="21" customHeight="1" x14ac:dyDescent="0.35">
      <c r="A26" s="5">
        <v>7522</v>
      </c>
      <c r="B26" s="6" t="s">
        <v>105</v>
      </c>
      <c r="C26" s="7" t="s">
        <v>84</v>
      </c>
      <c r="D26" s="7">
        <v>30</v>
      </c>
      <c r="E26" s="7" t="s">
        <v>16</v>
      </c>
      <c r="F26" s="7">
        <v>1</v>
      </c>
      <c r="G26" s="10"/>
      <c r="H26" s="7" t="s">
        <v>19</v>
      </c>
      <c r="I26" s="11">
        <v>32.729999999999997</v>
      </c>
      <c r="J26" s="7" t="s">
        <v>18</v>
      </c>
      <c r="K26" s="20">
        <f t="shared" si="6"/>
        <v>0</v>
      </c>
      <c r="L26" s="7" t="s">
        <v>17</v>
      </c>
      <c r="M26" s="7">
        <v>113</v>
      </c>
      <c r="N26" s="7" t="s">
        <v>18</v>
      </c>
      <c r="O26" s="20">
        <f t="shared" si="7"/>
        <v>0</v>
      </c>
      <c r="P26" s="8">
        <f t="shared" si="8"/>
        <v>51.39</v>
      </c>
      <c r="Q26" s="12">
        <f t="shared" si="4"/>
        <v>0</v>
      </c>
      <c r="R26" s="7" t="s">
        <v>34</v>
      </c>
    </row>
    <row r="27" spans="1:20" ht="21" customHeight="1" x14ac:dyDescent="0.35">
      <c r="A27" s="5">
        <v>7527</v>
      </c>
      <c r="B27" s="6" t="s">
        <v>104</v>
      </c>
      <c r="C27" s="7" t="s">
        <v>110</v>
      </c>
      <c r="D27" s="7">
        <v>30</v>
      </c>
      <c r="E27" s="7" t="s">
        <v>16</v>
      </c>
      <c r="F27" s="7">
        <v>1</v>
      </c>
      <c r="G27" s="10"/>
      <c r="H27" s="7" t="s">
        <v>19</v>
      </c>
      <c r="I27" s="11">
        <v>29.8</v>
      </c>
      <c r="J27" s="7" t="s">
        <v>18</v>
      </c>
      <c r="K27" s="20">
        <f t="shared" si="6"/>
        <v>0</v>
      </c>
      <c r="L27" s="7" t="s">
        <v>17</v>
      </c>
      <c r="M27" s="7">
        <v>101</v>
      </c>
      <c r="N27" s="7" t="s">
        <v>18</v>
      </c>
      <c r="O27" s="20">
        <f t="shared" si="7"/>
        <v>0</v>
      </c>
      <c r="P27" s="8">
        <f t="shared" si="8"/>
        <v>46.79</v>
      </c>
      <c r="Q27" s="12">
        <f t="shared" si="4"/>
        <v>0</v>
      </c>
      <c r="R27" s="7" t="s">
        <v>34</v>
      </c>
    </row>
    <row r="28" spans="1:20" ht="21" customHeight="1" x14ac:dyDescent="0.35">
      <c r="A28" s="5">
        <v>7572</v>
      </c>
      <c r="B28" s="6" t="s">
        <v>103</v>
      </c>
      <c r="C28" s="7" t="s">
        <v>85</v>
      </c>
      <c r="D28" s="7">
        <v>30</v>
      </c>
      <c r="E28" s="7" t="s">
        <v>16</v>
      </c>
      <c r="F28" s="7">
        <v>1</v>
      </c>
      <c r="G28" s="10"/>
      <c r="H28" s="7" t="s">
        <v>19</v>
      </c>
      <c r="I28" s="11">
        <v>31.58</v>
      </c>
      <c r="J28" s="7" t="s">
        <v>18</v>
      </c>
      <c r="K28" s="20">
        <f>G28/I28</f>
        <v>0</v>
      </c>
      <c r="L28" s="7" t="s">
        <v>17</v>
      </c>
      <c r="M28" s="7">
        <v>110</v>
      </c>
      <c r="N28" s="7" t="s">
        <v>18</v>
      </c>
      <c r="O28" s="20">
        <f>K28*M28</f>
        <v>0</v>
      </c>
      <c r="P28" s="8">
        <f t="shared" si="8"/>
        <v>49.58</v>
      </c>
      <c r="Q28" s="12">
        <f>K28*P28</f>
        <v>0</v>
      </c>
      <c r="R28" s="7" t="s">
        <v>34</v>
      </c>
    </row>
    <row r="29" spans="1:20" ht="21" customHeight="1" x14ac:dyDescent="0.35">
      <c r="A29" s="5">
        <v>1260</v>
      </c>
      <c r="B29" s="6" t="s">
        <v>115</v>
      </c>
      <c r="C29" s="7" t="s">
        <v>111</v>
      </c>
      <c r="D29" s="7">
        <v>30</v>
      </c>
      <c r="E29" s="7" t="s">
        <v>16</v>
      </c>
      <c r="F29" s="7">
        <v>0</v>
      </c>
      <c r="G29" s="10"/>
      <c r="H29" s="7" t="s">
        <v>19</v>
      </c>
      <c r="I29" s="11">
        <v>41.94</v>
      </c>
      <c r="J29" s="7" t="s">
        <v>18</v>
      </c>
      <c r="K29" s="20">
        <f>G29/I29</f>
        <v>0</v>
      </c>
      <c r="L29" s="7" t="s">
        <v>17</v>
      </c>
      <c r="M29" s="7">
        <v>206</v>
      </c>
      <c r="N29" s="7" t="s">
        <v>18</v>
      </c>
      <c r="O29" s="20">
        <f>K29*M29</f>
        <v>0</v>
      </c>
      <c r="P29" s="8">
        <f t="shared" si="8"/>
        <v>65.849999999999994</v>
      </c>
      <c r="Q29" s="12">
        <f>K29*P29</f>
        <v>0</v>
      </c>
      <c r="R29" s="7" t="s">
        <v>35</v>
      </c>
    </row>
    <row r="30" spans="1:20" ht="21" customHeight="1" x14ac:dyDescent="0.35">
      <c r="A30" s="5">
        <v>7526</v>
      </c>
      <c r="B30" s="6" t="s">
        <v>102</v>
      </c>
      <c r="C30" s="7" t="s">
        <v>91</v>
      </c>
      <c r="D30" s="7">
        <v>30</v>
      </c>
      <c r="E30" s="7" t="s">
        <v>16</v>
      </c>
      <c r="F30" s="7">
        <v>1</v>
      </c>
      <c r="G30" s="10"/>
      <c r="H30" s="7" t="s">
        <v>19</v>
      </c>
      <c r="I30" s="11">
        <v>32.07</v>
      </c>
      <c r="J30" s="7" t="s">
        <v>18</v>
      </c>
      <c r="K30" s="20">
        <f t="shared" si="6"/>
        <v>0</v>
      </c>
      <c r="L30" s="7" t="s">
        <v>17</v>
      </c>
      <c r="M30" s="7">
        <v>120</v>
      </c>
      <c r="N30" s="7" t="s">
        <v>18</v>
      </c>
      <c r="O30" s="20">
        <f t="shared" si="7"/>
        <v>0</v>
      </c>
      <c r="P30" s="8">
        <f t="shared" si="8"/>
        <v>50.35</v>
      </c>
      <c r="Q30" s="12">
        <f t="shared" si="4"/>
        <v>0</v>
      </c>
      <c r="R30" s="7" t="s">
        <v>35</v>
      </c>
    </row>
    <row r="31" spans="1:20" ht="21" customHeight="1" x14ac:dyDescent="0.35">
      <c r="A31" s="5">
        <v>7803</v>
      </c>
      <c r="B31" s="6" t="s">
        <v>116</v>
      </c>
      <c r="C31" s="7" t="s">
        <v>107</v>
      </c>
      <c r="D31" s="7">
        <v>30</v>
      </c>
      <c r="E31" s="7" t="s">
        <v>16</v>
      </c>
      <c r="F31" s="7">
        <v>1.25</v>
      </c>
      <c r="G31" s="10"/>
      <c r="H31" s="7" t="s">
        <v>19</v>
      </c>
      <c r="I31" s="11">
        <v>21.63</v>
      </c>
      <c r="J31" s="7" t="s">
        <v>18</v>
      </c>
      <c r="K31" s="20">
        <f>G31/I31</f>
        <v>0</v>
      </c>
      <c r="L31" s="7" t="s">
        <v>17</v>
      </c>
      <c r="M31" s="7">
        <v>84</v>
      </c>
      <c r="N31" s="7" t="s">
        <v>18</v>
      </c>
      <c r="O31" s="20">
        <f>K31*M31</f>
        <v>0</v>
      </c>
      <c r="P31" s="8">
        <f t="shared" si="8"/>
        <v>33.96</v>
      </c>
      <c r="Q31" s="12">
        <f>K31*P31</f>
        <v>0</v>
      </c>
      <c r="R31" s="7" t="s">
        <v>35</v>
      </c>
    </row>
    <row r="32" spans="1:20" ht="21" customHeight="1" x14ac:dyDescent="0.35">
      <c r="A32" s="5">
        <v>110458</v>
      </c>
      <c r="B32" s="6" t="s">
        <v>112</v>
      </c>
      <c r="C32" s="116" t="s">
        <v>88</v>
      </c>
      <c r="D32" s="7">
        <v>30</v>
      </c>
      <c r="E32" s="7" t="s">
        <v>16</v>
      </c>
      <c r="F32" s="7">
        <v>1</v>
      </c>
      <c r="G32" s="10"/>
      <c r="H32" s="7" t="s">
        <v>19</v>
      </c>
      <c r="I32" s="11">
        <v>32.729999999999997</v>
      </c>
      <c r="J32" s="7" t="s">
        <v>18</v>
      </c>
      <c r="K32" s="20">
        <f t="shared" si="6"/>
        <v>0</v>
      </c>
      <c r="L32" s="7" t="s">
        <v>17</v>
      </c>
      <c r="M32" s="7">
        <v>104</v>
      </c>
      <c r="N32" s="7" t="s">
        <v>18</v>
      </c>
      <c r="O32" s="20">
        <f t="shared" si="7"/>
        <v>0</v>
      </c>
      <c r="P32" s="8">
        <f t="shared" si="8"/>
        <v>51.39</v>
      </c>
      <c r="Q32" s="12">
        <f t="shared" si="4"/>
        <v>0</v>
      </c>
      <c r="R32" s="7" t="s">
        <v>35</v>
      </c>
    </row>
    <row r="33" spans="1:18" ht="30" customHeight="1" thickBot="1" x14ac:dyDescent="0.4"/>
    <row r="34" spans="1:18" ht="30" customHeight="1" thickBot="1" x14ac:dyDescent="0.4">
      <c r="B34" s="22" t="s">
        <v>45</v>
      </c>
      <c r="C34" s="44">
        <f>SUM(G24:G28)+SUM(G10:G20)*0.6</f>
        <v>0</v>
      </c>
      <c r="D34" s="81">
        <f>SUM(Q24:Q28)+SUM(Q10:Q20)*0.6</f>
        <v>0</v>
      </c>
      <c r="E34" s="87">
        <f>IFERROR(C34/SUM(C34+C35),0)</f>
        <v>0</v>
      </c>
      <c r="F34" s="117" t="s">
        <v>78</v>
      </c>
      <c r="H34" s="14" t="s">
        <v>34</v>
      </c>
      <c r="I34" s="14"/>
      <c r="N34" s="14">
        <f>SUM(G16:G20)/2</f>
        <v>0</v>
      </c>
      <c r="O34" s="14"/>
      <c r="P34" s="15"/>
      <c r="Q34" s="7"/>
      <c r="R34" s="9"/>
    </row>
    <row r="35" spans="1:18" ht="30" customHeight="1" thickBot="1" x14ac:dyDescent="0.4">
      <c r="B35" s="21" t="s">
        <v>46</v>
      </c>
      <c r="C35" s="45">
        <f>SUM(G29:G32)+SUM(G10:G20)*0.4</f>
        <v>0</v>
      </c>
      <c r="D35" s="82">
        <f>SUM(Q29:Q32)+SUM(Q10:Q20)*0.4</f>
        <v>0</v>
      </c>
      <c r="E35" s="87">
        <f>IFERROR((C35/SUM(C34+C35)),0)</f>
        <v>0</v>
      </c>
      <c r="F35" s="118" t="s">
        <v>79</v>
      </c>
      <c r="H35" s="43"/>
      <c r="I35" s="14"/>
      <c r="O35" s="14"/>
      <c r="P35" s="16"/>
      <c r="Q35" s="7"/>
      <c r="R35" s="9"/>
    </row>
    <row r="36" spans="1:18" ht="30" customHeight="1" thickBot="1" x14ac:dyDescent="0.4">
      <c r="C36" s="45">
        <f>SUM(C34:C35)</f>
        <v>0</v>
      </c>
      <c r="D36" s="82">
        <f>SUM(D34:D35)</f>
        <v>0</v>
      </c>
      <c r="O36" s="8"/>
      <c r="Q36" s="7"/>
      <c r="R36" s="9"/>
    </row>
    <row r="37" spans="1:18" x14ac:dyDescent="0.35">
      <c r="P37" s="17"/>
      <c r="Q37" s="18"/>
    </row>
    <row r="38" spans="1:18" x14ac:dyDescent="0.35">
      <c r="A38" s="123"/>
      <c r="B38" s="123"/>
    </row>
    <row r="39" spans="1:18" x14ac:dyDescent="0.35">
      <c r="N39" s="7" t="s">
        <v>22</v>
      </c>
    </row>
    <row r="45" spans="1:18" x14ac:dyDescent="0.35">
      <c r="A45" s="123"/>
      <c r="B45" s="123"/>
    </row>
    <row r="46" spans="1:18" x14ac:dyDescent="0.35">
      <c r="A46" s="123"/>
      <c r="B46" s="123"/>
    </row>
    <row r="47" spans="1:18" x14ac:dyDescent="0.35">
      <c r="A47" s="123"/>
      <c r="B47" s="123"/>
    </row>
    <row r="48" spans="1:18" x14ac:dyDescent="0.35">
      <c r="A48" s="123"/>
      <c r="B48" s="123"/>
    </row>
    <row r="49" spans="1:2" x14ac:dyDescent="0.35">
      <c r="A49" s="123"/>
      <c r="B49" s="123"/>
    </row>
  </sheetData>
  <protectedRanges>
    <protectedRange sqref="C19" name="Range1_2"/>
  </protectedRanges>
  <mergeCells count="8">
    <mergeCell ref="B5:C5"/>
    <mergeCell ref="C8:M8"/>
    <mergeCell ref="A49:B49"/>
    <mergeCell ref="A38:B38"/>
    <mergeCell ref="A45:B45"/>
    <mergeCell ref="A46:B46"/>
    <mergeCell ref="A47:B47"/>
    <mergeCell ref="A48:B48"/>
  </mergeCells>
  <pageMargins left="0.7" right="0.7" top="0.75" bottom="0.75" header="0.3" footer="0.3"/>
  <pageSetup orientation="portrait" r:id="rId1"/>
  <customProperties>
    <customPr name="IbpWorksheetKeyString_GU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27"/>
  <sheetViews>
    <sheetView zoomScale="115" zoomScaleNormal="115" workbookViewId="0">
      <pane xSplit="2" ySplit="3" topLeftCell="C4" activePane="bottomRight" state="frozen"/>
      <selection pane="topRight" activeCell="C1" sqref="C1"/>
      <selection pane="bottomLeft" activeCell="A4" sqref="A4"/>
      <selection pane="bottomRight"/>
    </sheetView>
  </sheetViews>
  <sheetFormatPr defaultRowHeight="14.5" x14ac:dyDescent="0.35"/>
  <cols>
    <col min="1" max="1" width="9.1796875" style="3"/>
    <col min="2" max="2" width="54.1796875" bestFit="1" customWidth="1"/>
    <col min="3" max="3" width="8.54296875" bestFit="1" customWidth="1"/>
    <col min="4" max="4" width="9.54296875" bestFit="1" customWidth="1"/>
    <col min="5" max="5" width="10.81640625" customWidth="1"/>
    <col min="6" max="6" width="9.54296875" bestFit="1" customWidth="1"/>
    <col min="7" max="7" width="12.54296875" customWidth="1"/>
    <col min="8" max="8" width="10.1796875" bestFit="1" customWidth="1"/>
    <col min="9" max="9" width="9" bestFit="1" customWidth="1"/>
    <col min="10" max="10" width="9.1796875" bestFit="1" customWidth="1"/>
    <col min="11" max="11" width="8.81640625" bestFit="1" customWidth="1"/>
    <col min="12" max="12" width="9.81640625" bestFit="1" customWidth="1"/>
    <col min="13" max="13" width="8.453125" bestFit="1" customWidth="1"/>
    <col min="14" max="14" width="9.453125" bestFit="1" customWidth="1"/>
    <col min="15" max="15" width="9" customWidth="1"/>
    <col min="16" max="16" width="9.1796875" style="79" hidden="1" customWidth="1"/>
  </cols>
  <sheetData>
    <row r="1" spans="1:16" ht="15.5" x14ac:dyDescent="0.35">
      <c r="A1" s="13" t="s">
        <v>129</v>
      </c>
      <c r="F1" s="42" t="s">
        <v>74</v>
      </c>
      <c r="G1" s="42"/>
      <c r="H1" s="42"/>
      <c r="I1" s="42"/>
      <c r="J1" s="42"/>
      <c r="K1" s="42"/>
    </row>
    <row r="2" spans="1:16" x14ac:dyDescent="0.35">
      <c r="A2" s="2" t="s">
        <v>36</v>
      </c>
    </row>
    <row r="3" spans="1:16" s="1" customFormat="1" ht="29" x14ac:dyDescent="0.35">
      <c r="A3" s="77" t="s">
        <v>1</v>
      </c>
      <c r="B3" s="77" t="s">
        <v>2</v>
      </c>
      <c r="C3" s="77" t="s">
        <v>62</v>
      </c>
      <c r="D3" s="77" t="s">
        <v>63</v>
      </c>
      <c r="E3" s="77" t="s">
        <v>64</v>
      </c>
      <c r="F3" s="77" t="s">
        <v>65</v>
      </c>
      <c r="G3" s="77" t="s">
        <v>66</v>
      </c>
      <c r="H3" s="77" t="s">
        <v>67</v>
      </c>
      <c r="I3" s="77" t="s">
        <v>68</v>
      </c>
      <c r="J3" s="77" t="s">
        <v>69</v>
      </c>
      <c r="K3" s="77" t="s">
        <v>70</v>
      </c>
      <c r="L3" s="77" t="s">
        <v>71</v>
      </c>
      <c r="M3" s="77" t="s">
        <v>72</v>
      </c>
      <c r="N3" s="77" t="s">
        <v>73</v>
      </c>
      <c r="O3" s="77" t="s">
        <v>77</v>
      </c>
      <c r="P3" s="77" t="s">
        <v>76</v>
      </c>
    </row>
    <row r="4" spans="1:16" x14ac:dyDescent="0.35">
      <c r="A4" s="3">
        <v>1230</v>
      </c>
      <c r="B4" t="s">
        <v>113</v>
      </c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0">
        <f>SUM(C4:N4)</f>
        <v>0</v>
      </c>
      <c r="P4" s="80">
        <f>O4*30</f>
        <v>0</v>
      </c>
    </row>
    <row r="5" spans="1:16" x14ac:dyDescent="0.35">
      <c r="A5" s="3">
        <v>1250</v>
      </c>
      <c r="B5" t="s">
        <v>114</v>
      </c>
      <c r="C5" s="83"/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80">
        <f t="shared" ref="O5:O16" si="0">SUM(C5:N5)</f>
        <v>0</v>
      </c>
      <c r="P5" s="80">
        <f t="shared" ref="P5:P25" si="1">O5*30</f>
        <v>0</v>
      </c>
    </row>
    <row r="6" spans="1:16" x14ac:dyDescent="0.35">
      <c r="A6" s="3">
        <v>6116</v>
      </c>
      <c r="B6" t="s">
        <v>120</v>
      </c>
      <c r="C6" s="83"/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  <c r="O6" s="80">
        <f t="shared" si="0"/>
        <v>0</v>
      </c>
      <c r="P6" s="80">
        <f t="shared" si="1"/>
        <v>0</v>
      </c>
    </row>
    <row r="7" spans="1:16" x14ac:dyDescent="0.35">
      <c r="A7" s="3">
        <v>6216</v>
      </c>
      <c r="B7" t="s">
        <v>121</v>
      </c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  <c r="O7" s="80">
        <f t="shared" si="0"/>
        <v>0</v>
      </c>
      <c r="P7" s="80">
        <f t="shared" si="1"/>
        <v>0</v>
      </c>
    </row>
    <row r="8" spans="1:16" x14ac:dyDescent="0.35">
      <c r="A8" s="3">
        <v>6616</v>
      </c>
      <c r="B8" t="s">
        <v>122</v>
      </c>
      <c r="C8" s="83"/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  <c r="O8" s="80">
        <f t="shared" si="0"/>
        <v>0</v>
      </c>
      <c r="P8" s="80">
        <f t="shared" si="1"/>
        <v>0</v>
      </c>
    </row>
    <row r="9" spans="1:16" x14ac:dyDescent="0.35">
      <c r="A9" s="3">
        <v>110452</v>
      </c>
      <c r="B9" t="s">
        <v>82</v>
      </c>
      <c r="C9" s="83"/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  <c r="O9" s="80">
        <f t="shared" si="0"/>
        <v>0</v>
      </c>
      <c r="P9" s="80">
        <f t="shared" si="1"/>
        <v>0</v>
      </c>
    </row>
    <row r="10" spans="1:16" x14ac:dyDescent="0.35">
      <c r="A10" s="3">
        <v>615300</v>
      </c>
      <c r="B10" t="s">
        <v>101</v>
      </c>
      <c r="C10" s="83"/>
      <c r="D10" s="83"/>
      <c r="E10" s="83"/>
      <c r="F10" s="83"/>
      <c r="G10" s="83"/>
      <c r="H10" s="83"/>
      <c r="I10" s="83"/>
      <c r="J10" s="83"/>
      <c r="K10" s="83"/>
      <c r="L10" s="83"/>
      <c r="M10" s="83"/>
      <c r="N10" s="83"/>
      <c r="O10" s="80">
        <f t="shared" si="0"/>
        <v>0</v>
      </c>
      <c r="P10" s="80">
        <f t="shared" si="1"/>
        <v>0</v>
      </c>
    </row>
    <row r="11" spans="1:16" x14ac:dyDescent="0.35">
      <c r="A11" s="3">
        <v>615400</v>
      </c>
      <c r="B11" t="s">
        <v>100</v>
      </c>
      <c r="C11" s="83"/>
      <c r="D11" s="83"/>
      <c r="E11" s="83"/>
      <c r="F11" s="83"/>
      <c r="G11" s="83"/>
      <c r="H11" s="83"/>
      <c r="I11" s="83"/>
      <c r="J11" s="83"/>
      <c r="K11" s="83"/>
      <c r="L11" s="83"/>
      <c r="M11" s="83"/>
      <c r="N11" s="83"/>
      <c r="O11" s="80">
        <f t="shared" si="0"/>
        <v>0</v>
      </c>
      <c r="P11" s="80">
        <f t="shared" si="1"/>
        <v>0</v>
      </c>
    </row>
    <row r="12" spans="1:16" x14ac:dyDescent="0.35">
      <c r="A12" s="3">
        <v>615600</v>
      </c>
      <c r="B12" t="s">
        <v>99</v>
      </c>
      <c r="C12" s="83"/>
      <c r="D12" s="83"/>
      <c r="E12" s="83"/>
      <c r="F12" s="83"/>
      <c r="G12" s="83"/>
      <c r="H12" s="83"/>
      <c r="I12" s="83"/>
      <c r="J12" s="83"/>
      <c r="K12" s="83"/>
      <c r="L12" s="83"/>
      <c r="M12" s="83"/>
      <c r="N12" s="83"/>
      <c r="O12" s="80">
        <f t="shared" si="0"/>
        <v>0</v>
      </c>
      <c r="P12" s="80">
        <f t="shared" si="1"/>
        <v>0</v>
      </c>
    </row>
    <row r="13" spans="1:16" x14ac:dyDescent="0.35">
      <c r="A13" s="86">
        <v>625300</v>
      </c>
      <c r="B13" t="s">
        <v>98</v>
      </c>
      <c r="C13" s="83"/>
      <c r="D13" s="83"/>
      <c r="E13" s="83"/>
      <c r="F13" s="83"/>
      <c r="G13" s="83"/>
      <c r="H13" s="83"/>
      <c r="I13" s="83"/>
      <c r="J13" s="83"/>
      <c r="K13" s="83"/>
      <c r="L13" s="83"/>
      <c r="M13" s="83"/>
      <c r="N13" s="83"/>
      <c r="O13" s="80">
        <f t="shared" si="0"/>
        <v>0</v>
      </c>
      <c r="P13" s="80">
        <f t="shared" si="1"/>
        <v>0</v>
      </c>
    </row>
    <row r="14" spans="1:16" x14ac:dyDescent="0.35">
      <c r="A14" s="3">
        <v>665400</v>
      </c>
      <c r="B14" t="s">
        <v>106</v>
      </c>
      <c r="C14" s="83"/>
      <c r="D14" s="83"/>
      <c r="E14" s="83"/>
      <c r="F14" s="83"/>
      <c r="G14" s="83"/>
      <c r="H14" s="83"/>
      <c r="I14" s="83"/>
      <c r="J14" s="83"/>
      <c r="K14" s="83"/>
      <c r="L14" s="83"/>
      <c r="M14" s="83"/>
      <c r="N14" s="83"/>
      <c r="O14" s="80">
        <f t="shared" si="0"/>
        <v>0</v>
      </c>
      <c r="P14" s="80">
        <f t="shared" si="1"/>
        <v>0</v>
      </c>
    </row>
    <row r="15" spans="1:16" x14ac:dyDescent="0.35">
      <c r="A15" s="3">
        <v>665452</v>
      </c>
      <c r="B15" t="s">
        <v>127</v>
      </c>
      <c r="C15" s="83"/>
      <c r="D15" s="83"/>
      <c r="E15" s="83"/>
      <c r="F15" s="83"/>
      <c r="G15" s="83"/>
      <c r="H15" s="83"/>
      <c r="I15" s="83"/>
      <c r="J15" s="83"/>
      <c r="K15" s="83"/>
      <c r="L15" s="83"/>
      <c r="M15" s="83"/>
      <c r="N15" s="83"/>
      <c r="O15" s="80">
        <f t="shared" si="0"/>
        <v>0</v>
      </c>
      <c r="P15" s="80">
        <f t="shared" si="1"/>
        <v>0</v>
      </c>
    </row>
    <row r="16" spans="1:16" x14ac:dyDescent="0.35">
      <c r="A16" s="3">
        <v>665500</v>
      </c>
      <c r="B16" t="s">
        <v>128</v>
      </c>
      <c r="C16" s="83"/>
      <c r="D16" s="83"/>
      <c r="E16" s="83"/>
      <c r="F16" s="83"/>
      <c r="G16" s="83"/>
      <c r="H16" s="83"/>
      <c r="I16" s="83"/>
      <c r="J16" s="83"/>
      <c r="K16" s="83"/>
      <c r="L16" s="83"/>
      <c r="M16" s="83"/>
      <c r="N16" s="83"/>
      <c r="O16" s="80">
        <f t="shared" si="0"/>
        <v>0</v>
      </c>
      <c r="P16" s="80">
        <f t="shared" si="1"/>
        <v>0</v>
      </c>
    </row>
    <row r="17" spans="1:16" x14ac:dyDescent="0.35">
      <c r="A17" s="3">
        <v>665600</v>
      </c>
      <c r="B17" t="s">
        <v>123</v>
      </c>
      <c r="C17" s="83"/>
      <c r="D17" s="83"/>
      <c r="E17" s="83"/>
      <c r="F17" s="83"/>
      <c r="G17" s="83"/>
      <c r="H17" s="83"/>
      <c r="I17" s="83"/>
      <c r="J17" s="83"/>
      <c r="K17" s="83"/>
      <c r="L17" s="83"/>
      <c r="M17" s="83"/>
      <c r="N17" s="83"/>
      <c r="O17" s="80">
        <f>SUM(C17:N17)</f>
        <v>0</v>
      </c>
      <c r="P17" s="80">
        <f t="shared" si="1"/>
        <v>0</v>
      </c>
    </row>
    <row r="18" spans="1:16" x14ac:dyDescent="0.35">
      <c r="A18" s="3">
        <v>7516</v>
      </c>
      <c r="B18" t="s">
        <v>97</v>
      </c>
      <c r="C18" s="83"/>
      <c r="D18" s="83"/>
      <c r="E18" s="83"/>
      <c r="F18" s="83"/>
      <c r="G18" s="83"/>
      <c r="H18" s="83"/>
      <c r="I18" s="83"/>
      <c r="J18" s="83"/>
      <c r="K18" s="83"/>
      <c r="L18" s="83"/>
      <c r="M18" s="83"/>
      <c r="N18" s="83"/>
      <c r="O18" s="80">
        <f>SUM(C18:N18)</f>
        <v>0</v>
      </c>
      <c r="P18" s="80">
        <f t="shared" si="1"/>
        <v>0</v>
      </c>
    </row>
    <row r="19" spans="1:16" x14ac:dyDescent="0.35">
      <c r="A19" s="3">
        <v>7518</v>
      </c>
      <c r="B19" t="s">
        <v>96</v>
      </c>
      <c r="C19" s="83"/>
      <c r="D19" s="83"/>
      <c r="E19" s="83"/>
      <c r="F19" s="83"/>
      <c r="G19" s="83"/>
      <c r="H19" s="83"/>
      <c r="I19" s="83"/>
      <c r="J19" s="83"/>
      <c r="K19" s="83"/>
      <c r="L19" s="83"/>
      <c r="M19" s="83"/>
      <c r="N19" s="83"/>
      <c r="O19" s="80">
        <f t="shared" ref="O19:O26" si="2">SUM(C19:N19)</f>
        <v>0</v>
      </c>
      <c r="P19" s="80">
        <f t="shared" si="1"/>
        <v>0</v>
      </c>
    </row>
    <row r="20" spans="1:16" x14ac:dyDescent="0.35">
      <c r="A20" s="3">
        <v>7522</v>
      </c>
      <c r="B20" t="s">
        <v>105</v>
      </c>
      <c r="C20" s="83"/>
      <c r="D20" s="83"/>
      <c r="E20" s="83"/>
      <c r="F20" s="83"/>
      <c r="G20" s="83"/>
      <c r="H20" s="83"/>
      <c r="I20" s="83"/>
      <c r="J20" s="83"/>
      <c r="K20" s="83"/>
      <c r="L20" s="83"/>
      <c r="M20" s="83"/>
      <c r="N20" s="83"/>
      <c r="O20" s="80">
        <f t="shared" si="2"/>
        <v>0</v>
      </c>
      <c r="P20" s="80">
        <f t="shared" si="1"/>
        <v>0</v>
      </c>
    </row>
    <row r="21" spans="1:16" x14ac:dyDescent="0.35">
      <c r="A21" s="3">
        <v>7527</v>
      </c>
      <c r="B21" t="s">
        <v>104</v>
      </c>
      <c r="C21" s="83"/>
      <c r="D21" s="83"/>
      <c r="E21" s="83"/>
      <c r="F21" s="83"/>
      <c r="G21" s="83"/>
      <c r="H21" s="83"/>
      <c r="I21" s="83"/>
      <c r="J21" s="83"/>
      <c r="K21" s="83"/>
      <c r="L21" s="83"/>
      <c r="M21" s="83"/>
      <c r="N21" s="83"/>
      <c r="O21" s="80">
        <f t="shared" si="2"/>
        <v>0</v>
      </c>
      <c r="P21" s="80">
        <f t="shared" si="1"/>
        <v>0</v>
      </c>
    </row>
    <row r="22" spans="1:16" x14ac:dyDescent="0.35">
      <c r="A22" s="3">
        <v>7572</v>
      </c>
      <c r="B22" t="s">
        <v>103</v>
      </c>
      <c r="C22" s="83"/>
      <c r="D22" s="83"/>
      <c r="E22" s="83"/>
      <c r="F22" s="83"/>
      <c r="G22" s="83"/>
      <c r="H22" s="83"/>
      <c r="I22" s="83"/>
      <c r="J22" s="83"/>
      <c r="K22" s="83"/>
      <c r="L22" s="83"/>
      <c r="M22" s="83"/>
      <c r="N22" s="83"/>
      <c r="O22" s="80">
        <f t="shared" si="2"/>
        <v>0</v>
      </c>
      <c r="P22" s="80">
        <f t="shared" si="1"/>
        <v>0</v>
      </c>
    </row>
    <row r="23" spans="1:16" x14ac:dyDescent="0.35">
      <c r="A23" s="3">
        <v>1260</v>
      </c>
      <c r="B23" t="s">
        <v>115</v>
      </c>
      <c r="C23" s="83"/>
      <c r="D23" s="83"/>
      <c r="E23" s="83"/>
      <c r="F23" s="83"/>
      <c r="G23" s="83"/>
      <c r="H23" s="83"/>
      <c r="I23" s="83"/>
      <c r="J23" s="83"/>
      <c r="K23" s="83"/>
      <c r="L23" s="83"/>
      <c r="M23" s="83"/>
      <c r="N23" s="83"/>
      <c r="O23" s="80">
        <f t="shared" si="2"/>
        <v>0</v>
      </c>
      <c r="P23" s="80">
        <f t="shared" si="1"/>
        <v>0</v>
      </c>
    </row>
    <row r="24" spans="1:16" x14ac:dyDescent="0.35">
      <c r="A24" s="3">
        <v>7526</v>
      </c>
      <c r="B24" t="s">
        <v>102</v>
      </c>
      <c r="C24" s="83"/>
      <c r="D24" s="83"/>
      <c r="E24" s="83"/>
      <c r="F24" s="83"/>
      <c r="G24" s="83"/>
      <c r="H24" s="83"/>
      <c r="I24" s="83"/>
      <c r="J24" s="83"/>
      <c r="K24" s="83"/>
      <c r="L24" s="83"/>
      <c r="M24" s="83"/>
      <c r="N24" s="83"/>
      <c r="O24" s="80">
        <f t="shared" si="2"/>
        <v>0</v>
      </c>
      <c r="P24" s="80">
        <f t="shared" si="1"/>
        <v>0</v>
      </c>
    </row>
    <row r="25" spans="1:16" x14ac:dyDescent="0.35">
      <c r="A25" s="3">
        <v>7803</v>
      </c>
      <c r="B25" t="s">
        <v>116</v>
      </c>
      <c r="C25" s="83"/>
      <c r="D25" s="83"/>
      <c r="E25" s="83"/>
      <c r="F25" s="83"/>
      <c r="G25" s="83"/>
      <c r="H25" s="83"/>
      <c r="I25" s="83"/>
      <c r="J25" s="83"/>
      <c r="K25" s="83"/>
      <c r="L25" s="83"/>
      <c r="M25" s="83"/>
      <c r="N25" s="83"/>
      <c r="O25" s="80">
        <f t="shared" si="2"/>
        <v>0</v>
      </c>
      <c r="P25" s="80">
        <f t="shared" si="1"/>
        <v>0</v>
      </c>
    </row>
    <row r="26" spans="1:16" x14ac:dyDescent="0.35">
      <c r="A26" s="3">
        <v>110458</v>
      </c>
      <c r="B26" t="s">
        <v>112</v>
      </c>
      <c r="C26" s="83"/>
      <c r="D26" s="83"/>
      <c r="E26" s="83"/>
      <c r="F26" s="83"/>
      <c r="G26" s="83"/>
      <c r="H26" s="83"/>
      <c r="I26" s="83"/>
      <c r="J26" s="83"/>
      <c r="K26" s="83"/>
      <c r="L26" s="83"/>
      <c r="M26" s="83"/>
      <c r="N26" s="83"/>
      <c r="O26" s="80">
        <f t="shared" si="2"/>
        <v>0</v>
      </c>
      <c r="P26" s="80">
        <f>O26*30</f>
        <v>0</v>
      </c>
    </row>
    <row r="27" spans="1:16" x14ac:dyDescent="0.35">
      <c r="A27" s="56"/>
      <c r="B27" s="56" t="s">
        <v>61</v>
      </c>
      <c r="C27" s="78">
        <f>SUM(C4:C26)</f>
        <v>0</v>
      </c>
      <c r="D27" s="78">
        <f>SUM(D4:D26)</f>
        <v>0</v>
      </c>
      <c r="E27" s="78">
        <f t="shared" ref="E27:M27" si="3">SUM(E4:E26)</f>
        <v>0</v>
      </c>
      <c r="F27" s="78">
        <f t="shared" si="3"/>
        <v>0</v>
      </c>
      <c r="G27" s="78">
        <f t="shared" si="3"/>
        <v>0</v>
      </c>
      <c r="H27" s="78">
        <f t="shared" si="3"/>
        <v>0</v>
      </c>
      <c r="I27" s="78">
        <f t="shared" si="3"/>
        <v>0</v>
      </c>
      <c r="J27" s="78">
        <f t="shared" si="3"/>
        <v>0</v>
      </c>
      <c r="K27" s="78">
        <f t="shared" si="3"/>
        <v>0</v>
      </c>
      <c r="L27" s="78">
        <f t="shared" si="3"/>
        <v>0</v>
      </c>
      <c r="M27" s="78">
        <f t="shared" si="3"/>
        <v>0</v>
      </c>
      <c r="N27" s="78">
        <f>SUM(N4:N26)</f>
        <v>0</v>
      </c>
      <c r="O27" s="78">
        <f>SUM(O4:O26)</f>
        <v>0</v>
      </c>
      <c r="P27" s="78">
        <f>SUM(P4:P26)</f>
        <v>0</v>
      </c>
    </row>
  </sheetData>
  <pageMargins left="0.7" right="0.7" top="0.75" bottom="0.75" header="0.3" footer="0.3"/>
  <customProperties>
    <customPr name="IbpWorksheetKeyString_GUID" r:id="rId1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895D7B4FD22A4A9C390F7B0E997D3F" ma:contentTypeVersion="7" ma:contentTypeDescription="Create a new document." ma:contentTypeScope="" ma:versionID="78d7bd49f711d3aa5cbb090d4a7360d0">
  <xsd:schema xmlns:xsd="http://www.w3.org/2001/XMLSchema" xmlns:xs="http://www.w3.org/2001/XMLSchema" xmlns:p="http://schemas.microsoft.com/office/2006/metadata/properties" xmlns:ns1="http://schemas.microsoft.com/sharepoint/v3" xmlns:ns2="365df3b4-2938-4962-8750-b3f089551ef3" xmlns:ns3="54031767-dd6d-417c-ab73-583408f47564" targetNamespace="http://schemas.microsoft.com/office/2006/metadata/properties" ma:root="true" ma:fieldsID="588d825b507c8e642fe3917ef671a92c" ns1:_="" ns2:_="" ns3:_="">
    <xsd:import namespace="http://schemas.microsoft.com/sharepoint/v3"/>
    <xsd:import namespace="365df3b4-2938-4962-8750-b3f089551ef3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5df3b4-2938-4962-8750-b3f089551ef3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stimated_x0020_Creation_x0020_Date xmlns="365df3b4-2938-4962-8750-b3f089551ef3" xsi:nil="true"/>
    <Priority xmlns="365df3b4-2938-4962-8750-b3f089551ef3">New</Priority>
    <PublishingExpirationDate xmlns="http://schemas.microsoft.com/sharepoint/v3" xsi:nil="true"/>
    <PublishingStartDate xmlns="http://schemas.microsoft.com/sharepoint/v3" xsi:nil="true"/>
    <Remediation_x0020_Date xmlns="365df3b4-2938-4962-8750-b3f089551ef3">2026-01-28T19:33:53+00:00</Remediation_x0020_Date>
  </documentManagement>
</p:properties>
</file>

<file path=customXml/itemProps1.xml><?xml version="1.0" encoding="utf-8"?>
<ds:datastoreItem xmlns:ds="http://schemas.openxmlformats.org/officeDocument/2006/customXml" ds:itemID="{77D5E421-0C9E-443E-B798-C872781E5AE2}"/>
</file>

<file path=customXml/itemProps2.xml><?xml version="1.0" encoding="utf-8"?>
<ds:datastoreItem xmlns:ds="http://schemas.openxmlformats.org/officeDocument/2006/customXml" ds:itemID="{1A623F8D-3677-4E27-A9AF-0393E5FA27B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8493CB8-4A16-4219-8598-863527B590EA}">
  <ds:schemaRefs>
    <ds:schemaRef ds:uri="http://purl.org/dc/elements/1.1/"/>
    <ds:schemaRef ds:uri="http://schemas.microsoft.com/office/infopath/2007/PartnerControls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a708e1ef-7d81-4b46-abf0-7fb0302b4ccf"/>
    <ds:schemaRef ds:uri="http://schemas.microsoft.com/office/2006/metadata/properties"/>
    <ds:schemaRef ds:uri="http://purl.org/dc/terms/"/>
  </ds:schemaRefs>
</ds:datastoreItem>
</file>

<file path=docMetadata/LabelInfo.xml><?xml version="1.0" encoding="utf-8"?>
<clbl:labelList xmlns:clbl="http://schemas.microsoft.com/office/2020/mipLabelMetadata">
  <clbl:label id="{7730ea53-6f5e-4160-81a5-992a9105450a}" enabled="1" method="Standard" siteId="{b4f51418-b269-49a2-935a-fa54bf584fc8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Contact information</vt:lpstr>
      <vt:lpstr>Servings to Lbs</vt:lpstr>
      <vt:lpstr>Lbs to Servings</vt:lpstr>
      <vt:lpstr>Order Form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Singer, Jessica</dc:creator>
  <cp:lastModifiedBy>CAMERON Beatrice * ODE</cp:lastModifiedBy>
  <cp:lastPrinted>2022-11-14T16:51:43Z</cp:lastPrinted>
  <dcterms:created xsi:type="dcterms:W3CDTF">2020-01-22T18:19:46Z</dcterms:created>
  <dcterms:modified xsi:type="dcterms:W3CDTF">2025-12-05T17:14:31Z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0x01010046895D7B4FD22A4A9C390F7B0E997D3F</vt:lpwstr>
  </property>
  <property fmtid="{D5CDD505-2E9C-101B-9397-08002B2CF9AE}" pid="3" name="IbpWorkbookKeyString_GUID">
    <vt:lpwstr>f1337da6-cdfe-4b56-8411-1e5f4e009585</vt:lpwstr>
  </property>
</Properties>
</file>