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CFDP\Purchasing USDA Food.BB.DD.SProc\Processing, SEPDS, Packet Docs\Processors -NPA.MPA.SPEDS\Packet and SEPDS 22.23 SY\Schwans\"/>
    </mc:Choice>
  </mc:AlternateContent>
  <bookViews>
    <workbookView xWindow="0" yWindow="0" windowWidth="23040" windowHeight="7968" tabRatio="760" activeTab="1"/>
  </bookViews>
  <sheets>
    <sheet name="Mozzarella 110244 Only" sheetId="16" r:id="rId1"/>
    <sheet name="Mozzarella, Flour &amp; TomatoPaste" sheetId="5" r:id="rId2"/>
    <sheet name="mozz" sheetId="6" state="hidden" r:id="rId3"/>
    <sheet name="flour" sheetId="9" state="hidden" r:id="rId4"/>
    <sheet name="paste" sheetId="10" state="hidden" r:id="rId5"/>
    <sheet name="chicken" sheetId="11" state="hidden" r:id="rId6"/>
    <sheet name="TKC Points" sheetId="17" state="hidden" r:id="rId7"/>
  </sheets>
  <definedNames>
    <definedName name="_xlnm._FilterDatabase" localSheetId="2" hidden="1">mozz!$A$1:$H$72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2" i="16" l="1"/>
  <c r="N72" i="16" s="1"/>
  <c r="J72" i="16"/>
  <c r="E72" i="5"/>
  <c r="L72" i="5" s="1"/>
  <c r="L72" i="16" l="1"/>
  <c r="M72" i="16"/>
  <c r="I72" i="5"/>
  <c r="F72" i="5"/>
  <c r="J72" i="5"/>
  <c r="G72" i="5"/>
  <c r="K72" i="5"/>
  <c r="H72" i="5"/>
  <c r="E9" i="5" l="1"/>
  <c r="E10" i="5"/>
  <c r="E11" i="5"/>
  <c r="E12" i="5"/>
  <c r="E13" i="5"/>
  <c r="E14" i="5"/>
  <c r="E15" i="5"/>
  <c r="E16" i="5"/>
  <c r="E17" i="5"/>
  <c r="E18" i="5"/>
  <c r="E19" i="5"/>
  <c r="E20" i="5"/>
  <c r="E21" i="5"/>
  <c r="E23" i="5"/>
  <c r="E24" i="5"/>
  <c r="E25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2" i="5"/>
  <c r="E43" i="5"/>
  <c r="E44" i="5"/>
  <c r="E45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4" i="5"/>
  <c r="E65" i="5"/>
  <c r="E66" i="5"/>
  <c r="E67" i="5"/>
  <c r="E68" i="5"/>
  <c r="E70" i="5"/>
  <c r="E71" i="5"/>
  <c r="E73" i="5"/>
  <c r="E74" i="5"/>
  <c r="E75" i="5"/>
  <c r="E76" i="5"/>
  <c r="E77" i="5"/>
  <c r="E78" i="5"/>
  <c r="E79" i="5"/>
  <c r="E81" i="5"/>
  <c r="E82" i="5"/>
  <c r="E83" i="5"/>
  <c r="E84" i="5"/>
  <c r="E85" i="5"/>
  <c r="E86" i="5"/>
  <c r="K9" i="16" l="1"/>
  <c r="K10" i="16"/>
  <c r="K11" i="16"/>
  <c r="K12" i="16"/>
  <c r="K13" i="16"/>
  <c r="K14" i="16"/>
  <c r="K15" i="16"/>
  <c r="K16" i="16"/>
  <c r="K17" i="16"/>
  <c r="K18" i="16"/>
  <c r="K19" i="16"/>
  <c r="K20" i="16"/>
  <c r="K21" i="16"/>
  <c r="K23" i="16"/>
  <c r="K24" i="16"/>
  <c r="K25" i="16"/>
  <c r="K27" i="16"/>
  <c r="K28" i="16"/>
  <c r="K29" i="16"/>
  <c r="K30" i="16"/>
  <c r="K31" i="16"/>
  <c r="K32" i="16"/>
  <c r="K33" i="16"/>
  <c r="K34" i="16"/>
  <c r="K35" i="16"/>
  <c r="K36" i="16"/>
  <c r="K37" i="16"/>
  <c r="K38" i="16"/>
  <c r="K39" i="16"/>
  <c r="K40" i="16"/>
  <c r="K42" i="16"/>
  <c r="K43" i="16"/>
  <c r="K44" i="16"/>
  <c r="K45" i="16"/>
  <c r="K47" i="16"/>
  <c r="K48" i="16"/>
  <c r="K49" i="16"/>
  <c r="K50" i="16"/>
  <c r="K51" i="16"/>
  <c r="K52" i="16"/>
  <c r="K53" i="16"/>
  <c r="K54" i="16"/>
  <c r="K55" i="16"/>
  <c r="K56" i="16"/>
  <c r="K57" i="16"/>
  <c r="K58" i="16"/>
  <c r="K59" i="16"/>
  <c r="K60" i="16"/>
  <c r="K61" i="16"/>
  <c r="K62" i="16"/>
  <c r="K64" i="16"/>
  <c r="K65" i="16"/>
  <c r="K66" i="16"/>
  <c r="K67" i="16"/>
  <c r="K68" i="16"/>
  <c r="K70" i="16"/>
  <c r="K71" i="16"/>
  <c r="K73" i="16"/>
  <c r="K74" i="16"/>
  <c r="K75" i="16"/>
  <c r="K76" i="16"/>
  <c r="K77" i="16"/>
  <c r="K78" i="16"/>
  <c r="K79" i="16"/>
  <c r="K81" i="16"/>
  <c r="K82" i="16"/>
  <c r="K83" i="16"/>
  <c r="K84" i="16"/>
  <c r="K85" i="16"/>
  <c r="K86" i="16"/>
  <c r="G14" i="5" l="1"/>
  <c r="L14" i="5"/>
  <c r="H13" i="5"/>
  <c r="L86" i="5"/>
  <c r="L85" i="5"/>
  <c r="L84" i="5"/>
  <c r="L83" i="5"/>
  <c r="L82" i="5"/>
  <c r="L81" i="5"/>
  <c r="L79" i="5"/>
  <c r="L78" i="5"/>
  <c r="L77" i="5"/>
  <c r="L76" i="5"/>
  <c r="L75" i="5"/>
  <c r="L74" i="5"/>
  <c r="L73" i="5"/>
  <c r="L71" i="5"/>
  <c r="L70" i="5"/>
  <c r="L68" i="5"/>
  <c r="L67" i="5"/>
  <c r="L66" i="5"/>
  <c r="L65" i="5"/>
  <c r="L64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5" i="5"/>
  <c r="L44" i="5"/>
  <c r="L43" i="5"/>
  <c r="L42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5" i="5"/>
  <c r="L24" i="5"/>
  <c r="L23" i="5"/>
  <c r="L17" i="5"/>
  <c r="L12" i="5"/>
  <c r="L10" i="5"/>
  <c r="N86" i="16"/>
  <c r="N85" i="16"/>
  <c r="N84" i="16"/>
  <c r="N83" i="16"/>
  <c r="N82" i="16"/>
  <c r="N81" i="16"/>
  <c r="N79" i="16"/>
  <c r="N78" i="16"/>
  <c r="N77" i="16"/>
  <c r="N76" i="16"/>
  <c r="N75" i="16"/>
  <c r="N74" i="16"/>
  <c r="N73" i="16"/>
  <c r="N71" i="16"/>
  <c r="N70" i="16"/>
  <c r="N68" i="16"/>
  <c r="N67" i="16"/>
  <c r="N66" i="16"/>
  <c r="N65" i="16"/>
  <c r="N64" i="16"/>
  <c r="N62" i="16"/>
  <c r="N61" i="16"/>
  <c r="N60" i="16"/>
  <c r="N59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5" i="16"/>
  <c r="N44" i="16"/>
  <c r="N43" i="16"/>
  <c r="N42" i="16"/>
  <c r="N40" i="16"/>
  <c r="N39" i="16"/>
  <c r="N38" i="16"/>
  <c r="N37" i="16"/>
  <c r="N36" i="16"/>
  <c r="N35" i="16"/>
  <c r="N34" i="16"/>
  <c r="N33" i="16"/>
  <c r="N32" i="16"/>
  <c r="N31" i="16"/>
  <c r="N30" i="16"/>
  <c r="N29" i="16"/>
  <c r="N28" i="16"/>
  <c r="N27" i="16"/>
  <c r="N25" i="16"/>
  <c r="N24" i="16"/>
  <c r="N23" i="16"/>
  <c r="N21" i="16"/>
  <c r="N20" i="16"/>
  <c r="N19" i="16"/>
  <c r="N18" i="16"/>
  <c r="N17" i="16"/>
  <c r="N16" i="16"/>
  <c r="N15" i="16"/>
  <c r="N14" i="16"/>
  <c r="N13" i="16"/>
  <c r="N12" i="16"/>
  <c r="N11" i="16"/>
  <c r="N10" i="16"/>
  <c r="N9" i="16"/>
  <c r="F13" i="5" l="1"/>
  <c r="L13" i="5"/>
  <c r="H14" i="5"/>
  <c r="I13" i="5"/>
  <c r="G13" i="5"/>
  <c r="I14" i="5"/>
  <c r="F14" i="5"/>
  <c r="J14" i="16"/>
  <c r="J13" i="16"/>
  <c r="J64" i="16"/>
  <c r="J20" i="16"/>
  <c r="J19" i="16"/>
  <c r="J18" i="16"/>
  <c r="J17" i="16"/>
  <c r="J15" i="16"/>
  <c r="J12" i="16"/>
  <c r="J11" i="16"/>
  <c r="J10" i="16"/>
  <c r="J9" i="16"/>
  <c r="L13" i="16" l="1"/>
  <c r="M13" i="16"/>
  <c r="L14" i="16"/>
  <c r="M14" i="16"/>
  <c r="I12" i="5" l="1"/>
  <c r="F12" i="5"/>
  <c r="G12" i="5"/>
  <c r="H12" i="5"/>
  <c r="L12" i="16"/>
  <c r="M12" i="16"/>
  <c r="I64" i="5" l="1"/>
  <c r="J64" i="5"/>
  <c r="G64" i="5"/>
  <c r="K64" i="5"/>
  <c r="F64" i="5"/>
  <c r="H64" i="5"/>
  <c r="L64" i="16"/>
  <c r="M64" i="16"/>
  <c r="G17" i="5" l="1"/>
  <c r="H17" i="5"/>
  <c r="I17" i="5"/>
  <c r="F17" i="5"/>
  <c r="I10" i="5"/>
  <c r="F10" i="5"/>
  <c r="G10" i="5"/>
  <c r="H10" i="5"/>
  <c r="L10" i="16" l="1"/>
  <c r="M9" i="16"/>
  <c r="M10" i="16"/>
  <c r="M11" i="16"/>
  <c r="L9" i="16"/>
  <c r="L11" i="16"/>
  <c r="L17" i="16"/>
  <c r="M17" i="16"/>
  <c r="J21" i="16" l="1"/>
  <c r="J16" i="16"/>
  <c r="L9" i="5"/>
  <c r="L11" i="5"/>
  <c r="L15" i="5"/>
  <c r="L16" i="5"/>
  <c r="L18" i="5"/>
  <c r="L19" i="5"/>
  <c r="L20" i="5"/>
  <c r="L21" i="5"/>
  <c r="K9" i="5" l="1"/>
  <c r="J9" i="5"/>
  <c r="L20" i="16"/>
  <c r="M20" i="16"/>
  <c r="L21" i="16"/>
  <c r="M21" i="16"/>
  <c r="L18" i="16"/>
  <c r="M18" i="16"/>
  <c r="L19" i="16"/>
  <c r="M19" i="16"/>
  <c r="L15" i="16"/>
  <c r="M15" i="16"/>
  <c r="L16" i="16"/>
  <c r="M16" i="16"/>
  <c r="I21" i="5"/>
  <c r="F20" i="5"/>
  <c r="J20" i="5"/>
  <c r="F21" i="5"/>
  <c r="J21" i="5"/>
  <c r="G20" i="5"/>
  <c r="K20" i="5"/>
  <c r="G21" i="5"/>
  <c r="K21" i="5"/>
  <c r="I20" i="5"/>
  <c r="H20" i="5"/>
  <c r="H21" i="5"/>
  <c r="F18" i="5"/>
  <c r="J18" i="5"/>
  <c r="F19" i="5"/>
  <c r="J19" i="5"/>
  <c r="I18" i="5"/>
  <c r="G18" i="5"/>
  <c r="K18" i="5"/>
  <c r="G19" i="5"/>
  <c r="K19" i="5"/>
  <c r="I19" i="5"/>
  <c r="H18" i="5"/>
  <c r="H19" i="5"/>
  <c r="I15" i="5"/>
  <c r="I16" i="5"/>
  <c r="J15" i="5"/>
  <c r="F16" i="5"/>
  <c r="J16" i="5"/>
  <c r="G15" i="5"/>
  <c r="K15" i="5"/>
  <c r="G16" i="5"/>
  <c r="K16" i="5"/>
  <c r="F15" i="5"/>
  <c r="H15" i="5"/>
  <c r="H16" i="5"/>
  <c r="G9" i="5"/>
  <c r="I11" i="5"/>
  <c r="H9" i="5"/>
  <c r="F11" i="5"/>
  <c r="J11" i="5"/>
  <c r="K11" i="5"/>
  <c r="I9" i="5"/>
  <c r="G11" i="5"/>
  <c r="F9" i="5"/>
  <c r="H11" i="5"/>
  <c r="J79" i="16" l="1"/>
  <c r="J78" i="16"/>
  <c r="J77" i="16"/>
  <c r="J76" i="16"/>
  <c r="J75" i="16"/>
  <c r="J74" i="16"/>
  <c r="J73" i="16"/>
  <c r="J71" i="16"/>
  <c r="J70" i="16"/>
  <c r="J68" i="16"/>
  <c r="J67" i="16"/>
  <c r="J66" i="16"/>
  <c r="J65" i="16"/>
  <c r="J62" i="16"/>
  <c r="J61" i="16"/>
  <c r="J60" i="16"/>
  <c r="J59" i="16"/>
  <c r="J58" i="16"/>
  <c r="J57" i="16"/>
  <c r="J56" i="16"/>
  <c r="J55" i="16"/>
  <c r="J54" i="16"/>
  <c r="J53" i="16"/>
  <c r="J52" i="16"/>
  <c r="J51" i="16"/>
  <c r="J50" i="16"/>
  <c r="J49" i="16"/>
  <c r="J48" i="16"/>
  <c r="J47" i="16"/>
  <c r="J45" i="16"/>
  <c r="J44" i="16"/>
  <c r="J43" i="16"/>
  <c r="J42" i="16"/>
  <c r="J40" i="16"/>
  <c r="J39" i="16"/>
  <c r="J38" i="16"/>
  <c r="J37" i="16"/>
  <c r="J36" i="16"/>
  <c r="J35" i="16"/>
  <c r="J34" i="16"/>
  <c r="J33" i="16"/>
  <c r="J32" i="16"/>
  <c r="J31" i="16"/>
  <c r="J30" i="16"/>
  <c r="J29" i="16"/>
  <c r="J28" i="16"/>
  <c r="J27" i="16"/>
  <c r="J25" i="16"/>
  <c r="J24" i="16"/>
  <c r="J23" i="16"/>
  <c r="N87" i="16" l="1"/>
  <c r="I2" i="16" s="1"/>
  <c r="L87" i="5" l="1"/>
  <c r="M2" i="5" s="1"/>
  <c r="E87" i="5"/>
  <c r="H61" i="5"/>
  <c r="K61" i="5"/>
  <c r="H60" i="5"/>
  <c r="G60" i="5"/>
  <c r="H59" i="5"/>
  <c r="H58" i="5"/>
  <c r="K58" i="5"/>
  <c r="K57" i="5"/>
  <c r="H57" i="5"/>
  <c r="G57" i="5"/>
  <c r="J57" i="5"/>
  <c r="K56" i="5"/>
  <c r="J56" i="5"/>
  <c r="H56" i="5"/>
  <c r="G56" i="5"/>
  <c r="F56" i="5"/>
  <c r="I56" i="5"/>
  <c r="H55" i="5"/>
  <c r="K54" i="5"/>
  <c r="J54" i="5"/>
  <c r="H54" i="5"/>
  <c r="G54" i="5"/>
  <c r="F54" i="5"/>
  <c r="I54" i="5"/>
  <c r="I55" i="5" l="1"/>
  <c r="F55" i="5"/>
  <c r="J55" i="5"/>
  <c r="F59" i="5"/>
  <c r="G55" i="5"/>
  <c r="K55" i="5"/>
  <c r="I60" i="5"/>
  <c r="F61" i="5"/>
  <c r="J61" i="5"/>
  <c r="I59" i="5"/>
  <c r="I58" i="5"/>
  <c r="I61" i="5"/>
  <c r="I57" i="5"/>
  <c r="F58" i="5"/>
  <c r="J58" i="5"/>
  <c r="G59" i="5"/>
  <c r="F57" i="5"/>
  <c r="G58" i="5"/>
  <c r="F60" i="5"/>
  <c r="G61" i="5"/>
  <c r="I85" i="5" l="1"/>
  <c r="I84" i="5"/>
  <c r="H84" i="5"/>
  <c r="I83" i="5"/>
  <c r="H83" i="5"/>
  <c r="H82" i="5"/>
  <c r="I81" i="5"/>
  <c r="K78" i="5"/>
  <c r="I36" i="5"/>
  <c r="G37" i="5"/>
  <c r="F38" i="5"/>
  <c r="M37" i="16"/>
  <c r="L38" i="16"/>
  <c r="M38" i="16"/>
  <c r="L37" i="16"/>
  <c r="L60" i="16"/>
  <c r="M60" i="16"/>
  <c r="L39" i="16"/>
  <c r="H81" i="5" l="1"/>
  <c r="I82" i="5"/>
  <c r="H85" i="5"/>
  <c r="H38" i="5"/>
  <c r="H78" i="5"/>
  <c r="F78" i="5"/>
  <c r="J78" i="5"/>
  <c r="I78" i="5"/>
  <c r="G78" i="5"/>
  <c r="J37" i="5"/>
  <c r="F37" i="5"/>
  <c r="H36" i="5"/>
  <c r="G36" i="5"/>
  <c r="I38" i="5"/>
  <c r="K36" i="5"/>
  <c r="K38" i="5"/>
  <c r="G38" i="5"/>
  <c r="J38" i="5"/>
  <c r="I37" i="5"/>
  <c r="H37" i="5"/>
  <c r="J36" i="5"/>
  <c r="F36" i="5"/>
  <c r="K37" i="5"/>
  <c r="M39" i="16"/>
  <c r="M52" i="16" l="1"/>
  <c r="M51" i="16"/>
  <c r="L52" i="16" l="1"/>
  <c r="L51" i="16"/>
  <c r="J45" i="5" l="1"/>
  <c r="M45" i="16"/>
  <c r="G45" i="5" l="1"/>
  <c r="H45" i="5"/>
  <c r="K45" i="5"/>
  <c r="I45" i="5"/>
  <c r="F45" i="5"/>
  <c r="L45" i="16"/>
  <c r="K30" i="5"/>
  <c r="J29" i="5"/>
  <c r="G29" i="5" l="1"/>
  <c r="H29" i="5"/>
  <c r="K29" i="5"/>
  <c r="H30" i="5"/>
  <c r="I30" i="5"/>
  <c r="I29" i="5"/>
  <c r="F30" i="5"/>
  <c r="J30" i="5"/>
  <c r="F29" i="5"/>
  <c r="G30" i="5"/>
  <c r="M30" i="16" l="1"/>
  <c r="M29" i="16"/>
  <c r="L30" i="16" l="1"/>
  <c r="L29" i="16"/>
  <c r="K62" i="5" l="1"/>
  <c r="I53" i="5"/>
  <c r="H52" i="5"/>
  <c r="K51" i="5"/>
  <c r="J50" i="5"/>
  <c r="I49" i="5"/>
  <c r="J48" i="5"/>
  <c r="I47" i="5"/>
  <c r="K40" i="5"/>
  <c r="J39" i="5"/>
  <c r="I35" i="5"/>
  <c r="J44" i="5"/>
  <c r="I43" i="5"/>
  <c r="H42" i="5"/>
  <c r="G53" i="5" l="1"/>
  <c r="H53" i="5"/>
  <c r="F53" i="5"/>
  <c r="H51" i="5"/>
  <c r="H62" i="5"/>
  <c r="K50" i="5"/>
  <c r="J62" i="5"/>
  <c r="K47" i="5"/>
  <c r="F47" i="5"/>
  <c r="H49" i="5"/>
  <c r="K53" i="5"/>
  <c r="G47" i="5"/>
  <c r="H47" i="5"/>
  <c r="G50" i="5"/>
  <c r="J51" i="5"/>
  <c r="J49" i="5"/>
  <c r="G48" i="5"/>
  <c r="F49" i="5"/>
  <c r="K49" i="5"/>
  <c r="J47" i="5"/>
  <c r="K48" i="5"/>
  <c r="G49" i="5"/>
  <c r="F51" i="5"/>
  <c r="J53" i="5"/>
  <c r="F62" i="5"/>
  <c r="H48" i="5"/>
  <c r="H50" i="5"/>
  <c r="I51" i="5"/>
  <c r="F52" i="5"/>
  <c r="J52" i="5"/>
  <c r="I62" i="5"/>
  <c r="I52" i="5"/>
  <c r="I48" i="5"/>
  <c r="I50" i="5"/>
  <c r="G52" i="5"/>
  <c r="K52" i="5"/>
  <c r="F48" i="5"/>
  <c r="F50" i="5"/>
  <c r="G51" i="5"/>
  <c r="G62" i="5"/>
  <c r="H39" i="5"/>
  <c r="J35" i="5"/>
  <c r="F35" i="5"/>
  <c r="K35" i="5"/>
  <c r="K39" i="5"/>
  <c r="G35" i="5"/>
  <c r="H35" i="5"/>
  <c r="G39" i="5"/>
  <c r="H40" i="5"/>
  <c r="I40" i="5"/>
  <c r="I39" i="5"/>
  <c r="F40" i="5"/>
  <c r="J40" i="5"/>
  <c r="F39" i="5"/>
  <c r="G40" i="5"/>
  <c r="H44" i="5"/>
  <c r="K44" i="5"/>
  <c r="G44" i="5"/>
  <c r="J43" i="5"/>
  <c r="K43" i="5"/>
  <c r="F43" i="5"/>
  <c r="G43" i="5"/>
  <c r="F44" i="5"/>
  <c r="I42" i="5"/>
  <c r="G42" i="5"/>
  <c r="K42" i="5"/>
  <c r="H43" i="5"/>
  <c r="I44" i="5"/>
  <c r="F42" i="5"/>
  <c r="J42" i="5"/>
  <c r="M36" i="16" l="1"/>
  <c r="L35" i="16"/>
  <c r="M40" i="16"/>
  <c r="M62" i="16"/>
  <c r="L61" i="16"/>
  <c r="M59" i="16"/>
  <c r="M58" i="16"/>
  <c r="L57" i="16"/>
  <c r="L56" i="16"/>
  <c r="M55" i="16"/>
  <c r="M54" i="16"/>
  <c r="L53" i="16"/>
  <c r="L50" i="16"/>
  <c r="M49" i="16"/>
  <c r="M48" i="16"/>
  <c r="L47" i="16"/>
  <c r="L44" i="16"/>
  <c r="M43" i="16"/>
  <c r="M42" i="16"/>
  <c r="M35" i="16" l="1"/>
  <c r="L36" i="16"/>
  <c r="M56" i="16"/>
  <c r="L40" i="16"/>
  <c r="M57" i="16"/>
  <c r="M53" i="16"/>
  <c r="M47" i="16"/>
  <c r="M50" i="16"/>
  <c r="M61" i="16"/>
  <c r="L49" i="16"/>
  <c r="L55" i="16"/>
  <c r="L59" i="16"/>
  <c r="L48" i="16"/>
  <c r="L54" i="16"/>
  <c r="L58" i="16"/>
  <c r="L62" i="16"/>
  <c r="M44" i="16"/>
  <c r="L43" i="16"/>
  <c r="L42" i="16"/>
  <c r="M32" i="16" l="1"/>
  <c r="L32" i="16"/>
  <c r="M79" i="16" l="1"/>
  <c r="L78" i="16"/>
  <c r="M77" i="16"/>
  <c r="L76" i="16"/>
  <c r="M74" i="16"/>
  <c r="L73" i="16"/>
  <c r="L70" i="16"/>
  <c r="L68" i="16"/>
  <c r="L67" i="16"/>
  <c r="M66" i="16"/>
  <c r="M65" i="16"/>
  <c r="L34" i="16"/>
  <c r="M34" i="16"/>
  <c r="L33" i="16"/>
  <c r="L31" i="16"/>
  <c r="M28" i="16"/>
  <c r="L27" i="16"/>
  <c r="M25" i="16"/>
  <c r="M24" i="16"/>
  <c r="M23" i="16"/>
  <c r="L77" i="16" l="1"/>
  <c r="L25" i="16"/>
  <c r="M68" i="16"/>
  <c r="L28" i="16"/>
  <c r="L24" i="16"/>
  <c r="L79" i="16"/>
  <c r="M73" i="16"/>
  <c r="L23" i="16"/>
  <c r="L66" i="16"/>
  <c r="M27" i="16"/>
  <c r="M70" i="16"/>
  <c r="M31" i="16"/>
  <c r="L65" i="16"/>
  <c r="M71" i="16"/>
  <c r="L74" i="16"/>
  <c r="M75" i="16"/>
  <c r="M33" i="16"/>
  <c r="M67" i="16"/>
  <c r="L71" i="16"/>
  <c r="L75" i="16"/>
  <c r="M76" i="16"/>
  <c r="M78" i="16"/>
  <c r="M87" i="16" l="1"/>
  <c r="D3" i="16" s="1"/>
  <c r="L87" i="16"/>
  <c r="D2" i="16" s="1"/>
  <c r="K23" i="5" l="1"/>
  <c r="K27" i="5"/>
  <c r="K28" i="5"/>
  <c r="K32" i="5"/>
  <c r="K33" i="5"/>
  <c r="K34" i="5"/>
  <c r="K67" i="5"/>
  <c r="K68" i="5"/>
  <c r="K70" i="5"/>
  <c r="K71" i="5"/>
  <c r="K73" i="5"/>
  <c r="K74" i="5"/>
  <c r="K75" i="5"/>
  <c r="K76" i="5"/>
  <c r="K77" i="5"/>
  <c r="K79" i="5"/>
  <c r="J23" i="5"/>
  <c r="J27" i="5"/>
  <c r="J28" i="5"/>
  <c r="J32" i="5"/>
  <c r="J33" i="5"/>
  <c r="J34" i="5"/>
  <c r="J67" i="5"/>
  <c r="J68" i="5"/>
  <c r="J70" i="5"/>
  <c r="J71" i="5"/>
  <c r="J73" i="5"/>
  <c r="J74" i="5"/>
  <c r="J75" i="5"/>
  <c r="J76" i="5"/>
  <c r="J77" i="5"/>
  <c r="J79" i="5"/>
  <c r="I23" i="5"/>
  <c r="I24" i="5"/>
  <c r="I25" i="5"/>
  <c r="I27" i="5"/>
  <c r="I28" i="5"/>
  <c r="I31" i="5"/>
  <c r="I32" i="5"/>
  <c r="I33" i="5"/>
  <c r="I34" i="5"/>
  <c r="I65" i="5"/>
  <c r="I66" i="5"/>
  <c r="I67" i="5"/>
  <c r="I68" i="5"/>
  <c r="I70" i="5"/>
  <c r="I71" i="5"/>
  <c r="I73" i="5"/>
  <c r="I74" i="5"/>
  <c r="I75" i="5"/>
  <c r="I76" i="5"/>
  <c r="I77" i="5"/>
  <c r="I79" i="5"/>
  <c r="I86" i="5"/>
  <c r="H23" i="5"/>
  <c r="H24" i="5"/>
  <c r="H25" i="5"/>
  <c r="H27" i="5"/>
  <c r="H28" i="5"/>
  <c r="H31" i="5"/>
  <c r="H32" i="5"/>
  <c r="H33" i="5"/>
  <c r="H34" i="5"/>
  <c r="H65" i="5"/>
  <c r="H66" i="5"/>
  <c r="H67" i="5"/>
  <c r="H68" i="5"/>
  <c r="H70" i="5"/>
  <c r="H71" i="5"/>
  <c r="H73" i="5"/>
  <c r="H74" i="5"/>
  <c r="H75" i="5"/>
  <c r="H76" i="5"/>
  <c r="H77" i="5"/>
  <c r="H79" i="5"/>
  <c r="H86" i="5"/>
  <c r="G23" i="5"/>
  <c r="G24" i="5"/>
  <c r="G25" i="5"/>
  <c r="G27" i="5"/>
  <c r="G28" i="5"/>
  <c r="G31" i="5"/>
  <c r="G32" i="5"/>
  <c r="G33" i="5"/>
  <c r="G34" i="5"/>
  <c r="G65" i="5"/>
  <c r="G66" i="5"/>
  <c r="G67" i="5"/>
  <c r="G68" i="5"/>
  <c r="G70" i="5"/>
  <c r="G71" i="5"/>
  <c r="G73" i="5"/>
  <c r="G74" i="5"/>
  <c r="G75" i="5"/>
  <c r="G76" i="5"/>
  <c r="G77" i="5"/>
  <c r="G79" i="5"/>
  <c r="F23" i="5"/>
  <c r="F24" i="5"/>
  <c r="F25" i="5"/>
  <c r="F27" i="5"/>
  <c r="F28" i="5"/>
  <c r="F31" i="5"/>
  <c r="F32" i="5"/>
  <c r="F33" i="5"/>
  <c r="F34" i="5"/>
  <c r="F65" i="5"/>
  <c r="F66" i="5"/>
  <c r="F67" i="5"/>
  <c r="F68" i="5"/>
  <c r="F70" i="5"/>
  <c r="F71" i="5"/>
  <c r="F73" i="5"/>
  <c r="F74" i="5"/>
  <c r="F75" i="5"/>
  <c r="F76" i="5"/>
  <c r="F77" i="5"/>
  <c r="F79" i="5"/>
  <c r="J87" i="5" l="1"/>
  <c r="H2" i="5" s="1"/>
  <c r="K87" i="5"/>
  <c r="H3" i="5" s="1"/>
  <c r="I87" i="5"/>
  <c r="F3" i="5" s="1"/>
  <c r="H87" i="5"/>
  <c r="F2" i="5" s="1"/>
  <c r="F87" i="5"/>
  <c r="D2" i="5" s="1"/>
  <c r="G87" i="5"/>
  <c r="D3" i="5" s="1"/>
  <c r="J2" i="5" l="1"/>
</calcChain>
</file>

<file path=xl/sharedStrings.xml><?xml version="1.0" encoding="utf-8"?>
<sst xmlns="http://schemas.openxmlformats.org/spreadsheetml/2006/main" count="395" uniqueCount="204">
  <si>
    <t>End Product   Code #</t>
  </si>
  <si>
    <t>Description</t>
  </si>
  <si>
    <t>Serving Size (oz.)</t>
  </si>
  <si>
    <t>Meal Pattern                           Contribution Per Serving</t>
  </si>
  <si>
    <t>Finished Case Net Weight</t>
  </si>
  <si>
    <t>Estimated Number of Serving Desired</t>
  </si>
  <si>
    <t>Total Pounds of Diverted Cheese</t>
  </si>
  <si>
    <t>M/MA</t>
  </si>
  <si>
    <t>Oz Eq Grain</t>
  </si>
  <si>
    <t>Red/    Orange     Veg.</t>
  </si>
  <si>
    <t>1 ½</t>
  </si>
  <si>
    <t>1⁄8</t>
  </si>
  <si>
    <t xml:space="preserve">BIG DADDY’S® Original 16” Rolled Edge Cheese Pizza </t>
  </si>
  <si>
    <t xml:space="preserve">BIG DADDY’S® Original 16” Rolled Edge Pork Pepperoni Pizza </t>
  </si>
  <si>
    <t>Schwan's Food Service, Inc.</t>
  </si>
  <si>
    <t>For Additional Information Please Contact:</t>
  </si>
  <si>
    <t>RA ID #:</t>
  </si>
  <si>
    <t>P: 888-494-5045</t>
  </si>
  <si>
    <t>Contact:</t>
  </si>
  <si>
    <t>Signature:</t>
  </si>
  <si>
    <t>E-Mail Address:</t>
  </si>
  <si>
    <t>Address:</t>
  </si>
  <si>
    <t>City/State/ Zip:</t>
  </si>
  <si>
    <t>Phone:</t>
  </si>
  <si>
    <t>Fax:</t>
  </si>
  <si>
    <t>Distributor:</t>
  </si>
  <si>
    <t>Total Pounds of Diverted Flour</t>
  </si>
  <si>
    <t>SCHOOL NAME HERE</t>
  </si>
  <si>
    <t>Servings per Case</t>
  </si>
  <si>
    <t>Total Number of Finished Cases</t>
  </si>
  <si>
    <t>Mozzarella Cheese 110244</t>
  </si>
  <si>
    <t>Unbleached Flour 100418</t>
  </si>
  <si>
    <t>Tomato Paste 100332</t>
  </si>
  <si>
    <t>Total Pounds of Diverted Paste</t>
  </si>
  <si>
    <t>TOTALS:</t>
  </si>
  <si>
    <t>Total Dollars of Diverted Cheese</t>
  </si>
  <si>
    <t>Total Dollars of Diverted Flour</t>
  </si>
  <si>
    <t>Total Dollars of Diverted Paste</t>
  </si>
  <si>
    <t>End Product Code &amp; Description</t>
  </si>
  <si>
    <t>Net Weight Per Case</t>
  </si>
  <si>
    <t>Servings Per Case</t>
  </si>
  <si>
    <t>Net Weight per Serving</t>
  </si>
  <si>
    <t>USDA food Inventory Drawdown per case</t>
  </si>
  <si>
    <t>Value per Pound of USDA food  (contract value)</t>
  </si>
  <si>
    <t>Value of USDA food per 
Case
(F x H)</t>
  </si>
  <si>
    <t>TONY'S® WG  Turkey Sausage Breakfast Pizza 50/50</t>
  </si>
  <si>
    <t>COYOTE GRILL® WG Cheese Quesadilla</t>
  </si>
  <si>
    <t>COYOTE GRILL® WG Chicken &amp; Cheese Quesadilla</t>
  </si>
  <si>
    <t>BIG DADDY'S® Primo 16" WG Four Cheese Pizza</t>
  </si>
  <si>
    <t>BIG DADDY'S® Primo 16" WG Turkey Pepperoni Pizza</t>
  </si>
  <si>
    <t>BIG DADDY'S® Bold 16" WG Rolled Edge Cheese Pizza</t>
  </si>
  <si>
    <t>BIG DADDY'S® Bold 16" WG Rolled Edge Pork Pepperoni Pizza</t>
  </si>
  <si>
    <t>Breakfast</t>
  </si>
  <si>
    <t>sandwiches, Stuffed Sticks &amp; Quesadillas</t>
  </si>
  <si>
    <t>Sheeted Pizza</t>
  </si>
  <si>
    <t>Mozzarella</t>
  </si>
  <si>
    <t xml:space="preserve">For up to Date Nutritional Information please visit: </t>
  </si>
  <si>
    <t>www.schwansfoodservice.com</t>
  </si>
  <si>
    <r>
      <t>**Please return to</t>
    </r>
    <r>
      <rPr>
        <b/>
        <sz val="11"/>
        <color theme="1"/>
        <rFont val="Calibri"/>
        <family val="2"/>
        <scheme val="minor"/>
      </rPr>
      <t>**</t>
    </r>
  </si>
  <si>
    <t>VILLA PRIMA® 7" Cheese Pizza - with box</t>
  </si>
  <si>
    <t>commodities@schwans.com</t>
  </si>
  <si>
    <t xml:space="preserve">BIG DADDY'S® Primo 16" WG Four Meat Combo </t>
  </si>
  <si>
    <t>BIG DADDY'S® Primo 16" WG Par-Baked Crust Four Cheese Pizza</t>
  </si>
  <si>
    <t>BIG DADDY'S® Primo 16" WG Par-Baked Crust Turkey Pepperoni Pizza</t>
  </si>
  <si>
    <t xml:space="preserve">VILLA PRIMA® 7" Cheese Pizza </t>
  </si>
  <si>
    <t xml:space="preserve">Single Serve Pizza </t>
  </si>
  <si>
    <t>Single Serve Pizza</t>
  </si>
  <si>
    <t>TONY'S® 3.2x5" WG Turkey Sausage Breakfast Pizza - IW</t>
  </si>
  <si>
    <t>LBS</t>
  </si>
  <si>
    <t>$</t>
  </si>
  <si>
    <t>Mozzarella Needs</t>
  </si>
  <si>
    <t>Flour             Needs</t>
  </si>
  <si>
    <t>Tomato             Needs</t>
  </si>
  <si>
    <t>Total Diversion</t>
  </si>
  <si>
    <t>Cheese Pounds per Case</t>
  </si>
  <si>
    <t>BIG DADDY'S® Primo 16" WG Par-Baked Crust Turkey UNCURED Pepperoni Pizza</t>
  </si>
  <si>
    <t>BIG DADDY'S® Primo 16" WG Buffalo Chicken Pizza</t>
  </si>
  <si>
    <t>BIG DADDY'S® Primo 16" WG Cheese Pre-sliced Pizza</t>
  </si>
  <si>
    <t>TONY'S® WG Sausage &amp; Country Gravy Breakfast Pizza</t>
  </si>
  <si>
    <t>TONY'S® WG Bacon Scramble Breakfast Pizza</t>
  </si>
  <si>
    <t>BIG DADDY'S® Primo 16" WG Par-Baked Crust Four Cheese Pre-sliced</t>
  </si>
  <si>
    <t>BIG DADDY'S® Primo 16" WG Turkey Pepperoni Pre-sliced Pizza</t>
  </si>
  <si>
    <t>TONY'S® Galaxy 4" WG Round Cheese Pizza</t>
  </si>
  <si>
    <t>TONY'S® Galaxy 4" WG Round Pepperoni Pizza</t>
  </si>
  <si>
    <t>TONY'S® Galaxy 4" WG Round Cheese Pizza - IW</t>
  </si>
  <si>
    <t>TONY'S® Galaxy 4" WG Round Pepperoni Pizza - IW</t>
  </si>
  <si>
    <t>TONY'S® 5" Cheese Pizza</t>
  </si>
  <si>
    <t>TONY'S® 5" Pork Pepperoni Pizza</t>
  </si>
  <si>
    <t>TONY'S® 7" WG Classic Wedge Cheese Pizza 50/50</t>
  </si>
  <si>
    <t>TONY'S® 7" WG Classic Wedge Pepperoni  50/50</t>
  </si>
  <si>
    <t>TONY'S® 4x6 WG Thick Crust Cheese Pizza 100% Mozz</t>
  </si>
  <si>
    <t>BEACON STREET CAFÉ™ WG Cheese Stuffed Sticks 50/50</t>
  </si>
  <si>
    <t>BEACON STREET CAFÉ™ WG Cheese Stuffed Sticks 100% Mozz</t>
  </si>
  <si>
    <t>TONY'S® French Bread 6" WG Cheese Pizza 50/50</t>
  </si>
  <si>
    <t>TONY'S® French Bread 6" WG Pepperoni Pizza 50/50</t>
  </si>
  <si>
    <t>TONY'S® French Bread 6" WG Multi Cheese Garlic Pizza 50/50</t>
  </si>
  <si>
    <t>TONY'S® Deep Dish 5" WG LS Turkey Pepperoni Pizza 50/50</t>
  </si>
  <si>
    <t>TONY'S® Deep Dish 5" WG LS Cheese Pizza 50/50</t>
  </si>
  <si>
    <t>TONY'S® Deep Dish 5" WG Cheese Pizza 100% Mozz</t>
  </si>
  <si>
    <t>TONY'S® Deep Dish 5"  WG Pepperoni Pizza 100% Mozz</t>
  </si>
  <si>
    <t>TONY'S® French Bread 6" WG Cheese Pizza 100% Mozz</t>
  </si>
  <si>
    <t>TONY'S® French Bread 6" WG Pepperoni Pizza 100% Mozz</t>
  </si>
  <si>
    <t>TONY'S® Fiestada WG Pizza</t>
  </si>
  <si>
    <t>TONY'S® Smartpizza 4x6 WG Cheese Pizza 50/50</t>
  </si>
  <si>
    <t xml:space="preserve">TONY'S® Smartpizza 4x6 WG Pepperoni Pizza 50/50 </t>
  </si>
  <si>
    <t>TONY'S® Smartpizza 4x6 WG Cheese Pizza 100% Mozz</t>
  </si>
  <si>
    <t>TONY'S® Smartpizza 4x6 WG Pepperoni Pizza 100% Mozz</t>
  </si>
  <si>
    <t>TONY'S® Smartpizza 4x6 Sausage WG Pizza 100% Mozz</t>
  </si>
  <si>
    <t>VILLA PRIMA® Scratch Ready 16" Cheese Pizza</t>
  </si>
  <si>
    <t>VILLA PRIMA® 16" WG Pre-Proofed Sheeted Dough</t>
  </si>
  <si>
    <t>Sheeted Dough &amp; Dough Balls</t>
  </si>
  <si>
    <t>VILLA PRIMA® 16" Traditional Pre-Proofed Sheeted Dough</t>
  </si>
  <si>
    <t>VILLA PRIMA® 16" Traditional Rolled Edge Pre-Proofed Sheeted Dough</t>
  </si>
  <si>
    <t>VILLA PRIMA® 16" WG Rolled Edge Pre-Proofed Sheeted Dough</t>
  </si>
  <si>
    <t>VILLA PRIMA® 6" WG Pre-Proofed Sheeted Dough</t>
  </si>
  <si>
    <t>16" Rising Crust Round Pizza - Multi Serve</t>
  </si>
  <si>
    <t xml:space="preserve">16" Par-Baked Round Pizza - Multi Serve </t>
  </si>
  <si>
    <t xml:space="preserve">BIG DADDY’S® Scratch Ready 16” WG Cheese Pizza </t>
  </si>
  <si>
    <t>TONY'S® French Bread 6" WG Multi Cheese Garlic Pizza 100% Mozz</t>
  </si>
  <si>
    <t>VILLA PRIMA® 16" Rolled Edge Four Cheese Pizza</t>
  </si>
  <si>
    <t>TONY'S® Deep Dish 5" WG UNCURED Pepperoni Pizza 100% Mozz- IW</t>
  </si>
  <si>
    <t>TONY'S® Deep Dish 5" WG Cheese Pizza 100% Mozz- IW</t>
  </si>
  <si>
    <t>VILLA PRIMA® 16" Rolled Edge Pepperoni Pizza</t>
  </si>
  <si>
    <t>Planned Diversion Needs</t>
  </si>
  <si>
    <t>SKU</t>
  </si>
  <si>
    <t>Kitchen Circle Points</t>
  </si>
  <si>
    <r>
      <t xml:space="preserve">Check your current balance and see the rewards you can redeem your </t>
    </r>
    <r>
      <rPr>
        <b/>
        <u/>
        <sz val="10"/>
        <color indexed="12"/>
        <rFont val="Arial"/>
        <family val="2"/>
      </rPr>
      <t>Kitchen Circle</t>
    </r>
    <r>
      <rPr>
        <b/>
        <u/>
        <vertAlign val="superscript"/>
        <sz val="10"/>
        <color indexed="12"/>
        <rFont val="Arial"/>
        <family val="2"/>
      </rPr>
      <t xml:space="preserve">TM </t>
    </r>
    <r>
      <rPr>
        <u/>
        <sz val="10"/>
        <color indexed="12"/>
        <rFont val="Arial"/>
        <family val="2"/>
      </rPr>
      <t xml:space="preserve">points for. </t>
    </r>
  </si>
  <si>
    <r>
      <t>Total Kitchen Circle</t>
    </r>
    <r>
      <rPr>
        <b/>
        <vertAlign val="superscript"/>
        <sz val="16"/>
        <color rgb="FFFF0000"/>
        <rFont val="Arial"/>
        <family val="2"/>
      </rPr>
      <t>TM</t>
    </r>
    <r>
      <rPr>
        <b/>
        <sz val="16"/>
        <color rgb="FFFF0000"/>
        <rFont val="Arial"/>
        <family val="2"/>
      </rPr>
      <t xml:space="preserve"> Points</t>
    </r>
  </si>
  <si>
    <t>Tony's 3.2x5" WG Turkey Sausage Breakfast Square 100% Mozz- IW</t>
  </si>
  <si>
    <t>Individually Wrapped</t>
  </si>
  <si>
    <t>TONY'S® French Bread 6" WG Multi Cheese Garlic Pizza 50/50- IW</t>
  </si>
  <si>
    <t>Big Daddy's Fiestada Beef Stuffed Sandwich - IW</t>
  </si>
  <si>
    <t>Big Daddy's Buffalo Chicken Stuffed Sandwich - IW</t>
  </si>
  <si>
    <t>Big Daddy's Pepperoni Stuffed Sandwich - IW</t>
  </si>
  <si>
    <t xml:space="preserve">Big Daddy's Pepperoni Stuffed Sandwich </t>
  </si>
  <si>
    <t>Big Daddy's Cheese Stuffed Sandwich - IW</t>
  </si>
  <si>
    <t xml:space="preserve">Schwan's Commodity Planner SY 2022-2023           </t>
  </si>
  <si>
    <t>TONY'S® Breakfast Bagel Cheese Egg Sausage - IW</t>
  </si>
  <si>
    <t>TONY'S® Breakfast Bagel Cheese Egg 100% Mozz - IW</t>
  </si>
  <si>
    <t>BIG DADDY'S™ 51% WG Turkey Pepperoni Stuffed Sandwich -BULK</t>
  </si>
  <si>
    <t>BIG DADDY'S™ 51% WG FIESTADA Beef Stuffed Sandwich IW</t>
  </si>
  <si>
    <t>BIG DADDY'S™ 51% WG Buffalo Style Chicken Stuffed Sandwich IW</t>
  </si>
  <si>
    <t>BIG DADDY'S™ 51% WG Turkey Pepperoni Stuffed Sandwich IW</t>
  </si>
  <si>
    <t>Tony's® WG  Turkey Sausage Breakfast Pizza 50/50</t>
  </si>
  <si>
    <t>Tony's® 3.2X5 WG Turkey Sausage Cheese/Cheese Substitute Breakfast Pizza IW</t>
  </si>
  <si>
    <t>Tony's® 3.2X5 WG Turkey Sausage 100% Cheese Breakfast Pizza IW</t>
  </si>
  <si>
    <t>Villa Prima® Starter Crusts 16 WG Pre-Proofed Sheeted Dough TS</t>
  </si>
  <si>
    <t>Tony's® 4 X 6  WG Thick Crust Cheese Pizza</t>
  </si>
  <si>
    <t>Tony's® Fiestada® WG Pizza</t>
  </si>
  <si>
    <t>Tony's® 4 X 6  WG Thick Crust Pepperoni Pizza</t>
  </si>
  <si>
    <t>Big Daddy's™ Primo 16 WG Pre-Sliced Par-Baked Crust Uncured Turkey Pepperoni Pizza</t>
  </si>
  <si>
    <t>Big Daddy's™ Primo 16 WG Pre-Sliced Par-Baked Crust Four Cheese Pizza - 8-Cut</t>
  </si>
  <si>
    <t>Big Daddy's™ Primo 16 WG Par-Baked Crust Four Cheese Pizza</t>
  </si>
  <si>
    <t>Big Daddy's™ Primo 16 WG Par-Baked Crust Turkey Pepperoni Pizza</t>
  </si>
  <si>
    <t>Big Daddy's™ Scratch Ready® 16 WG Rising Crust Cheese</t>
  </si>
  <si>
    <t>Tony's® French Bread Multi Cheese Garlic</t>
  </si>
  <si>
    <t>Minh® Sweet &amp; Sour Chicken (Lightly Dusted) Stir Fry Kit</t>
  </si>
  <si>
    <t>Minh® General Tso's Chicken (Unbreaded) Stir Fry Kit</t>
  </si>
  <si>
    <t>Minh® Teriyaki Chicken (Unbreaded) Stir Fry Kit</t>
  </si>
  <si>
    <t>Minh® Orange Chicken (Lightly Dusted) Stir Fry Kit</t>
  </si>
  <si>
    <t>Tony's® Deep Dish 5 WG Ls Cheese Pizza</t>
  </si>
  <si>
    <t>Tony's® Deep Dish 5 WG Ls Turkey Pepperoni Pizza</t>
  </si>
  <si>
    <t>Tony's® French Bread 6 WG  Cheese Pizza</t>
  </si>
  <si>
    <t>Tony's® French Bread 6 WG Pepperoni Pizza</t>
  </si>
  <si>
    <t>Villa Prima® Starter Crusts 16 Pre-Proofed Sheeted Dough</t>
  </si>
  <si>
    <t>Big Daddy's™ Original 16 Rolled Edge Cheese Pizza</t>
  </si>
  <si>
    <t>Big Daddy's™ Original 16 Rolled Edge Pork Pepperoni Pizza</t>
  </si>
  <si>
    <t>Tony's® 7 WG Classic Wedge Cheese Pizza 50/50</t>
  </si>
  <si>
    <t>Tony's® 7 WG Classic Wedge Pepperoni  50/50</t>
  </si>
  <si>
    <t>Beacon Street Café™ Whole Grain 50/50 Cheese Stuffed Sticks</t>
  </si>
  <si>
    <t>Beacon Street Café™ WG  Cheese Stuffed Sticks</t>
  </si>
  <si>
    <t>Tony's® 5 Whole Grain 100% Mozz Pepperoni Pizza - IW</t>
  </si>
  <si>
    <t>Tony's® Deep Dish 5 51% Whole Grain 100% Mozz Cheese Pizza - IW</t>
  </si>
  <si>
    <t>Tony's® WG Cheese/Cheese Substitute Sausage &amp; Country Gravy Breakfast Pizza</t>
  </si>
  <si>
    <t>Tony's® 51% WG Bacon Scramble Breakfast Pizza</t>
  </si>
  <si>
    <t>Tony's® French Bread 6 WG Cheese Pizza</t>
  </si>
  <si>
    <t>Tony's® French Bread 6 Whole Grain Pepperoni Pizza</t>
  </si>
  <si>
    <t>Tony's® French Bread 6 WG Multi Cheese Garlic Pizza</t>
  </si>
  <si>
    <t>Tony's® French Bread 6 WG Multi Cheese Pizza IW</t>
  </si>
  <si>
    <t>Tony's® Galaxy Pizza® 4 Round Galaxy Cheese Pizza</t>
  </si>
  <si>
    <t>Tony's® Galaxy Pizza® 4 Round Galaxy Pepperoni Pizza</t>
  </si>
  <si>
    <t>Tony's® Galaxy Pizza® 4 Round Galaxy Cheese Pizza IW</t>
  </si>
  <si>
    <t>Tony's® Galaxy Pizza® 4 Round Galaxy Pepp Pizza IW</t>
  </si>
  <si>
    <t>Tony's® Deep Dish 5 51% Whole Grain 100% Mozz Cheese Pizza</t>
  </si>
  <si>
    <t>Tony's® Deep Dish 5 51% Whole Grain 100% Mozz Pepperoni Pizza</t>
  </si>
  <si>
    <t>Coyote Grill® WG Cheese Quesadilla</t>
  </si>
  <si>
    <t>Coyote Grill® WG  Chicken &amp; Cheese Quesadilla</t>
  </si>
  <si>
    <t>Big Daddy's™ Primo 16 WG Rising Crust Four Cheese Pizza</t>
  </si>
  <si>
    <t>Big Daddy's™ Primo 16 WG Rising Crust Turkey Pepperoni Pizza</t>
  </si>
  <si>
    <t>Big Daddy's™ Primo 16 WG Rising Crust Buffalo Chicken Pizza</t>
  </si>
  <si>
    <t>Big Daddy's™ Primo 16 WG Rising Crust Four Meat Pizza</t>
  </si>
  <si>
    <t>Big Daddy's™ Primo 16 WG Pre-Sliced Rising Crust Four Cheese Pizza - 8-Cut</t>
  </si>
  <si>
    <t>Big Daddy's™ Primo 16 WG Pre-Sliced Rising Crust Turkey Pepperoni Pizza - 8-Cut</t>
  </si>
  <si>
    <t>Tony's® Smartpizza® Whole Grain 4X6 Cheese Pizza 50/50</t>
  </si>
  <si>
    <t>Tony's® Smartpizza® Whole Grain 4X6 Pepperoni Pizza 50/50</t>
  </si>
  <si>
    <t>Tony's® Smartpizza® Whole Grain Cheese Pizza 100% Mozz</t>
  </si>
  <si>
    <t>Tony's® Smartpizza® Whole Grain 4X6 Pepperoni Pizza 100%</t>
  </si>
  <si>
    <t>Tony's® Smartpizza® WG 4X6 Sausage Pizza 100% Mozz</t>
  </si>
  <si>
    <t>Big Daddy's™ Bold 16 WG Rolled Edge Cheese Pizza</t>
  </si>
  <si>
    <t>Big Daddy's™ Bold 16 WG Rolled Edge Pork Pepperoni Pizza</t>
  </si>
  <si>
    <t>$1.8369/lb.</t>
  </si>
  <si>
    <t>$0.2721/lb</t>
  </si>
  <si>
    <t>$0.5921/lb</t>
  </si>
  <si>
    <t>TONY'S® 4x6 WG Thick Crust Pepperoni Pizza 100% Mozz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</si>
</sst>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_(* #,##0_);_(* \(#,##0\);_(* &quot;-&quot;??_);_(@_)"/>
    <numFmt numFmtId="166" formatCode="\$0.0000"/>
    <numFmt numFmtId="167" formatCode="\$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8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Arial"/>
      <family val="2"/>
    </font>
    <font>
      <b/>
      <sz val="18"/>
      <name val="Calibri"/>
      <family val="2"/>
      <scheme val="minor"/>
    </font>
    <font>
      <u/>
      <sz val="10"/>
      <color indexed="12"/>
      <name val="Arial"/>
      <family val="2"/>
    </font>
    <font>
      <b/>
      <i/>
      <u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6"/>
      <color rgb="FFFF0000"/>
      <name val="Calibri"/>
      <family val="2"/>
      <scheme val="minor"/>
    </font>
    <font>
      <b/>
      <sz val="16"/>
      <color rgb="FFFF0000"/>
      <name val="Arial"/>
      <family val="2"/>
    </font>
    <font>
      <b/>
      <sz val="16"/>
      <color theme="1"/>
      <name val="Calibri"/>
      <family val="2"/>
      <scheme val="minor"/>
    </font>
    <font>
      <b/>
      <sz val="12"/>
      <name val="Castellar"/>
      <family val="1"/>
    </font>
    <font>
      <u/>
      <sz val="14"/>
      <color indexed="12"/>
      <name val="Arial"/>
      <family val="2"/>
    </font>
    <font>
      <u/>
      <sz val="16"/>
      <color indexed="12"/>
      <name val="Arial"/>
      <family val="2"/>
    </font>
    <font>
      <b/>
      <sz val="12"/>
      <color theme="1"/>
      <name val="Calibri"/>
      <family val="2"/>
      <scheme val="minor"/>
    </font>
    <font>
      <b/>
      <vertAlign val="superscript"/>
      <sz val="16"/>
      <color rgb="FFFF0000"/>
      <name val="Arial"/>
      <family val="2"/>
    </font>
    <font>
      <b/>
      <u/>
      <sz val="10"/>
      <color indexed="12"/>
      <name val="Arial"/>
      <family val="2"/>
    </font>
    <font>
      <b/>
      <u/>
      <vertAlign val="superscript"/>
      <sz val="10"/>
      <color indexed="12"/>
      <name val="Arial"/>
      <family val="2"/>
    </font>
    <font>
      <sz val="8"/>
      <color rgb="FF000000"/>
      <name val="Calibri"/>
      <family val="2"/>
    </font>
    <font>
      <sz val="10"/>
      <color rgb="FF000000"/>
      <name val="Calibri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0" fontId="3" fillId="0" borderId="0"/>
  </cellStyleXfs>
  <cellXfs count="206">
    <xf numFmtId="0" fontId="0" fillId="0" borderId="0" xfId="0"/>
    <xf numFmtId="3" fontId="8" fillId="0" borderId="10" xfId="0" applyNumberFormat="1" applyFont="1" applyFill="1" applyBorder="1" applyAlignment="1" applyProtection="1">
      <alignment horizontal="center" vertical="center"/>
      <protection locked="0"/>
    </xf>
    <xf numFmtId="40" fontId="17" fillId="2" borderId="0" xfId="3" applyNumberFormat="1" applyFont="1" applyFill="1" applyBorder="1" applyAlignment="1" applyProtection="1">
      <alignment horizontal="left"/>
      <protection locked="0"/>
    </xf>
    <xf numFmtId="0" fontId="23" fillId="2" borderId="0" xfId="3" applyFont="1" applyFill="1" applyBorder="1" applyAlignment="1" applyProtection="1">
      <alignment horizontal="left"/>
      <protection locked="0"/>
    </xf>
    <xf numFmtId="0" fontId="17" fillId="2" borderId="0" xfId="0" applyFont="1" applyFill="1" applyBorder="1" applyAlignment="1" applyProtection="1">
      <alignment horizontal="left"/>
      <protection locked="0"/>
    </xf>
    <xf numFmtId="3" fontId="10" fillId="3" borderId="33" xfId="0" applyNumberFormat="1" applyFont="1" applyFill="1" applyBorder="1" applyAlignment="1" applyProtection="1">
      <alignment horizontal="center" vertical="center"/>
      <protection locked="0"/>
    </xf>
    <xf numFmtId="0" fontId="4" fillId="0" borderId="18" xfId="2" applyFont="1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4" fillId="0" borderId="28" xfId="2" applyFont="1" applyFill="1" applyBorder="1" applyAlignment="1" applyProtection="1">
      <alignment horizontal="center"/>
      <protection locked="0"/>
    </xf>
    <xf numFmtId="0" fontId="20" fillId="3" borderId="28" xfId="2" applyFont="1" applyFill="1" applyBorder="1" applyAlignment="1" applyProtection="1">
      <alignment horizontal="center"/>
      <protection locked="0"/>
    </xf>
    <xf numFmtId="2" fontId="20" fillId="0" borderId="0" xfId="2" applyNumberFormat="1" applyFont="1" applyFill="1" applyBorder="1" applyAlignment="1" applyProtection="1">
      <alignment horizontal="center"/>
      <protection locked="0"/>
    </xf>
    <xf numFmtId="0" fontId="4" fillId="0" borderId="0" xfId="2" applyFont="1" applyFill="1" applyBorder="1" applyAlignment="1" applyProtection="1">
      <alignment horizontal="center"/>
      <protection locked="0"/>
    </xf>
    <xf numFmtId="0" fontId="11" fillId="0" borderId="18" xfId="2" applyFont="1" applyFill="1" applyBorder="1" applyAlignment="1" applyProtection="1">
      <alignment horizontal="center" vertical="center" wrapText="1"/>
      <protection locked="0"/>
    </xf>
    <xf numFmtId="164" fontId="11" fillId="0" borderId="19" xfId="4" applyNumberFormat="1" applyFont="1" applyFill="1" applyBorder="1" applyAlignment="1" applyProtection="1">
      <alignment horizontal="center" vertical="center" wrapText="1"/>
      <protection locked="0"/>
    </xf>
    <xf numFmtId="12" fontId="12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12" fillId="0" borderId="23" xfId="2" applyFont="1" applyFill="1" applyBorder="1" applyAlignment="1" applyProtection="1">
      <alignment horizontal="center" vertical="center" wrapText="1"/>
      <protection locked="0"/>
    </xf>
    <xf numFmtId="0" fontId="12" fillId="0" borderId="24" xfId="2" applyFont="1" applyFill="1" applyBorder="1" applyAlignment="1" applyProtection="1">
      <alignment horizontal="center" vertical="center" wrapText="1"/>
      <protection locked="0"/>
    </xf>
    <xf numFmtId="0" fontId="17" fillId="2" borderId="1" xfId="2" applyFont="1" applyFill="1" applyBorder="1" applyAlignment="1" applyProtection="1">
      <alignment horizontal="center" vertical="center" wrapText="1"/>
      <protection locked="0"/>
    </xf>
    <xf numFmtId="0" fontId="17" fillId="2" borderId="2" xfId="2" applyFont="1" applyFill="1" applyBorder="1" applyAlignment="1" applyProtection="1">
      <alignment horizontal="center" vertical="center" wrapText="1"/>
      <protection locked="0"/>
    </xf>
    <xf numFmtId="0" fontId="12" fillId="2" borderId="1" xfId="2" applyFont="1" applyFill="1" applyBorder="1" applyAlignment="1" applyProtection="1">
      <alignment horizontal="center" vertical="center" wrapText="1"/>
      <protection locked="0"/>
    </xf>
    <xf numFmtId="0" fontId="12" fillId="2" borderId="2" xfId="2" applyFont="1" applyFill="1" applyBorder="1" applyAlignment="1" applyProtection="1">
      <alignment horizontal="center" vertical="center" wrapText="1"/>
      <protection locked="0"/>
    </xf>
    <xf numFmtId="0" fontId="12" fillId="2" borderId="3" xfId="2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Protection="1">
      <protection locked="0"/>
    </xf>
    <xf numFmtId="0" fontId="0" fillId="0" borderId="28" xfId="0" applyBorder="1" applyProtection="1">
      <protection locked="0"/>
    </xf>
    <xf numFmtId="0" fontId="15" fillId="0" borderId="0" xfId="3" applyBorder="1" applyAlignment="1" applyProtection="1">
      <protection locked="0"/>
    </xf>
    <xf numFmtId="0" fontId="8" fillId="0" borderId="33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12" fontId="8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1" xfId="0" applyFont="1" applyFill="1" applyBorder="1" applyAlignment="1" applyProtection="1">
      <alignment horizontal="center" vertical="center" wrapText="1"/>
      <protection locked="0"/>
    </xf>
    <xf numFmtId="165" fontId="10" fillId="0" borderId="10" xfId="1" applyNumberFormat="1" applyFont="1" applyFill="1" applyBorder="1" applyAlignment="1" applyProtection="1">
      <alignment horizontal="center" vertical="center"/>
      <protection locked="0"/>
    </xf>
    <xf numFmtId="2" fontId="8" fillId="0" borderId="10" xfId="0" applyNumberFormat="1" applyFont="1" applyFill="1" applyBorder="1" applyAlignment="1" applyProtection="1">
      <alignment horizontal="center" vertical="center" wrapText="1"/>
      <protection locked="0"/>
    </xf>
    <xf numFmtId="44" fontId="8" fillId="0" borderId="34" xfId="4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Protection="1">
      <protection locked="0"/>
    </xf>
    <xf numFmtId="0" fontId="17" fillId="2" borderId="18" xfId="2" applyFont="1" applyFill="1" applyBorder="1" applyAlignment="1" applyProtection="1">
      <alignment horizontal="center" vertical="center" wrapText="1"/>
      <protection locked="0"/>
    </xf>
    <xf numFmtId="0" fontId="17" fillId="2" borderId="6" xfId="2" applyFont="1" applyFill="1" applyBorder="1" applyAlignment="1" applyProtection="1">
      <alignment horizontal="center" vertical="center" wrapText="1"/>
      <protection locked="0"/>
    </xf>
    <xf numFmtId="0" fontId="12" fillId="2" borderId="18" xfId="2" applyFont="1" applyFill="1" applyBorder="1" applyAlignment="1" applyProtection="1">
      <alignment horizontal="center" vertical="center" wrapText="1"/>
      <protection locked="0"/>
    </xf>
    <xf numFmtId="165" fontId="17" fillId="2" borderId="6" xfId="2" applyNumberFormat="1" applyFont="1" applyFill="1" applyBorder="1" applyAlignment="1" applyProtection="1">
      <alignment horizontal="center" vertical="center" wrapText="1"/>
      <protection locked="0"/>
    </xf>
    <xf numFmtId="2" fontId="12" fillId="2" borderId="6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12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165" fontId="10" fillId="0" borderId="5" xfId="1" applyNumberFormat="1" applyFont="1" applyFill="1" applyBorder="1" applyAlignment="1" applyProtection="1">
      <alignment horizontal="center" vertical="center"/>
      <protection locked="0"/>
    </xf>
    <xf numFmtId="2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44" fontId="8" fillId="0" borderId="7" xfId="4" applyFont="1" applyFill="1" applyBorder="1" applyAlignment="1" applyProtection="1">
      <alignment horizontal="center" vertical="center" wrapText="1"/>
      <protection locked="0"/>
    </xf>
    <xf numFmtId="0" fontId="8" fillId="0" borderId="36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12" fontId="8" fillId="0" borderId="9" xfId="0" applyNumberFormat="1" applyFont="1" applyFill="1" applyBorder="1" applyAlignment="1" applyProtection="1">
      <alignment horizontal="center" vertical="center" wrapText="1"/>
      <protection locked="0"/>
    </xf>
    <xf numFmtId="165" fontId="10" fillId="0" borderId="9" xfId="1" applyNumberFormat="1" applyFont="1" applyFill="1" applyBorder="1" applyAlignment="1" applyProtection="1">
      <alignment horizontal="center" vertical="center"/>
      <protection locked="0"/>
    </xf>
    <xf numFmtId="2" fontId="8" fillId="0" borderId="9" xfId="0" applyNumberFormat="1" applyFont="1" applyFill="1" applyBorder="1" applyAlignment="1" applyProtection="1">
      <alignment horizontal="center" vertical="center" wrapText="1"/>
      <protection locked="0"/>
    </xf>
    <xf numFmtId="44" fontId="8" fillId="0" borderId="37" xfId="4" applyFont="1" applyFill="1" applyBorder="1" applyAlignment="1" applyProtection="1">
      <alignment horizontal="center" vertical="center" wrapText="1"/>
      <protection locked="0"/>
    </xf>
    <xf numFmtId="165" fontId="10" fillId="0" borderId="39" xfId="1" applyNumberFormat="1" applyFont="1" applyFill="1" applyBorder="1" applyAlignment="1" applyProtection="1">
      <alignment horizontal="center" vertical="center"/>
      <protection locked="0"/>
    </xf>
    <xf numFmtId="2" fontId="8" fillId="0" borderId="39" xfId="0" applyNumberFormat="1" applyFont="1" applyFill="1" applyBorder="1" applyAlignment="1" applyProtection="1">
      <alignment horizontal="center" vertical="center" wrapText="1"/>
      <protection locked="0"/>
    </xf>
    <xf numFmtId="44" fontId="8" fillId="0" borderId="40" xfId="4" applyFont="1" applyFill="1" applyBorder="1" applyAlignment="1" applyProtection="1">
      <alignment horizontal="center" vertical="center" wrapText="1"/>
      <protection locked="0"/>
    </xf>
    <xf numFmtId="0" fontId="17" fillId="2" borderId="35" xfId="2" applyFont="1" applyFill="1" applyBorder="1" applyAlignment="1" applyProtection="1">
      <alignment horizontal="center" vertical="center" wrapText="1"/>
      <protection locked="0"/>
    </xf>
    <xf numFmtId="0" fontId="12" fillId="2" borderId="29" xfId="2" applyFont="1" applyFill="1" applyBorder="1" applyAlignment="1" applyProtection="1">
      <alignment horizontal="center" vertical="center" wrapText="1"/>
      <protection locked="0"/>
    </xf>
    <xf numFmtId="165" fontId="17" fillId="2" borderId="35" xfId="2" applyNumberFormat="1" applyFont="1" applyFill="1" applyBorder="1" applyAlignment="1" applyProtection="1">
      <alignment horizontal="center" vertical="center" wrapText="1"/>
      <protection locked="0"/>
    </xf>
    <xf numFmtId="2" fontId="12" fillId="2" borderId="35" xfId="2" applyNumberFormat="1" applyFont="1" applyFill="1" applyBorder="1" applyAlignment="1" applyProtection="1">
      <alignment horizontal="center" vertical="center" wrapText="1"/>
      <protection locked="0"/>
    </xf>
    <xf numFmtId="165" fontId="17" fillId="2" borderId="2" xfId="2" applyNumberFormat="1" applyFont="1" applyFill="1" applyBorder="1" applyAlignment="1" applyProtection="1">
      <alignment horizontal="center" vertical="center" wrapText="1"/>
      <protection locked="0"/>
    </xf>
    <xf numFmtId="2" fontId="12" fillId="2" borderId="2" xfId="2" applyNumberFormat="1" applyFont="1" applyFill="1" applyBorder="1" applyAlignment="1" applyProtection="1">
      <alignment horizontal="center" vertical="center" wrapText="1"/>
      <protection locked="0"/>
    </xf>
    <xf numFmtId="44" fontId="12" fillId="2" borderId="3" xfId="4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2" fontId="0" fillId="2" borderId="0" xfId="0" applyNumberFormat="1" applyFill="1" applyBorder="1" applyAlignment="1" applyProtection="1">
      <alignment horizontal="center" vertical="center"/>
      <protection locked="0"/>
    </xf>
    <xf numFmtId="12" fontId="0" fillId="2" borderId="0" xfId="0" applyNumberFormat="1" applyFill="1" applyBorder="1" applyAlignment="1" applyProtection="1">
      <alignment horizontal="center" vertical="center"/>
      <protection locked="0"/>
    </xf>
    <xf numFmtId="165" fontId="25" fillId="2" borderId="0" xfId="1" applyNumberFormat="1" applyFont="1" applyFill="1" applyBorder="1" applyAlignment="1" applyProtection="1">
      <alignment horizontal="center" vertical="center"/>
      <protection locked="0"/>
    </xf>
    <xf numFmtId="2" fontId="25" fillId="2" borderId="0" xfId="0" applyNumberFormat="1" applyFont="1" applyFill="1" applyBorder="1" applyAlignment="1" applyProtection="1">
      <alignment horizontal="center" vertical="center"/>
      <protection locked="0"/>
    </xf>
    <xf numFmtId="44" fontId="25" fillId="2" borderId="0" xfId="4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3" fillId="2" borderId="0" xfId="3" applyFont="1" applyFill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center"/>
      <protection locked="0"/>
    </xf>
    <xf numFmtId="12" fontId="0" fillId="2" borderId="0" xfId="0" applyNumberFormat="1" applyFill="1" applyAlignment="1" applyProtection="1">
      <alignment horizontal="center" vertical="center"/>
      <protection locked="0"/>
    </xf>
    <xf numFmtId="12" fontId="0" fillId="2" borderId="0" xfId="0" applyNumberFormat="1" applyFill="1" applyAlignment="1" applyProtection="1">
      <alignment horizontal="center"/>
      <protection locked="0"/>
    </xf>
    <xf numFmtId="12" fontId="17" fillId="2" borderId="0" xfId="0" applyNumberFormat="1" applyFont="1" applyFill="1" applyAlignment="1" applyProtection="1">
      <alignment horizontal="left"/>
      <protection locked="0"/>
    </xf>
    <xf numFmtId="0" fontId="17" fillId="2" borderId="0" xfId="0" applyFont="1" applyFill="1" applyAlignment="1" applyProtection="1">
      <alignment horizontal="left"/>
      <protection locked="0"/>
    </xf>
    <xf numFmtId="40" fontId="16" fillId="2" borderId="0" xfId="3" applyNumberFormat="1" applyFont="1" applyFill="1" applyBorder="1" applyAlignment="1" applyProtection="1">
      <alignment horizontal="left"/>
      <protection locked="0"/>
    </xf>
    <xf numFmtId="40" fontId="14" fillId="2" borderId="0" xfId="0" applyNumberFormat="1" applyFont="1" applyFill="1" applyBorder="1" applyAlignment="1" applyProtection="1">
      <alignment horizontal="left"/>
      <protection locked="0"/>
    </xf>
    <xf numFmtId="0" fontId="13" fillId="2" borderId="0" xfId="0" applyFont="1" applyFill="1" applyBorder="1" applyAlignment="1" applyProtection="1">
      <alignment horizontal="left"/>
      <protection locked="0"/>
    </xf>
    <xf numFmtId="0" fontId="0" fillId="2" borderId="0" xfId="0" applyFill="1" applyProtection="1">
      <protection locked="0"/>
    </xf>
    <xf numFmtId="0" fontId="18" fillId="2" borderId="0" xfId="0" applyFont="1" applyFill="1" applyAlignment="1" applyProtection="1">
      <alignment horizontal="left"/>
      <protection locked="0"/>
    </xf>
    <xf numFmtId="0" fontId="19" fillId="2" borderId="0" xfId="0" applyFont="1" applyFill="1" applyBorder="1" applyAlignment="1" applyProtection="1">
      <protection locked="0"/>
    </xf>
    <xf numFmtId="0" fontId="0" fillId="0" borderId="0" xfId="0" applyFill="1" applyProtection="1">
      <protection locked="0"/>
    </xf>
    <xf numFmtId="0" fontId="5" fillId="0" borderId="0" xfId="2" applyFont="1" applyFill="1" applyBorder="1" applyAlignment="1" applyProtection="1">
      <alignment horizontal="center"/>
      <protection locked="0"/>
    </xf>
    <xf numFmtId="0" fontId="9" fillId="0" borderId="0" xfId="2" applyFont="1" applyFill="1" applyBorder="1" applyAlignment="1" applyProtection="1">
      <alignment horizontal="center"/>
      <protection locked="0"/>
    </xf>
    <xf numFmtId="0" fontId="2" fillId="0" borderId="0" xfId="0" applyFont="1" applyBorder="1" applyProtection="1">
      <protection locked="0"/>
    </xf>
    <xf numFmtId="164" fontId="11" fillId="0" borderId="16" xfId="4" applyNumberFormat="1" applyFont="1" applyFill="1" applyBorder="1" applyAlignment="1" applyProtection="1">
      <alignment horizontal="center" vertical="center" wrapText="1"/>
      <protection locked="0"/>
    </xf>
    <xf numFmtId="0" fontId="11" fillId="0" borderId="16" xfId="2" applyFont="1" applyFill="1" applyBorder="1" applyAlignment="1" applyProtection="1">
      <alignment horizontal="center" vertical="center" wrapText="1"/>
      <protection locked="0"/>
    </xf>
    <xf numFmtId="0" fontId="11" fillId="0" borderId="13" xfId="2" applyFont="1" applyFill="1" applyBorder="1" applyAlignment="1" applyProtection="1">
      <alignment horizontal="center" vertical="center" wrapText="1"/>
      <protection locked="0"/>
    </xf>
    <xf numFmtId="0" fontId="12" fillId="0" borderId="20" xfId="2" applyFont="1" applyFill="1" applyBorder="1" applyAlignment="1" applyProtection="1">
      <alignment horizontal="center" vertical="center" wrapText="1"/>
      <protection locked="0"/>
    </xf>
    <xf numFmtId="44" fontId="8" fillId="0" borderId="10" xfId="4" applyFont="1" applyFill="1" applyBorder="1" applyAlignment="1" applyProtection="1">
      <alignment horizontal="center" vertical="center" wrapText="1"/>
      <protection locked="0"/>
    </xf>
    <xf numFmtId="2" fontId="8" fillId="0" borderId="10" xfId="2" applyNumberFormat="1" applyFont="1" applyFill="1" applyBorder="1" applyAlignment="1" applyProtection="1">
      <alignment horizontal="center" vertical="center"/>
      <protection locked="0"/>
    </xf>
    <xf numFmtId="44" fontId="8" fillId="0" borderId="10" xfId="4" applyFont="1" applyFill="1" applyBorder="1" applyAlignment="1" applyProtection="1">
      <alignment horizontal="center" vertical="center"/>
      <protection locked="0"/>
    </xf>
    <xf numFmtId="2" fontId="8" fillId="0" borderId="10" xfId="1" applyNumberFormat="1" applyFont="1" applyFill="1" applyBorder="1" applyAlignment="1" applyProtection="1">
      <alignment horizontal="center" vertical="center"/>
      <protection locked="0"/>
    </xf>
    <xf numFmtId="44" fontId="8" fillId="0" borderId="34" xfId="4" applyFont="1" applyFill="1" applyBorder="1" applyAlignment="1" applyProtection="1">
      <alignment horizontal="center" vertical="center"/>
      <protection locked="0"/>
    </xf>
    <xf numFmtId="44" fontId="12" fillId="2" borderId="2" xfId="4" applyFont="1" applyFill="1" applyBorder="1" applyAlignment="1" applyProtection="1">
      <alignment horizontal="center" vertical="center" wrapText="1"/>
      <protection locked="0"/>
    </xf>
    <xf numFmtId="44" fontId="8" fillId="0" borderId="5" xfId="4" applyFont="1" applyFill="1" applyBorder="1" applyAlignment="1" applyProtection="1">
      <alignment horizontal="center" vertical="center" wrapText="1"/>
      <protection locked="0"/>
    </xf>
    <xf numFmtId="2" fontId="8" fillId="0" borderId="5" xfId="2" applyNumberFormat="1" applyFont="1" applyFill="1" applyBorder="1" applyAlignment="1" applyProtection="1">
      <alignment horizontal="center" vertical="center"/>
      <protection locked="0"/>
    </xf>
    <xf numFmtId="44" fontId="8" fillId="0" borderId="5" xfId="4" applyFont="1" applyFill="1" applyBorder="1" applyAlignment="1" applyProtection="1">
      <alignment horizontal="center" vertical="center"/>
      <protection locked="0"/>
    </xf>
    <xf numFmtId="2" fontId="8" fillId="0" borderId="5" xfId="1" applyNumberFormat="1" applyFont="1" applyFill="1" applyBorder="1" applyAlignment="1" applyProtection="1">
      <alignment horizontal="center" vertical="center"/>
      <protection locked="0"/>
    </xf>
    <xf numFmtId="44" fontId="8" fillId="0" borderId="7" xfId="4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44" fontId="25" fillId="2" borderId="0" xfId="4" applyNumberFormat="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Protection="1">
      <protection locked="0"/>
    </xf>
    <xf numFmtId="0" fontId="7" fillId="2" borderId="0" xfId="0" applyFont="1" applyFill="1" applyAlignment="1" applyProtection="1">
      <protection locked="0"/>
    </xf>
    <xf numFmtId="0" fontId="20" fillId="0" borderId="0" xfId="2" applyFont="1" applyFill="1" applyBorder="1" applyAlignment="1" applyProtection="1">
      <alignment horizontal="center"/>
      <protection locked="0"/>
    </xf>
    <xf numFmtId="0" fontId="8" fillId="0" borderId="14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Protection="1">
      <protection locked="0"/>
    </xf>
    <xf numFmtId="0" fontId="8" fillId="0" borderId="25" xfId="0" applyFont="1" applyFill="1" applyBorder="1" applyAlignment="1" applyProtection="1">
      <alignment horizontal="center" vertical="center" wrapText="1"/>
      <protection locked="0"/>
    </xf>
    <xf numFmtId="0" fontId="8" fillId="0" borderId="22" xfId="0" applyFont="1" applyFill="1" applyBorder="1" applyAlignment="1" applyProtection="1">
      <alignment horizontal="center" vertical="center" wrapText="1"/>
      <protection locked="0"/>
    </xf>
    <xf numFmtId="165" fontId="10" fillId="0" borderId="22" xfId="1" applyNumberFormat="1" applyFont="1" applyFill="1" applyBorder="1" applyAlignment="1" applyProtection="1">
      <alignment horizontal="center" vertical="center"/>
      <protection locked="0"/>
    </xf>
    <xf numFmtId="44" fontId="0" fillId="0" borderId="0" xfId="4" applyFont="1"/>
    <xf numFmtId="0" fontId="20" fillId="0" borderId="0" xfId="2" applyFont="1" applyFill="1" applyBorder="1" applyAlignment="1" applyProtection="1">
      <alignment horizontal="center"/>
      <protection locked="0"/>
    </xf>
    <xf numFmtId="0" fontId="20" fillId="0" borderId="0" xfId="2" applyFont="1" applyFill="1" applyBorder="1" applyAlignment="1" applyProtection="1">
      <alignment horizontal="center"/>
      <protection locked="0"/>
    </xf>
    <xf numFmtId="165" fontId="8" fillId="0" borderId="34" xfId="1" applyNumberFormat="1" applyFont="1" applyFill="1" applyBorder="1" applyAlignment="1" applyProtection="1">
      <alignment horizontal="center" vertical="center" wrapText="1"/>
      <protection locked="0"/>
    </xf>
    <xf numFmtId="1" fontId="25" fillId="2" borderId="0" xfId="0" applyNumberFormat="1" applyFont="1" applyFill="1" applyBorder="1" applyAlignment="1" applyProtection="1">
      <alignment horizontal="center" vertical="center"/>
      <protection locked="0"/>
    </xf>
    <xf numFmtId="165" fontId="12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3" applyAlignment="1" applyProtection="1">
      <protection locked="0"/>
    </xf>
    <xf numFmtId="0" fontId="15" fillId="0" borderId="0" xfId="3" applyAlignment="1" applyProtection="1"/>
    <xf numFmtId="44" fontId="20" fillId="0" borderId="0" xfId="4" applyFont="1" applyFill="1" applyBorder="1" applyAlignment="1" applyProtection="1">
      <alignment horizontal="center"/>
    </xf>
    <xf numFmtId="0" fontId="0" fillId="0" borderId="0" xfId="0" applyAlignment="1" applyProtection="1">
      <protection locked="0"/>
    </xf>
    <xf numFmtId="43" fontId="8" fillId="0" borderId="10" xfId="1" applyFont="1" applyFill="1" applyBorder="1" applyAlignment="1" applyProtection="1">
      <alignment horizontal="center" vertical="center"/>
    </xf>
    <xf numFmtId="0" fontId="17" fillId="2" borderId="2" xfId="2" applyFont="1" applyFill="1" applyBorder="1" applyAlignment="1" applyProtection="1">
      <alignment horizontal="center" vertical="center" wrapText="1"/>
    </xf>
    <xf numFmtId="12" fontId="8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3" xfId="2" applyFont="1" applyFill="1" applyBorder="1" applyAlignment="1" applyProtection="1">
      <alignment horizontal="center" vertical="center" wrapText="1"/>
      <protection locked="0"/>
    </xf>
    <xf numFmtId="2" fontId="29" fillId="0" borderId="43" xfId="0" applyNumberFormat="1" applyFont="1" applyBorder="1" applyAlignment="1">
      <alignment horizontal="center" vertical="top" shrinkToFit="1"/>
    </xf>
    <xf numFmtId="2" fontId="29" fillId="0" borderId="43" xfId="0" applyNumberFormat="1" applyFont="1" applyBorder="1" applyAlignment="1">
      <alignment horizontal="left" vertical="top" shrinkToFit="1"/>
    </xf>
    <xf numFmtId="1" fontId="29" fillId="0" borderId="43" xfId="0" applyNumberFormat="1" applyFont="1" applyBorder="1" applyAlignment="1">
      <alignment horizontal="right" vertical="top" indent="1" shrinkToFit="1"/>
    </xf>
    <xf numFmtId="0" fontId="15" fillId="0" borderId="0" xfId="3" applyFill="1" applyAlignment="1" applyProtection="1"/>
    <xf numFmtId="0" fontId="8" fillId="0" borderId="32" xfId="0" applyFont="1" applyFill="1" applyBorder="1" applyAlignment="1" applyProtection="1">
      <alignment horizontal="center" vertical="center" wrapText="1"/>
      <protection locked="0"/>
    </xf>
    <xf numFmtId="3" fontId="8" fillId="0" borderId="26" xfId="0" applyNumberFormat="1" applyFont="1" applyFill="1" applyBorder="1" applyAlignment="1" applyProtection="1">
      <alignment horizontal="center" vertical="center"/>
      <protection locked="0"/>
    </xf>
    <xf numFmtId="3" fontId="8" fillId="0" borderId="41" xfId="0" applyNumberFormat="1" applyFont="1" applyFill="1" applyBorder="1" applyAlignment="1" applyProtection="1">
      <alignment horizontal="center" vertical="center"/>
      <protection locked="0"/>
    </xf>
    <xf numFmtId="3" fontId="10" fillId="3" borderId="46" xfId="0" applyNumberFormat="1" applyFont="1" applyFill="1" applyBorder="1" applyAlignment="1" applyProtection="1">
      <alignment horizontal="center" vertical="center"/>
      <protection locked="0"/>
    </xf>
    <xf numFmtId="3" fontId="10" fillId="3" borderId="48" xfId="0" applyNumberFormat="1" applyFont="1" applyFill="1" applyBorder="1" applyAlignment="1" applyProtection="1">
      <alignment horizontal="center" vertical="center"/>
      <protection locked="0"/>
    </xf>
    <xf numFmtId="3" fontId="10" fillId="3" borderId="49" xfId="0" applyNumberFormat="1" applyFont="1" applyFill="1" applyBorder="1" applyAlignment="1" applyProtection="1">
      <alignment horizontal="center" vertical="center"/>
      <protection locked="0"/>
    </xf>
    <xf numFmtId="3" fontId="10" fillId="3" borderId="47" xfId="0" applyNumberFormat="1" applyFont="1" applyFill="1" applyBorder="1" applyAlignment="1" applyProtection="1">
      <alignment horizontal="center" vertical="center"/>
      <protection locked="0"/>
    </xf>
    <xf numFmtId="3" fontId="10" fillId="3" borderId="50" xfId="0" applyNumberFormat="1" applyFont="1" applyFill="1" applyBorder="1" applyAlignment="1" applyProtection="1">
      <alignment horizontal="center" vertical="center"/>
      <protection locked="0"/>
    </xf>
    <xf numFmtId="0" fontId="8" fillId="0" borderId="30" xfId="0" applyFont="1" applyFill="1" applyBorder="1" applyAlignment="1" applyProtection="1">
      <alignment horizontal="center" vertical="center" wrapText="1"/>
      <protection locked="0"/>
    </xf>
    <xf numFmtId="3" fontId="8" fillId="0" borderId="15" xfId="0" applyNumberFormat="1" applyFont="1" applyFill="1" applyBorder="1" applyAlignment="1" applyProtection="1">
      <alignment horizontal="center" vertical="center"/>
      <protection locked="0"/>
    </xf>
    <xf numFmtId="3" fontId="8" fillId="0" borderId="12" xfId="0" applyNumberFormat="1" applyFont="1" applyFill="1" applyBorder="1" applyAlignment="1" applyProtection="1">
      <alignment horizontal="center" vertical="center"/>
      <protection locked="0"/>
    </xf>
    <xf numFmtId="3" fontId="8" fillId="0" borderId="51" xfId="0" applyNumberFormat="1" applyFont="1" applyFill="1" applyBorder="1" applyAlignment="1" applyProtection="1">
      <alignment horizontal="center" vertical="center"/>
      <protection locked="0"/>
    </xf>
    <xf numFmtId="0" fontId="12" fillId="2" borderId="28" xfId="2" applyFont="1" applyFill="1" applyBorder="1" applyAlignment="1" applyProtection="1">
      <alignment horizontal="center" vertical="center" wrapText="1"/>
      <protection locked="0"/>
    </xf>
    <xf numFmtId="1" fontId="30" fillId="0" borderId="43" xfId="0" applyNumberFormat="1" applyFont="1" applyBorder="1" applyAlignment="1">
      <alignment horizontal="center" vertical="center" shrinkToFit="1"/>
    </xf>
    <xf numFmtId="1" fontId="30" fillId="0" borderId="43" xfId="0" applyNumberFormat="1" applyFont="1" applyBorder="1" applyAlignment="1">
      <alignment horizontal="center" vertical="top" shrinkToFit="1"/>
    </xf>
    <xf numFmtId="2" fontId="30" fillId="0" borderId="43" xfId="0" applyNumberFormat="1" applyFont="1" applyBorder="1" applyAlignment="1">
      <alignment horizontal="center" vertical="center" shrinkToFit="1"/>
    </xf>
    <xf numFmtId="166" fontId="30" fillId="0" borderId="43" xfId="0" applyNumberFormat="1" applyFont="1" applyBorder="1" applyAlignment="1">
      <alignment horizontal="center" vertical="center" shrinkToFit="1"/>
    </xf>
    <xf numFmtId="167" fontId="30" fillId="0" borderId="43" xfId="0" applyNumberFormat="1" applyFont="1" applyBorder="1" applyAlignment="1">
      <alignment horizontal="right" vertical="center" indent="1" shrinkToFit="1"/>
    </xf>
    <xf numFmtId="2" fontId="30" fillId="0" borderId="43" xfId="0" applyNumberFormat="1" applyFont="1" applyBorder="1" applyAlignment="1">
      <alignment horizontal="center" vertical="top" shrinkToFit="1"/>
    </xf>
    <xf numFmtId="166" fontId="30" fillId="0" borderId="43" xfId="0" applyNumberFormat="1" applyFont="1" applyBorder="1" applyAlignment="1">
      <alignment horizontal="center" vertical="top" shrinkToFit="1"/>
    </xf>
    <xf numFmtId="167" fontId="30" fillId="0" borderId="43" xfId="0" applyNumberFormat="1" applyFont="1" applyBorder="1" applyAlignment="1">
      <alignment horizontal="right" vertical="top" indent="1" shrinkToFit="1"/>
    </xf>
    <xf numFmtId="167" fontId="30" fillId="0" borderId="43" xfId="0" applyNumberFormat="1" applyFont="1" applyBorder="1" applyAlignment="1">
      <alignment horizontal="center" vertical="center" shrinkToFit="1"/>
    </xf>
    <xf numFmtId="167" fontId="30" fillId="0" borderId="43" xfId="0" applyNumberFormat="1" applyFont="1" applyBorder="1" applyAlignment="1">
      <alignment horizontal="center" vertical="top" shrinkToFit="1"/>
    </xf>
    <xf numFmtId="2" fontId="30" fillId="0" borderId="43" xfId="0" applyNumberFormat="1" applyFont="1" applyBorder="1" applyAlignment="1">
      <alignment horizontal="right" vertical="center" indent="1" shrinkToFit="1"/>
    </xf>
    <xf numFmtId="2" fontId="30" fillId="0" borderId="43" xfId="0" applyNumberFormat="1" applyFont="1" applyBorder="1" applyAlignment="1">
      <alignment horizontal="right" vertical="top" indent="1" shrinkToFit="1"/>
    </xf>
    <xf numFmtId="0" fontId="0" fillId="0" borderId="0" xfId="0" applyAlignment="1"/>
    <xf numFmtId="0" fontId="31" fillId="0" borderId="52" xfId="0" applyNumberFormat="1" applyFont="1" applyBorder="1" applyAlignment="1">
      <alignment vertical="top" readingOrder="1"/>
    </xf>
    <xf numFmtId="0" fontId="31" fillId="0" borderId="52" xfId="0" applyFont="1" applyBorder="1" applyAlignment="1">
      <alignment vertical="top" readingOrder="1"/>
    </xf>
    <xf numFmtId="0" fontId="31" fillId="0" borderId="53" xfId="0" applyFont="1" applyFill="1" applyBorder="1" applyAlignment="1">
      <alignment vertical="top" readingOrder="1"/>
    </xf>
    <xf numFmtId="0" fontId="6" fillId="0" borderId="28" xfId="2" applyFont="1" applyFill="1" applyBorder="1" applyAlignment="1" applyProtection="1">
      <alignment horizontal="right"/>
      <protection locked="0"/>
    </xf>
    <xf numFmtId="0" fontId="6" fillId="0" borderId="0" xfId="2" applyFont="1" applyFill="1" applyBorder="1" applyAlignment="1" applyProtection="1">
      <alignment horizontal="right"/>
      <protection locked="0"/>
    </xf>
    <xf numFmtId="0" fontId="20" fillId="0" borderId="0" xfId="2" applyFont="1" applyFill="1" applyBorder="1" applyAlignment="1" applyProtection="1">
      <alignment horizontal="center"/>
      <protection locked="0"/>
    </xf>
    <xf numFmtId="0" fontId="20" fillId="3" borderId="32" xfId="2" applyFont="1" applyFill="1" applyBorder="1" applyAlignment="1" applyProtection="1">
      <alignment horizontal="center" wrapText="1"/>
      <protection locked="0"/>
    </xf>
    <xf numFmtId="0" fontId="20" fillId="3" borderId="42" xfId="2" applyFont="1" applyFill="1" applyBorder="1" applyAlignment="1" applyProtection="1">
      <alignment horizontal="center" wrapText="1"/>
      <protection locked="0"/>
    </xf>
    <xf numFmtId="0" fontId="20" fillId="3" borderId="41" xfId="2" applyFont="1" applyFill="1" applyBorder="1" applyAlignment="1" applyProtection="1">
      <alignment horizontal="center" wrapText="1"/>
      <protection locked="0"/>
    </xf>
    <xf numFmtId="43" fontId="20" fillId="0" borderId="32" xfId="1" applyFont="1" applyFill="1" applyBorder="1" applyAlignment="1" applyProtection="1">
      <alignment horizontal="center"/>
    </xf>
    <xf numFmtId="43" fontId="20" fillId="0" borderId="42" xfId="1" applyFont="1" applyFill="1" applyBorder="1" applyAlignment="1" applyProtection="1">
      <alignment horizontal="center"/>
    </xf>
    <xf numFmtId="43" fontId="20" fillId="0" borderId="41" xfId="1" applyFont="1" applyFill="1" applyBorder="1" applyAlignment="1" applyProtection="1">
      <alignment horizontal="center"/>
    </xf>
    <xf numFmtId="44" fontId="20" fillId="0" borderId="32" xfId="4" applyFont="1" applyFill="1" applyBorder="1" applyAlignment="1" applyProtection="1">
      <alignment horizontal="center"/>
    </xf>
    <xf numFmtId="44" fontId="20" fillId="0" borderId="42" xfId="4" applyFont="1" applyFill="1" applyBorder="1" applyAlignment="1" applyProtection="1">
      <alignment horizontal="center"/>
    </xf>
    <xf numFmtId="44" fontId="20" fillId="0" borderId="41" xfId="4" applyFont="1" applyFill="1" applyBorder="1" applyAlignment="1" applyProtection="1">
      <alignment horizontal="center"/>
    </xf>
    <xf numFmtId="165" fontId="20" fillId="0" borderId="9" xfId="1" applyNumberFormat="1" applyFont="1" applyFill="1" applyBorder="1" applyAlignment="1" applyProtection="1">
      <alignment horizontal="center"/>
    </xf>
    <xf numFmtId="0" fontId="20" fillId="3" borderId="9" xfId="2" applyFont="1" applyFill="1" applyBorder="1" applyAlignment="1" applyProtection="1">
      <alignment horizontal="center" wrapText="1"/>
      <protection locked="0"/>
    </xf>
    <xf numFmtId="0" fontId="17" fillId="0" borderId="9" xfId="0" applyNumberFormat="1" applyFont="1" applyFill="1" applyBorder="1" applyAlignment="1" applyProtection="1">
      <alignment horizontal="left"/>
      <protection locked="0"/>
    </xf>
    <xf numFmtId="0" fontId="24" fillId="2" borderId="11" xfId="3" applyFont="1" applyFill="1" applyBorder="1" applyAlignment="1" applyProtection="1">
      <alignment horizontal="left"/>
      <protection locked="0"/>
    </xf>
    <xf numFmtId="0" fontId="24" fillId="2" borderId="0" xfId="3" applyFont="1" applyFill="1" applyBorder="1" applyAlignment="1" applyProtection="1">
      <alignment horizontal="left"/>
      <protection locked="0"/>
    </xf>
    <xf numFmtId="0" fontId="21" fillId="2" borderId="17" xfId="0" applyNumberFormat="1" applyFont="1" applyFill="1" applyBorder="1" applyAlignment="1" applyProtection="1">
      <alignment horizontal="center" vertical="center"/>
      <protection locked="0"/>
    </xf>
    <xf numFmtId="0" fontId="12" fillId="0" borderId="14" xfId="2" applyFont="1" applyFill="1" applyBorder="1" applyAlignment="1" applyProtection="1">
      <alignment horizontal="center" vertical="center" wrapText="1"/>
      <protection locked="0"/>
    </xf>
    <xf numFmtId="0" fontId="12" fillId="0" borderId="30" xfId="2" applyFont="1" applyFill="1" applyBorder="1" applyAlignment="1" applyProtection="1">
      <alignment horizontal="center" vertical="center" wrapText="1"/>
      <protection locked="0"/>
    </xf>
    <xf numFmtId="0" fontId="12" fillId="3" borderId="46" xfId="2" applyFont="1" applyFill="1" applyBorder="1" applyAlignment="1" applyProtection="1">
      <alignment horizontal="center" vertical="center" wrapText="1"/>
      <protection locked="0"/>
    </xf>
    <xf numFmtId="0" fontId="12" fillId="3" borderId="47" xfId="2" applyFont="1" applyFill="1" applyBorder="1" applyAlignment="1" applyProtection="1">
      <alignment horizontal="center" vertical="center" wrapText="1"/>
      <protection locked="0"/>
    </xf>
    <xf numFmtId="0" fontId="17" fillId="0" borderId="44" xfId="2" applyFont="1" applyFill="1" applyBorder="1" applyAlignment="1" applyProtection="1">
      <alignment horizontal="center" vertical="center" wrapText="1"/>
      <protection locked="0"/>
    </xf>
    <xf numFmtId="0" fontId="17" fillId="0" borderId="45" xfId="2" applyFont="1" applyFill="1" applyBorder="1" applyAlignment="1" applyProtection="1">
      <alignment horizontal="center" vertical="center" wrapText="1"/>
      <protection locked="0"/>
    </xf>
    <xf numFmtId="0" fontId="17" fillId="0" borderId="16" xfId="2" applyFont="1" applyFill="1" applyBorder="1" applyAlignment="1" applyProtection="1">
      <alignment horizontal="center" vertical="center" wrapText="1"/>
      <protection locked="0"/>
    </xf>
    <xf numFmtId="0" fontId="17" fillId="0" borderId="21" xfId="2" applyFont="1" applyFill="1" applyBorder="1" applyAlignment="1" applyProtection="1">
      <alignment horizontal="center" vertical="center" wrapText="1"/>
      <protection locked="0"/>
    </xf>
    <xf numFmtId="0" fontId="17" fillId="0" borderId="13" xfId="2" applyFont="1" applyFill="1" applyBorder="1" applyAlignment="1" applyProtection="1">
      <alignment horizontal="center" vertical="center" wrapText="1"/>
      <protection locked="0"/>
    </xf>
    <xf numFmtId="0" fontId="17" fillId="0" borderId="8" xfId="2" applyFont="1" applyFill="1" applyBorder="1" applyAlignment="1" applyProtection="1">
      <alignment horizontal="center" vertical="center" wrapText="1"/>
      <protection locked="0"/>
    </xf>
    <xf numFmtId="0" fontId="22" fillId="2" borderId="1" xfId="2" applyFont="1" applyFill="1" applyBorder="1" applyAlignment="1" applyProtection="1">
      <alignment horizontal="center" vertical="center" wrapText="1"/>
      <protection locked="0"/>
    </xf>
    <xf numFmtId="0" fontId="22" fillId="2" borderId="2" xfId="2" applyFont="1" applyFill="1" applyBorder="1" applyAlignment="1" applyProtection="1">
      <alignment horizontal="center" vertical="center" wrapText="1"/>
      <protection locked="0"/>
    </xf>
    <xf numFmtId="0" fontId="10" fillId="0" borderId="4" xfId="2" applyFont="1" applyFill="1" applyBorder="1" applyAlignment="1" applyProtection="1">
      <alignment horizontal="center" vertical="center" wrapText="1"/>
      <protection locked="0"/>
    </xf>
    <xf numFmtId="0" fontId="10" fillId="0" borderId="25" xfId="2" applyFont="1" applyFill="1" applyBorder="1" applyAlignment="1" applyProtection="1">
      <alignment horizontal="center" vertical="center" wrapText="1"/>
      <protection locked="0"/>
    </xf>
    <xf numFmtId="0" fontId="11" fillId="0" borderId="14" xfId="2" applyFont="1" applyFill="1" applyBorder="1" applyAlignment="1" applyProtection="1">
      <alignment horizontal="center" vertical="center" wrapText="1"/>
      <protection locked="0"/>
    </xf>
    <xf numFmtId="0" fontId="11" fillId="0" borderId="30" xfId="2" applyFont="1" applyFill="1" applyBorder="1" applyAlignment="1" applyProtection="1">
      <alignment horizontal="center" vertical="center" wrapText="1"/>
      <protection locked="0"/>
    </xf>
    <xf numFmtId="12" fontId="12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22" fillId="2" borderId="3" xfId="2" applyFont="1" applyFill="1" applyBorder="1" applyAlignment="1" applyProtection="1">
      <alignment horizontal="center" vertical="center" wrapText="1"/>
      <protection locked="0"/>
    </xf>
    <xf numFmtId="0" fontId="11" fillId="0" borderId="7" xfId="2" applyFont="1" applyFill="1" applyBorder="1" applyAlignment="1" applyProtection="1">
      <alignment horizontal="center" vertical="center" wrapText="1"/>
      <protection locked="0"/>
    </xf>
    <xf numFmtId="0" fontId="11" fillId="0" borderId="27" xfId="2" applyFont="1" applyFill="1" applyBorder="1" applyAlignment="1" applyProtection="1">
      <alignment horizontal="center" vertical="center" wrapText="1"/>
      <protection locked="0"/>
    </xf>
    <xf numFmtId="0" fontId="20" fillId="3" borderId="5" xfId="2" applyFont="1" applyFill="1" applyBorder="1" applyAlignment="1" applyProtection="1">
      <alignment horizontal="center" wrapText="1"/>
      <protection locked="0"/>
    </xf>
    <xf numFmtId="43" fontId="20" fillId="0" borderId="9" xfId="1" applyFont="1" applyFill="1" applyBorder="1" applyAlignment="1" applyProtection="1">
      <alignment horizontal="center"/>
    </xf>
    <xf numFmtId="44" fontId="20" fillId="0" borderId="39" xfId="4" applyFont="1" applyFill="1" applyBorder="1" applyAlignment="1" applyProtection="1">
      <alignment horizontal="center"/>
    </xf>
    <xf numFmtId="0" fontId="20" fillId="3" borderId="7" xfId="2" applyFont="1" applyFill="1" applyBorder="1" applyAlignment="1" applyProtection="1">
      <alignment horizontal="center" wrapText="1"/>
      <protection locked="0"/>
    </xf>
    <xf numFmtId="44" fontId="20" fillId="0" borderId="9" xfId="4" applyFont="1" applyFill="1" applyBorder="1" applyAlignment="1" applyProtection="1">
      <alignment horizontal="center" vertical="center"/>
    </xf>
    <xf numFmtId="44" fontId="20" fillId="0" borderId="37" xfId="4" applyFont="1" applyFill="1" applyBorder="1" applyAlignment="1" applyProtection="1">
      <alignment horizontal="center" vertical="center"/>
    </xf>
    <xf numFmtId="44" fontId="20" fillId="0" borderId="39" xfId="4" applyFont="1" applyFill="1" applyBorder="1" applyAlignment="1" applyProtection="1">
      <alignment horizontal="center" vertical="center"/>
    </xf>
    <xf numFmtId="44" fontId="20" fillId="0" borderId="40" xfId="4" applyFont="1" applyFill="1" applyBorder="1" applyAlignment="1" applyProtection="1">
      <alignment horizontal="center" vertical="center"/>
    </xf>
    <xf numFmtId="0" fontId="20" fillId="3" borderId="4" xfId="2" applyFont="1" applyFill="1" applyBorder="1" applyAlignment="1" applyProtection="1">
      <alignment horizontal="center" wrapText="1"/>
      <protection locked="0"/>
    </xf>
    <xf numFmtId="43" fontId="20" fillId="0" borderId="36" xfId="1" applyFont="1" applyFill="1" applyBorder="1" applyAlignment="1" applyProtection="1">
      <alignment horizontal="center"/>
    </xf>
    <xf numFmtId="44" fontId="20" fillId="0" borderId="38" xfId="4" applyFont="1" applyFill="1" applyBorder="1" applyAlignment="1" applyProtection="1">
      <alignment horizontal="center"/>
    </xf>
  </cellXfs>
  <cellStyles count="6">
    <cellStyle name="Comma" xfId="1" builtinId="3"/>
    <cellStyle name="Currency" xfId="4" builtinId="4"/>
    <cellStyle name="Hyperlink" xfId="3" builtinId="8"/>
    <cellStyle name="Normal" xfId="0" builtinId="0"/>
    <cellStyle name="Normal 2" xfId="2"/>
    <cellStyle name="Normal 5" xfId="5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schwanskitchencircle.com/premiums/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wmf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schwanskitchencircle.com/premiums/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wmf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131445</xdr:colOff>
      <xdr:row>4</xdr:row>
      <xdr:rowOff>24765</xdr:rowOff>
    </xdr:from>
    <xdr:to>
      <xdr:col>7</xdr:col>
      <xdr:colOff>482791</xdr:colOff>
      <xdr:row>5</xdr:row>
      <xdr:rowOff>28</xdr:rowOff>
    </xdr:to>
    <xdr:sp macro="" textlink="">
      <xdr:nvSpPr>
        <xdr:cNvPr id="5" name="Notched Right Arrow 4" descr="&quot;&quot;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5400000">
          <a:off x="9177736" y="579674"/>
          <a:ext cx="280063" cy="351346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0</xdr:col>
      <xdr:colOff>4533900</xdr:colOff>
      <xdr:row>73</xdr:row>
      <xdr:rowOff>209550</xdr:rowOff>
    </xdr:from>
    <xdr:to>
      <xdr:col>0</xdr:col>
      <xdr:colOff>4962525</xdr:colOff>
      <xdr:row>74</xdr:row>
      <xdr:rowOff>361950</xdr:rowOff>
    </xdr:to>
    <xdr:pic>
      <xdr:nvPicPr>
        <xdr:cNvPr id="6" name="Picture 34" descr="j010518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15443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4533900</xdr:colOff>
      <xdr:row>73</xdr:row>
      <xdr:rowOff>209550</xdr:rowOff>
    </xdr:from>
    <xdr:to>
      <xdr:col>0</xdr:col>
      <xdr:colOff>4962525</xdr:colOff>
      <xdr:row>74</xdr:row>
      <xdr:rowOff>361950</xdr:rowOff>
    </xdr:to>
    <xdr:pic>
      <xdr:nvPicPr>
        <xdr:cNvPr id="12" name="Picture 34" descr="j010518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17348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4533900</xdr:colOff>
      <xdr:row>45</xdr:row>
      <xdr:rowOff>0</xdr:rowOff>
    </xdr:from>
    <xdr:to>
      <xdr:col>0</xdr:col>
      <xdr:colOff>4962525</xdr:colOff>
      <xdr:row>45</xdr:row>
      <xdr:rowOff>0</xdr:rowOff>
    </xdr:to>
    <xdr:pic>
      <xdr:nvPicPr>
        <xdr:cNvPr id="13" name="Picture 34" descr="j010518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92110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4533900</xdr:colOff>
      <xdr:row>45</xdr:row>
      <xdr:rowOff>0</xdr:rowOff>
    </xdr:from>
    <xdr:to>
      <xdr:col>0</xdr:col>
      <xdr:colOff>4962525</xdr:colOff>
      <xdr:row>45</xdr:row>
      <xdr:rowOff>0</xdr:rowOff>
    </xdr:to>
    <xdr:pic>
      <xdr:nvPicPr>
        <xdr:cNvPr id="14" name="Picture 34" descr="j010518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92110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552017</xdr:colOff>
      <xdr:row>2</xdr:row>
      <xdr:rowOff>151534</xdr:rowOff>
    </xdr:to>
    <xdr:pic>
      <xdr:nvPicPr>
        <xdr:cNvPr id="15" name="Picture 14" descr="Schwan's Food Service, Inc.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8153" cy="10282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21648</xdr:colOff>
      <xdr:row>0</xdr:row>
      <xdr:rowOff>0</xdr:rowOff>
    </xdr:from>
    <xdr:to>
      <xdr:col>11</xdr:col>
      <xdr:colOff>868314</xdr:colOff>
      <xdr:row>2</xdr:row>
      <xdr:rowOff>9870</xdr:rowOff>
    </xdr:to>
    <xdr:pic>
      <xdr:nvPicPr>
        <xdr:cNvPr id="11" name="Picture 10" descr="Kitchen Circle Log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CEE8797-319D-4170-8E4E-F6C4CD5F7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397529" y="0"/>
          <a:ext cx="846666" cy="8866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4533900</xdr:colOff>
      <xdr:row>79</xdr:row>
      <xdr:rowOff>0</xdr:rowOff>
    </xdr:from>
    <xdr:to>
      <xdr:col>0</xdr:col>
      <xdr:colOff>4962525</xdr:colOff>
      <xdr:row>79</xdr:row>
      <xdr:rowOff>0</xdr:rowOff>
    </xdr:to>
    <xdr:pic>
      <xdr:nvPicPr>
        <xdr:cNvPr id="3" name="Picture 34" descr="j010518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2450" y="240030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131445</xdr:colOff>
      <xdr:row>4</xdr:row>
      <xdr:rowOff>24765</xdr:rowOff>
    </xdr:from>
    <xdr:to>
      <xdr:col>2</xdr:col>
      <xdr:colOff>482791</xdr:colOff>
      <xdr:row>5</xdr:row>
      <xdr:rowOff>28</xdr:rowOff>
    </xdr:to>
    <xdr:sp macro="" textlink="">
      <xdr:nvSpPr>
        <xdr:cNvPr id="6" name="Notched Right Arrow 5" descr="&quot;&quot;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 rot="5400000">
          <a:off x="3386536" y="903524"/>
          <a:ext cx="280063" cy="351346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0</xdr:col>
      <xdr:colOff>4533900</xdr:colOff>
      <xdr:row>72</xdr:row>
      <xdr:rowOff>0</xdr:rowOff>
    </xdr:from>
    <xdr:to>
      <xdr:col>0</xdr:col>
      <xdr:colOff>4962525</xdr:colOff>
      <xdr:row>72</xdr:row>
      <xdr:rowOff>361950</xdr:rowOff>
    </xdr:to>
    <xdr:pic>
      <xdr:nvPicPr>
        <xdr:cNvPr id="10" name="Picture 34" descr="j0105188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149923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4533900</xdr:colOff>
      <xdr:row>72</xdr:row>
      <xdr:rowOff>0</xdr:rowOff>
    </xdr:from>
    <xdr:to>
      <xdr:col>0</xdr:col>
      <xdr:colOff>4962525</xdr:colOff>
      <xdr:row>72</xdr:row>
      <xdr:rowOff>361950</xdr:rowOff>
    </xdr:to>
    <xdr:pic>
      <xdr:nvPicPr>
        <xdr:cNvPr id="8" name="Picture 34" descr="j010518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1506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4533900</xdr:colOff>
      <xdr:row>72</xdr:row>
      <xdr:rowOff>0</xdr:rowOff>
    </xdr:from>
    <xdr:to>
      <xdr:col>0</xdr:col>
      <xdr:colOff>4962525</xdr:colOff>
      <xdr:row>72</xdr:row>
      <xdr:rowOff>361950</xdr:rowOff>
    </xdr:to>
    <xdr:pic>
      <xdr:nvPicPr>
        <xdr:cNvPr id="11" name="Picture 34" descr="j0105188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1506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349250</xdr:colOff>
      <xdr:row>1</xdr:row>
      <xdr:rowOff>222250</xdr:rowOff>
    </xdr:to>
    <xdr:pic>
      <xdr:nvPicPr>
        <xdr:cNvPr id="12" name="Picture 11" descr="Schwan's Food Service, Inc.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963083" cy="80433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634999</xdr:colOff>
      <xdr:row>3</xdr:row>
      <xdr:rowOff>1</xdr:rowOff>
    </xdr:to>
    <xdr:pic>
      <xdr:nvPicPr>
        <xdr:cNvPr id="13" name="Picture 12" descr="Schwan's Food Service, Inc.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248832" cy="1174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4533900</xdr:colOff>
      <xdr:row>73</xdr:row>
      <xdr:rowOff>209550</xdr:rowOff>
    </xdr:from>
    <xdr:to>
      <xdr:col>0</xdr:col>
      <xdr:colOff>4962525</xdr:colOff>
      <xdr:row>74</xdr:row>
      <xdr:rowOff>361950</xdr:rowOff>
    </xdr:to>
    <xdr:pic>
      <xdr:nvPicPr>
        <xdr:cNvPr id="15" name="Picture 34" descr="j0105188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85832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4533900</xdr:colOff>
      <xdr:row>73</xdr:row>
      <xdr:rowOff>209550</xdr:rowOff>
    </xdr:from>
    <xdr:to>
      <xdr:col>0</xdr:col>
      <xdr:colOff>4962525</xdr:colOff>
      <xdr:row>74</xdr:row>
      <xdr:rowOff>361950</xdr:rowOff>
    </xdr:to>
    <xdr:pic>
      <xdr:nvPicPr>
        <xdr:cNvPr id="17" name="Picture 34" descr="j0105188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85832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4533900</xdr:colOff>
      <xdr:row>73</xdr:row>
      <xdr:rowOff>209550</xdr:rowOff>
    </xdr:from>
    <xdr:to>
      <xdr:col>0</xdr:col>
      <xdr:colOff>4962525</xdr:colOff>
      <xdr:row>74</xdr:row>
      <xdr:rowOff>361950</xdr:rowOff>
    </xdr:to>
    <xdr:pic>
      <xdr:nvPicPr>
        <xdr:cNvPr id="19" name="Picture 34" descr="j010518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85832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4533900</xdr:colOff>
      <xdr:row>73</xdr:row>
      <xdr:rowOff>209550</xdr:rowOff>
    </xdr:from>
    <xdr:to>
      <xdr:col>0</xdr:col>
      <xdr:colOff>4962525</xdr:colOff>
      <xdr:row>74</xdr:row>
      <xdr:rowOff>361950</xdr:rowOff>
    </xdr:to>
    <xdr:pic>
      <xdr:nvPicPr>
        <xdr:cNvPr id="21" name="Picture 34" descr="j0105188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85832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10585</xdr:colOff>
      <xdr:row>0</xdr:row>
      <xdr:rowOff>1</xdr:rowOff>
    </xdr:from>
    <xdr:to>
      <xdr:col>16</xdr:col>
      <xdr:colOff>52917</xdr:colOff>
      <xdr:row>2</xdr:row>
      <xdr:rowOff>8187</xdr:rowOff>
    </xdr:to>
    <xdr:pic>
      <xdr:nvPicPr>
        <xdr:cNvPr id="4" name="Picture 3" descr="Kitchen Circle Log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05C1557-9508-4C3F-970D-248F6E7FA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610418" y="1"/>
          <a:ext cx="846666" cy="8866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4533900</xdr:colOff>
      <xdr:row>35</xdr:row>
      <xdr:rowOff>0</xdr:rowOff>
    </xdr:from>
    <xdr:to>
      <xdr:col>0</xdr:col>
      <xdr:colOff>4962525</xdr:colOff>
      <xdr:row>35</xdr:row>
      <xdr:rowOff>0</xdr:rowOff>
    </xdr:to>
    <xdr:pic>
      <xdr:nvPicPr>
        <xdr:cNvPr id="6" name="Picture 34" descr="j0105188">
          <a:extLst>
            <a:ext uri="{FF2B5EF4-FFF2-40B4-BE49-F238E27FC236}">
              <a16:creationId xmlns:a16="http://schemas.microsoft.com/office/drawing/2014/main" id="{3AE7B6D6-290F-4E84-9E53-97DE1E495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0944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4533900</xdr:colOff>
      <xdr:row>35</xdr:row>
      <xdr:rowOff>0</xdr:rowOff>
    </xdr:from>
    <xdr:to>
      <xdr:col>0</xdr:col>
      <xdr:colOff>4962525</xdr:colOff>
      <xdr:row>35</xdr:row>
      <xdr:rowOff>0</xdr:rowOff>
    </xdr:to>
    <xdr:pic>
      <xdr:nvPicPr>
        <xdr:cNvPr id="7" name="Picture 34" descr="j0105188">
          <a:extLst>
            <a:ext uri="{FF2B5EF4-FFF2-40B4-BE49-F238E27FC236}">
              <a16:creationId xmlns:a16="http://schemas.microsoft.com/office/drawing/2014/main" id="{C0449CBF-3446-42D7-A45C-E56EFC519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0944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chwansfoodservice.com/product/?page=beacon_street_cafe_wg_cheese_stuffed_sticks_50_50-73318" TargetMode="External"/><Relationship Id="rId18" Type="http://schemas.openxmlformats.org/officeDocument/2006/relationships/hyperlink" Target="https://www.schwansfoodservice.com/product/?page=tony_s_smartpizza_whole_grain_4x6_pepperoni_pizza_50_50_cheese-78674" TargetMode="External"/><Relationship Id="rId26" Type="http://schemas.openxmlformats.org/officeDocument/2006/relationships/hyperlink" Target="https://www.schwansfoodservice.com/product/?page=big_daddy_s_primo_16_wg_pre_sliced_par_baked_crust_four_cheese_pizza_8_cut-68586" TargetMode="External"/><Relationship Id="rId39" Type="http://schemas.openxmlformats.org/officeDocument/2006/relationships/hyperlink" Target="https://www.schwansfoodservice.com/product/?page=tony_s_french_bread_6_wg_multi_cheese_garlic_pizza-78359" TargetMode="External"/><Relationship Id="rId21" Type="http://schemas.openxmlformats.org/officeDocument/2006/relationships/hyperlink" Target="https://www.schwansfoodservice.com/product/?page=tony_s_smartpizza_wg_4x6_sausage_pizza_100_mozz-78771" TargetMode="External"/><Relationship Id="rId34" Type="http://schemas.openxmlformats.org/officeDocument/2006/relationships/hyperlink" Target="https://www.schwansfoodservice.com/product/?page=tony_s_3_x_8_wg_cheesy_garlic_flatbread-72565" TargetMode="External"/><Relationship Id="rId42" Type="http://schemas.openxmlformats.org/officeDocument/2006/relationships/hyperlink" Target="https://www.schwansfoodservice.com/product/?page=villa_prima_scratch_ready_16_pizza-74795" TargetMode="External"/><Relationship Id="rId47" Type="http://schemas.openxmlformats.org/officeDocument/2006/relationships/hyperlink" Target="https://www.schwansfoodservice.com/product/?page=big_daddy_s_primo_16_wg_pre_sliced_par_baked_crust_uncured_turkey_pepperoni_pizza-68582" TargetMode="External"/><Relationship Id="rId50" Type="http://schemas.openxmlformats.org/officeDocument/2006/relationships/hyperlink" Target="https://www.schwansfoodservice.com/product/?page=villa_prima_16_pre_proofed_hand_tossed_style_sheeted_dough_ts-67608" TargetMode="External"/><Relationship Id="rId55" Type="http://schemas.openxmlformats.org/officeDocument/2006/relationships/hyperlink" Target="https://www.schwansfoodservice.com/product/?page=villa_prima_starter_crusts_16_pre_proofed_sheeted_dough-73037" TargetMode="External"/><Relationship Id="rId63" Type="http://schemas.openxmlformats.org/officeDocument/2006/relationships/hyperlink" Target="https://www.schwansfoodservice.com/product/?page=tony_s_galaxy_pizza_4_round_galaxy_pepp_pizza_iw-78367" TargetMode="External"/><Relationship Id="rId68" Type="http://schemas.openxmlformats.org/officeDocument/2006/relationships/hyperlink" Target="https://www.schwansfoodservice.com/product/?detail=big_daddy_s_51_wg_turkey_pepperoni_stuffed_sandwich_iw-55293" TargetMode="External"/><Relationship Id="rId76" Type="http://schemas.openxmlformats.org/officeDocument/2006/relationships/drawing" Target="../drawings/drawing1.xml"/><Relationship Id="rId7" Type="http://schemas.openxmlformats.org/officeDocument/2006/relationships/hyperlink" Target="https://www.schwansfoodservice.com/product/?page=big_daddy_s_primo_16_wg_rising_crust_four_cheese_pizza-78637" TargetMode="External"/><Relationship Id="rId71" Type="http://schemas.openxmlformats.org/officeDocument/2006/relationships/hyperlink" Target="https://www.schwansfoodservice.com/product/?detail=tony_s_4x6_51_wg_turkey_pepperoni_pizza-68525" TargetMode="External"/><Relationship Id="rId2" Type="http://schemas.openxmlformats.org/officeDocument/2006/relationships/hyperlink" Target="mailto:commodities@schwans.com" TargetMode="External"/><Relationship Id="rId16" Type="http://schemas.openxmlformats.org/officeDocument/2006/relationships/hyperlink" Target="https://www.schwansfoodservice.com/product/?page=coyote_grill_wg_chicken_cheese_quesadilla-78373" TargetMode="External"/><Relationship Id="rId29" Type="http://schemas.openxmlformats.org/officeDocument/2006/relationships/hyperlink" Target="https://www.schwansfoodservice.com/product/?page=villa_prima_oven_ready_7_cheese_pizza_no_box_included-73020" TargetMode="External"/><Relationship Id="rId11" Type="http://schemas.openxmlformats.org/officeDocument/2006/relationships/hyperlink" Target="https://www.schwansfoodservice.com/product/?page=big_daddy_s_bold_16_wg_rolled_edge_cheese_pizza-78985" TargetMode="External"/><Relationship Id="rId24" Type="http://schemas.openxmlformats.org/officeDocument/2006/relationships/hyperlink" Target="https://www.schwansfoodservice.com/product/?page=tony_s_7_wg_classic_wedge_cheese_pizza_50_50-73158" TargetMode="External"/><Relationship Id="rId32" Type="http://schemas.openxmlformats.org/officeDocument/2006/relationships/hyperlink" Target="https://www.schwansfoodservice.com/product/?page=tony_s_deep_dish_5_51_whole_grain_100_mozz_pepperoni_pizza-78369" TargetMode="External"/><Relationship Id="rId37" Type="http://schemas.openxmlformats.org/officeDocument/2006/relationships/hyperlink" Target="https://www.schwansfoodservice.com/product/?page=tony_s_french_bread_6_wg_cheese_pizza-78356" TargetMode="External"/><Relationship Id="rId40" Type="http://schemas.openxmlformats.org/officeDocument/2006/relationships/hyperlink" Target="https://www.schwansfoodservice.com/product/?page=tony_s_5_cheese_pizza-63519" TargetMode="External"/><Relationship Id="rId45" Type="http://schemas.openxmlformats.org/officeDocument/2006/relationships/hyperlink" Target="https://www.schwansfoodservice.com/product/?page=big_daddy_s_primo_16_wg_pre_sliced_rising_crust_four_cheese_pizza_8_cut-78653" TargetMode="External"/><Relationship Id="rId53" Type="http://schemas.openxmlformats.org/officeDocument/2006/relationships/hyperlink" Target="https://www.schwansfoodservice.com/product/?page=villa_prima_6_wg_pre_proofed_sheeted_dough_ts-67611" TargetMode="External"/><Relationship Id="rId58" Type="http://schemas.openxmlformats.org/officeDocument/2006/relationships/hyperlink" Target="https://www.schwansfoodservice.com/product/?page=villa_prima_oven_ready_16_rolled_edge_pepperoni_pizza-73141" TargetMode="External"/><Relationship Id="rId66" Type="http://schemas.openxmlformats.org/officeDocument/2006/relationships/hyperlink" Target="https://www.schwansfoodservice.com/product/?detail=big_daddy_s_51_wg_buffalo_style_chicken_stuffed_sandwich_iw-55292" TargetMode="External"/><Relationship Id="rId74" Type="http://schemas.openxmlformats.org/officeDocument/2006/relationships/hyperlink" Target="https://sfsi.my.salesforce.com/sfc/p/" TargetMode="External"/><Relationship Id="rId5" Type="http://schemas.openxmlformats.org/officeDocument/2006/relationships/hyperlink" Target="https://www.schwansfoodservice.com/product/?page=tony_s_wg_cheese_cheese_substitute_sausage_country_gravy_breakfast_pizza-78352" TargetMode="External"/><Relationship Id="rId15" Type="http://schemas.openxmlformats.org/officeDocument/2006/relationships/hyperlink" Target="https://www.schwansfoodservice.com/product/?page=coyote_grill_wg_cheese_quesadilla-78372" TargetMode="External"/><Relationship Id="rId23" Type="http://schemas.openxmlformats.org/officeDocument/2006/relationships/hyperlink" Target="https://www.schwansfoodservice.com/product/?page=tony_s_fiestada_wg_pizza-68523" TargetMode="External"/><Relationship Id="rId28" Type="http://schemas.openxmlformats.org/officeDocument/2006/relationships/hyperlink" Target="https://www.schwansfoodservice.com/product/?page=big_daddy_s_primo_16_wg_par_baked_crust_turkey_pepperoni_pizza-68592" TargetMode="External"/><Relationship Id="rId36" Type="http://schemas.openxmlformats.org/officeDocument/2006/relationships/hyperlink" Target="https://www.schwansfoodservice.com/product/?page=tony_s_french_bread_6_wg_pepperoni_pizza-72672" TargetMode="External"/><Relationship Id="rId49" Type="http://schemas.openxmlformats.org/officeDocument/2006/relationships/hyperlink" Target="https://www.schwansfoodservice.com/product/?page=tony_s_deep_dish_5_wg_ls_turkey_pepperoni_pizza-72581" TargetMode="External"/><Relationship Id="rId57" Type="http://schemas.openxmlformats.org/officeDocument/2006/relationships/hyperlink" Target="https://www.schwansfoodservice.com/product/?page=villa_prima_oven_ready_16_four_cheese_pizza-73140" TargetMode="External"/><Relationship Id="rId61" Type="http://schemas.openxmlformats.org/officeDocument/2006/relationships/hyperlink" Target="https://www.schwansfoodservice.com/product/?page=tony_s_32x5_wg_turkey_sausage_cheese_cheese_substitute_breakfast_pizza_iw-63913" TargetMode="External"/><Relationship Id="rId10" Type="http://schemas.openxmlformats.org/officeDocument/2006/relationships/hyperlink" Target="https://www.schwansfoodservice.com/product/?page=big_daddy_s_primo_16_wg_rising_crust_four_meat_pizza-78640" TargetMode="External"/><Relationship Id="rId19" Type="http://schemas.openxmlformats.org/officeDocument/2006/relationships/hyperlink" Target="https://www.schwansfoodservice.com/product/?page=tony_s_smartpizza_whole_grain_cheese_pizza_100_mozz-78697" TargetMode="External"/><Relationship Id="rId31" Type="http://schemas.openxmlformats.org/officeDocument/2006/relationships/hyperlink" Target="https://www.schwansfoodservice.com/product/?page=tony_s_deep_dish_5_51_whole_grain_100_mozz_cheese_pizza-78368" TargetMode="External"/><Relationship Id="rId44" Type="http://schemas.openxmlformats.org/officeDocument/2006/relationships/hyperlink" Target="https://www.schwansfoodservice.com/product/?page=big_daddy_s_original_16_rolled_edge_pork_pepperoni_pizza-73143" TargetMode="External"/><Relationship Id="rId52" Type="http://schemas.openxmlformats.org/officeDocument/2006/relationships/hyperlink" Target="https://www.schwansfoodservice.com/product/?page=villa_prima_16_wg_pre_proofed_hand_tossed_style_sheeted_dough_ts-67610" TargetMode="External"/><Relationship Id="rId60" Type="http://schemas.openxmlformats.org/officeDocument/2006/relationships/hyperlink" Target="https://www.schwansfoodservice.com/product/?page=big_daddy_s_primo_16_wg_scratch_ready_rising_crust_cheese-68594" TargetMode="External"/><Relationship Id="rId65" Type="http://schemas.openxmlformats.org/officeDocument/2006/relationships/hyperlink" Target="https://www.schwansfoodservice.com/product/?page=tony_s_5_whole_grain_100_mozz_pepperoni_pizza_iw-78314" TargetMode="External"/><Relationship Id="rId73" Type="http://schemas.openxmlformats.org/officeDocument/2006/relationships/hyperlink" Target="https://sfsi.my.salesforce.com/sfc/p/" TargetMode="External"/><Relationship Id="rId4" Type="http://schemas.openxmlformats.org/officeDocument/2006/relationships/hyperlink" Target="https://www.schwansfoodservice.com/product/?page=tony_s_wg_turkey_sausage_breakfast_pizza_50_50-63912" TargetMode="External"/><Relationship Id="rId9" Type="http://schemas.openxmlformats.org/officeDocument/2006/relationships/hyperlink" Target="https://www.schwansfoodservice.com/product/?page=big_daddy_s_primo_16_wg_rising_crust_buffalo_chicken_pizza-78639" TargetMode="External"/><Relationship Id="rId14" Type="http://schemas.openxmlformats.org/officeDocument/2006/relationships/hyperlink" Target="https://www.schwansfoodservice.com/product/?page=beacon_street_cafe_wg_cheese_stuffed_sticks-73338" TargetMode="External"/><Relationship Id="rId22" Type="http://schemas.openxmlformats.org/officeDocument/2006/relationships/hyperlink" Target="https://www.schwansfoodservice.com/product/?page=tony_s_4_x_6_wg_thick_crust_cheese_pizza-68521" TargetMode="External"/><Relationship Id="rId27" Type="http://schemas.openxmlformats.org/officeDocument/2006/relationships/hyperlink" Target="https://www.schwansfoodservice.com/product/?page=big_daddy_s_primo_16_wg_par_baked_crust_four_cheese_pizza-68591" TargetMode="External"/><Relationship Id="rId30" Type="http://schemas.openxmlformats.org/officeDocument/2006/relationships/hyperlink" Target="https://www.schwansfoodservice.com/product/?page=villa_prima_oven_ready_7_cheese_pizza_with_box-73022" TargetMode="External"/><Relationship Id="rId35" Type="http://schemas.openxmlformats.org/officeDocument/2006/relationships/hyperlink" Target="https://www.schwansfoodservice.com/product/?page=tony_s_french_bread_6_wg_cheese_pizza-72671" TargetMode="External"/><Relationship Id="rId43" Type="http://schemas.openxmlformats.org/officeDocument/2006/relationships/hyperlink" Target="https://www.schwansfoodservice.com/product/?page=big_daddy_s_original_16_rolled_edge_cheese_pizza-73142" TargetMode="External"/><Relationship Id="rId48" Type="http://schemas.openxmlformats.org/officeDocument/2006/relationships/hyperlink" Target="https://www.schwansfoodservice.com/product/?page=tony_s_deep_dish_5_wg_ls_cheese_pizza-72580" TargetMode="External"/><Relationship Id="rId56" Type="http://schemas.openxmlformats.org/officeDocument/2006/relationships/hyperlink" Target="https://www.schwansfoodservice.com/product/?page=tony_s_french_bread_multi_cheese_garlic-68724" TargetMode="External"/><Relationship Id="rId64" Type="http://schemas.openxmlformats.org/officeDocument/2006/relationships/hyperlink" Target="https://www.schwansfoodservice.com/product/?page=tony_s_deep_dish_5_51_whole_grain_100_mozz_cheese_pizza_iw-78315" TargetMode="External"/><Relationship Id="rId69" Type="http://schemas.openxmlformats.org/officeDocument/2006/relationships/hyperlink" Target="https://www.schwansfoodservice.com/product/?detail=big_daddy_s_51_wg_fiestada_beef_stuffed_sandwich_iw-55291" TargetMode="External"/><Relationship Id="rId8" Type="http://schemas.openxmlformats.org/officeDocument/2006/relationships/hyperlink" Target="https://www.schwansfoodservice.com/product/?page=big_daddy_s_primo_16_wg_rising_crust_turkey_pepperoni_pizza-78638" TargetMode="External"/><Relationship Id="rId51" Type="http://schemas.openxmlformats.org/officeDocument/2006/relationships/hyperlink" Target="https://www.schwansfoodservice.com/product/?page=villa_prima_16_wg_pre_proofed_sheeted_dough_ts-67609" TargetMode="External"/><Relationship Id="rId72" Type="http://schemas.openxmlformats.org/officeDocument/2006/relationships/hyperlink" Target="https://sfsi.my.salesforce.com/sfc/p/" TargetMode="External"/><Relationship Id="rId3" Type="http://schemas.openxmlformats.org/officeDocument/2006/relationships/hyperlink" Target="mailto:commodities@schwans.com" TargetMode="External"/><Relationship Id="rId12" Type="http://schemas.openxmlformats.org/officeDocument/2006/relationships/hyperlink" Target="https://www.schwansfoodservice.com/product/?page=big_daddy_s_bold_16_wg_rolled_edge_pork_pepperoni_pizza-78986" TargetMode="External"/><Relationship Id="rId17" Type="http://schemas.openxmlformats.org/officeDocument/2006/relationships/hyperlink" Target="https://www.schwansfoodservice.com/product/?page=tony_s_smartpizza_whole_grain_4x6_cheese_pizza_50_50-78673" TargetMode="External"/><Relationship Id="rId25" Type="http://schemas.openxmlformats.org/officeDocument/2006/relationships/hyperlink" Target="https://www.schwansfoodservice.com/product/?page=tony_s_7_wg_classic_wedge_pepperoni_50_50-73159" TargetMode="External"/><Relationship Id="rId33" Type="http://schemas.openxmlformats.org/officeDocument/2006/relationships/hyperlink" Target="https://www.schwansfoodservice.com/product/?page=tony_s_galaxy_pizza_4_round_galaxy_cheese_pizza-78364" TargetMode="External"/><Relationship Id="rId38" Type="http://schemas.openxmlformats.org/officeDocument/2006/relationships/hyperlink" Target="https://www.schwansfoodservice.com/product/?page=tony_s_french_bread_6_whole_grain_pepperoni_pizza-78357" TargetMode="External"/><Relationship Id="rId46" Type="http://schemas.openxmlformats.org/officeDocument/2006/relationships/hyperlink" Target="https://www.schwansfoodservice.com/product/?page=big_daddy_s_primo_16_wg_pre_sliced_rising_crust_turkey_pepperoni_pizza_8_cut-78654" TargetMode="External"/><Relationship Id="rId59" Type="http://schemas.openxmlformats.org/officeDocument/2006/relationships/hyperlink" Target="https://schwanskitchencircle.com/premiums/" TargetMode="External"/><Relationship Id="rId67" Type="http://schemas.openxmlformats.org/officeDocument/2006/relationships/hyperlink" Target="https://www.schwansfoodservice.com/product/?detail=tony_s_french_bread_6_51_wg_multi_cheese_garlic_pizza_50_50_iw-78361" TargetMode="External"/><Relationship Id="rId20" Type="http://schemas.openxmlformats.org/officeDocument/2006/relationships/hyperlink" Target="https://www.schwansfoodservice.com/product/?page=tony_s_smartpizza_whole_grain_4x6_pepperoni_pizza_100-78698" TargetMode="External"/><Relationship Id="rId41" Type="http://schemas.openxmlformats.org/officeDocument/2006/relationships/hyperlink" Target="https://www.schwansfoodservice.com/product/?page=tony_s_5_pork_pepperoni_pizza-63520" TargetMode="External"/><Relationship Id="rId54" Type="http://schemas.openxmlformats.org/officeDocument/2006/relationships/hyperlink" Target="https://www.schwansfoodservice.com/product/?page=villa_prima_starter_crusts_16_pre_proofed_rolled_edge_sheeted_dough-73087" TargetMode="External"/><Relationship Id="rId62" Type="http://schemas.openxmlformats.org/officeDocument/2006/relationships/hyperlink" Target="https://www.schwansfoodservice.com/product/?page=tony_s_galaxy_pizza_4_round_galaxy_cheese_pizza_iw-78366" TargetMode="External"/><Relationship Id="rId70" Type="http://schemas.openxmlformats.org/officeDocument/2006/relationships/hyperlink" Target="https://www.schwansfoodservice.com/product/?detail=big_daddy_s_51_wg_turkey_pepperoni_stuffed_sandwich_iw-55293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http://www.schwansfoodservice.com/" TargetMode="External"/><Relationship Id="rId6" Type="http://schemas.openxmlformats.org/officeDocument/2006/relationships/hyperlink" Target="https://www.schwansfoodservice.com/product/?page=tony_s_51_wg_bacon_scramble_breakfast_pizza-78353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chwansfoodservice.com/product/?page=villa_prima_scratch_ready_16_pizza-74795" TargetMode="External"/><Relationship Id="rId18" Type="http://schemas.openxmlformats.org/officeDocument/2006/relationships/hyperlink" Target="https://www.schwansfoodservice.com/product/?page=villa_prima_oven_ready_16_four_cheese_pizza-73140" TargetMode="External"/><Relationship Id="rId26" Type="http://schemas.openxmlformats.org/officeDocument/2006/relationships/hyperlink" Target="https://www.schwansfoodservice.com/product/?page=tony_s_deep_dish_5_51_whole_grain_100_mozz_cheese_pizza-78368" TargetMode="External"/><Relationship Id="rId39" Type="http://schemas.openxmlformats.org/officeDocument/2006/relationships/hyperlink" Target="https://www.schwansfoodservice.com/product/?page=tony_s_french_bread_multi_cheese_garlic-68724" TargetMode="External"/><Relationship Id="rId21" Type="http://schemas.openxmlformats.org/officeDocument/2006/relationships/hyperlink" Target="https://www.schwansfoodservice.com/product/?page=big_daddy_s_primo_16_wg_par_baked_crust_four_cheese_pizza-68591" TargetMode="External"/><Relationship Id="rId34" Type="http://schemas.openxmlformats.org/officeDocument/2006/relationships/hyperlink" Target="https://www.schwansfoodservice.com/product/?page=tony_s_french_bread_6_wg_multi_cheese_garlic_pizza-78359" TargetMode="External"/><Relationship Id="rId42" Type="http://schemas.openxmlformats.org/officeDocument/2006/relationships/hyperlink" Target="https://www.schwansfoodservice.com/product/?page=coyote_grill_wg_cheese_quesadilla-78372" TargetMode="External"/><Relationship Id="rId47" Type="http://schemas.openxmlformats.org/officeDocument/2006/relationships/hyperlink" Target="https://www.schwansfoodservice.com/product/?page=tony_s_smartpizza_whole_grain_4x6_pepperoni_pizza_100-78698" TargetMode="External"/><Relationship Id="rId50" Type="http://schemas.openxmlformats.org/officeDocument/2006/relationships/hyperlink" Target="https://www.schwansfoodservice.com/product/?page=tony_s_fiestada_wg_pizza-68523" TargetMode="External"/><Relationship Id="rId55" Type="http://schemas.openxmlformats.org/officeDocument/2006/relationships/hyperlink" Target="https://www.schwansfoodservice.com/product/?page=villa_prima_16_wg_pre_proofed_hand_tossed_style_sheeted_dough_ts-67610" TargetMode="External"/><Relationship Id="rId63" Type="http://schemas.openxmlformats.org/officeDocument/2006/relationships/hyperlink" Target="https://www.schwansfoodservice.com/product/?page=tony_s_galaxy_pizza_4_round_galaxy_pepp_pizza_iw-78367" TargetMode="External"/><Relationship Id="rId68" Type="http://schemas.openxmlformats.org/officeDocument/2006/relationships/hyperlink" Target="https://www.schwansfoodservice.com/product/?detail=big_daddy_s_51_wg_fiestada_beef_stuffed_sandwich_iw-55291" TargetMode="External"/><Relationship Id="rId76" Type="http://schemas.openxmlformats.org/officeDocument/2006/relationships/drawing" Target="../drawings/drawing2.xml"/><Relationship Id="rId7" Type="http://schemas.openxmlformats.org/officeDocument/2006/relationships/hyperlink" Target="https://www.schwansfoodservice.com/product/?page=big_daddy_s_primo_16_wg_rising_crust_four_cheese_pizza-78637" TargetMode="External"/><Relationship Id="rId71" Type="http://schemas.openxmlformats.org/officeDocument/2006/relationships/hyperlink" Target="https://www.schwansfoodservice.com/product/?detail=tony_s_4x6_51_wg_turkey_pepperoni_pizza-68525" TargetMode="External"/><Relationship Id="rId2" Type="http://schemas.openxmlformats.org/officeDocument/2006/relationships/hyperlink" Target="mailto:commodities@schwans.com" TargetMode="External"/><Relationship Id="rId16" Type="http://schemas.openxmlformats.org/officeDocument/2006/relationships/hyperlink" Target="https://www.schwansfoodservice.com/product/?page=big_daddy_s_primo_16_wg_pre_sliced_rising_crust_four_cheese_pizza_8_cut-78653" TargetMode="External"/><Relationship Id="rId29" Type="http://schemas.openxmlformats.org/officeDocument/2006/relationships/hyperlink" Target="https://www.schwansfoodservice.com/product/?page=tony_s_galaxy_pizza_4_round_galaxy_pepperoni_pizza-78365" TargetMode="External"/><Relationship Id="rId11" Type="http://schemas.openxmlformats.org/officeDocument/2006/relationships/hyperlink" Target="https://www.schwansfoodservice.com/product/?page=big_daddy_s_bold_16_wg_rolled_edge_cheese_pizza-78985" TargetMode="External"/><Relationship Id="rId24" Type="http://schemas.openxmlformats.org/officeDocument/2006/relationships/hyperlink" Target="https://www.schwansfoodservice.com/product/?page=villa_prima_oven_ready_7_cheese_pizza_no_box_included-73020" TargetMode="External"/><Relationship Id="rId32" Type="http://schemas.openxmlformats.org/officeDocument/2006/relationships/hyperlink" Target="https://www.schwansfoodservice.com/product/?page=tony_s_french_bread_6_wg_cheese_pizza-78356" TargetMode="External"/><Relationship Id="rId37" Type="http://schemas.openxmlformats.org/officeDocument/2006/relationships/hyperlink" Target="https://www.schwansfoodservice.com/product/?page=tony_s_deep_dish_5_wg_ls_cheese_pizza-72580" TargetMode="External"/><Relationship Id="rId40" Type="http://schemas.openxmlformats.org/officeDocument/2006/relationships/hyperlink" Target="https://www.schwansfoodservice.com/product/?page=beacon_street_cafe_wg_cheese_stuffed_sticks_50_50-73318" TargetMode="External"/><Relationship Id="rId45" Type="http://schemas.openxmlformats.org/officeDocument/2006/relationships/hyperlink" Target="https://www.schwansfoodservice.com/product/?page=tony_s_smartpizza_whole_grain_4x6_pepperoni_pizza_50_50_cheese-78674" TargetMode="External"/><Relationship Id="rId53" Type="http://schemas.openxmlformats.org/officeDocument/2006/relationships/hyperlink" Target="https://www.schwansfoodservice.com/product/?page=villa_prima_16_pre_proofed_hand_tossed_style_sheeted_dough_ts-67608" TargetMode="External"/><Relationship Id="rId58" Type="http://schemas.openxmlformats.org/officeDocument/2006/relationships/hyperlink" Target="https://www.schwansfoodservice.com/product/?page=villa_prima_starter_crusts_16_pre_proofed_sheeted_dough-73037" TargetMode="External"/><Relationship Id="rId66" Type="http://schemas.openxmlformats.org/officeDocument/2006/relationships/hyperlink" Target="https://www.schwansfoodservice.com/product/?detail=big_daddy_s_51_wg_buffalo_style_chicken_stuffed_sandwich_iw-55292" TargetMode="External"/><Relationship Id="rId74" Type="http://schemas.openxmlformats.org/officeDocument/2006/relationships/hyperlink" Target="https://sfsi.my.salesforce.com/sfc/p/" TargetMode="External"/><Relationship Id="rId5" Type="http://schemas.openxmlformats.org/officeDocument/2006/relationships/hyperlink" Target="https://www.schwansfoodservice.com/product/?page=tony_s_wg_cheese_cheese_substitute_sausage_country_gravy_breakfast_pizza-78352" TargetMode="External"/><Relationship Id="rId15" Type="http://schemas.openxmlformats.org/officeDocument/2006/relationships/hyperlink" Target="https://www.schwansfoodservice.com/product/?page=big_daddy_s_original_16_rolled_edge_pork_pepperoni_pizza-73143" TargetMode="External"/><Relationship Id="rId23" Type="http://schemas.openxmlformats.org/officeDocument/2006/relationships/hyperlink" Target="https://www.schwansfoodservice.com/product/?page=big_daddy_s_primo_16_wg_pre_sliced_par_baked_crust_uncured_turkey_pepperoni_pizza-68582" TargetMode="External"/><Relationship Id="rId28" Type="http://schemas.openxmlformats.org/officeDocument/2006/relationships/hyperlink" Target="https://www.schwansfoodservice.com/product/?page=tony_s_galaxy_pizza_4_round_galaxy_cheese_pizza-78364" TargetMode="External"/><Relationship Id="rId36" Type="http://schemas.openxmlformats.org/officeDocument/2006/relationships/hyperlink" Target="https://www.schwansfoodservice.com/product/?page=tony_s_5_pork_pepperoni_pizza-63520" TargetMode="External"/><Relationship Id="rId49" Type="http://schemas.openxmlformats.org/officeDocument/2006/relationships/hyperlink" Target="https://www.schwansfoodservice.com/product/?page=tony_s_4_x_6_wg_thick_crust_cheese_pizza-68521" TargetMode="External"/><Relationship Id="rId57" Type="http://schemas.openxmlformats.org/officeDocument/2006/relationships/hyperlink" Target="https://www.schwansfoodservice.com/product/?page=villa_prima_starter_crusts_16_pre_proofed_rolled_edge_sheeted_dough-73087" TargetMode="External"/><Relationship Id="rId61" Type="http://schemas.openxmlformats.org/officeDocument/2006/relationships/hyperlink" Target="https://www.schwansfoodservice.com/product/?page=tony_s_32x5_wg_turkey_sausage_cheese_cheese_substitute_breakfast_pizza_iw-63913" TargetMode="External"/><Relationship Id="rId10" Type="http://schemas.openxmlformats.org/officeDocument/2006/relationships/hyperlink" Target="https://www.schwansfoodservice.com/product/?page=big_daddy_s_primo_16_wg_rising_crust_four_meat_pizza-78640" TargetMode="External"/><Relationship Id="rId19" Type="http://schemas.openxmlformats.org/officeDocument/2006/relationships/hyperlink" Target="https://www.schwansfoodservice.com/product/?page=villa_prima_oven_ready_16_rolled_edge_pepperoni_pizza-73141" TargetMode="External"/><Relationship Id="rId31" Type="http://schemas.openxmlformats.org/officeDocument/2006/relationships/hyperlink" Target="https://www.schwansfoodservice.com/product/?page=tony_s_french_bread_6_wg_pepperoni_pizza-72672" TargetMode="External"/><Relationship Id="rId44" Type="http://schemas.openxmlformats.org/officeDocument/2006/relationships/hyperlink" Target="https://www.schwansfoodservice.com/product/?page=tony_s_smartpizza_whole_grain_4x6_cheese_pizza_50_50-78673" TargetMode="External"/><Relationship Id="rId52" Type="http://schemas.openxmlformats.org/officeDocument/2006/relationships/hyperlink" Target="https://www.schwansfoodservice.com/product/?page=tony_s_7_wg_classic_wedge_pepperoni_50_50-73159" TargetMode="External"/><Relationship Id="rId60" Type="http://schemas.openxmlformats.org/officeDocument/2006/relationships/hyperlink" Target="https://www.schwansfoodservice.com/product/?page=big_daddy_s_primo_16_wg_scratch_ready_rising_crust_cheese-68594" TargetMode="External"/><Relationship Id="rId65" Type="http://schemas.openxmlformats.org/officeDocument/2006/relationships/hyperlink" Target="https://www.schwansfoodservice.com/product/?page=tony_s_5_whole_grain_100_mozz_pepperoni_pizza_iw-78314" TargetMode="External"/><Relationship Id="rId73" Type="http://schemas.openxmlformats.org/officeDocument/2006/relationships/hyperlink" Target="https://sfsi.my.salesforce.com/sfc/p/" TargetMode="External"/><Relationship Id="rId4" Type="http://schemas.openxmlformats.org/officeDocument/2006/relationships/hyperlink" Target="https://www.schwansfoodservice.com/product/?page=tony_s_wg_turkey_sausage_breakfast_pizza_50_50-63912" TargetMode="External"/><Relationship Id="rId9" Type="http://schemas.openxmlformats.org/officeDocument/2006/relationships/hyperlink" Target="https://www.schwansfoodservice.com/product/?page=big_daddy_s_primo_16_wg_rising_crust_buffalo_chicken_pizza-78639" TargetMode="External"/><Relationship Id="rId14" Type="http://schemas.openxmlformats.org/officeDocument/2006/relationships/hyperlink" Target="https://www.schwansfoodservice.com/product/?page=big_daddy_s_original_16_rolled_edge_cheese_pizza-73142" TargetMode="External"/><Relationship Id="rId22" Type="http://schemas.openxmlformats.org/officeDocument/2006/relationships/hyperlink" Target="https://www.schwansfoodservice.com/product/?page=big_daddy_s_primo_16_wg_par_baked_crust_turkey_pepperoni_pizza-68592" TargetMode="External"/><Relationship Id="rId27" Type="http://schemas.openxmlformats.org/officeDocument/2006/relationships/hyperlink" Target="https://www.schwansfoodservice.com/product/?page=tony_s_deep_dish_5_51_whole_grain_100_mozz_pepperoni_pizza-78369" TargetMode="External"/><Relationship Id="rId30" Type="http://schemas.openxmlformats.org/officeDocument/2006/relationships/hyperlink" Target="https://www.schwansfoodservice.com/product/?page=tony_s_french_bread_6_wg_cheese_pizza-72671" TargetMode="External"/><Relationship Id="rId35" Type="http://schemas.openxmlformats.org/officeDocument/2006/relationships/hyperlink" Target="https://www.schwansfoodservice.com/product/?page=tony_s_5_cheese_pizza-63519" TargetMode="External"/><Relationship Id="rId43" Type="http://schemas.openxmlformats.org/officeDocument/2006/relationships/hyperlink" Target="https://www.schwansfoodservice.com/product/?page=coyote_grill_wg_chicken_cheese_quesadilla-78373" TargetMode="External"/><Relationship Id="rId48" Type="http://schemas.openxmlformats.org/officeDocument/2006/relationships/hyperlink" Target="https://www.schwansfoodservice.com/product/?page=tony_s_smartpizza_wg_4x6_sausage_pizza_100_mozz-78771" TargetMode="External"/><Relationship Id="rId56" Type="http://schemas.openxmlformats.org/officeDocument/2006/relationships/hyperlink" Target="https://www.schwansfoodservice.com/product/?page=villa_prima_6_wg_pre_proofed_sheeted_dough_ts-67611" TargetMode="External"/><Relationship Id="rId64" Type="http://schemas.openxmlformats.org/officeDocument/2006/relationships/hyperlink" Target="https://www.schwansfoodservice.com/product/?page=tony_s_deep_dish_5_51_whole_grain_100_mozz_cheese_pizza_iw-78315" TargetMode="External"/><Relationship Id="rId69" Type="http://schemas.openxmlformats.org/officeDocument/2006/relationships/hyperlink" Target="https://www.schwansfoodservice.com/product/?detail=tony_s_french_bread_6_51_wg_multi_cheese_garlic_pizza_50_50_iw-78361" TargetMode="External"/><Relationship Id="rId8" Type="http://schemas.openxmlformats.org/officeDocument/2006/relationships/hyperlink" Target="https://www.schwansfoodservice.com/product/?page=big_daddy_s_primo_16_wg_rising_crust_turkey_pepperoni_pizza-78638" TargetMode="External"/><Relationship Id="rId51" Type="http://schemas.openxmlformats.org/officeDocument/2006/relationships/hyperlink" Target="https://www.schwansfoodservice.com/product/?page=tony_s_7_wg_classic_wedge_cheese_pizza_50_50-73158" TargetMode="External"/><Relationship Id="rId72" Type="http://schemas.openxmlformats.org/officeDocument/2006/relationships/hyperlink" Target="https://sfsi.my.salesforce.com/sfc/p/" TargetMode="External"/><Relationship Id="rId3" Type="http://schemas.openxmlformats.org/officeDocument/2006/relationships/hyperlink" Target="mailto:commodities@schwans.com" TargetMode="External"/><Relationship Id="rId12" Type="http://schemas.openxmlformats.org/officeDocument/2006/relationships/hyperlink" Target="https://www.schwansfoodservice.com/product/?page=big_daddy_s_bold_16_wg_rolled_edge_pork_pepperoni_pizza-78986" TargetMode="External"/><Relationship Id="rId17" Type="http://schemas.openxmlformats.org/officeDocument/2006/relationships/hyperlink" Target="https://www.schwansfoodservice.com/product/?page=big_daddy_s_primo_16_wg_pre_sliced_rising_crust_turkey_pepperoni_pizza_8_cut-78654" TargetMode="External"/><Relationship Id="rId25" Type="http://schemas.openxmlformats.org/officeDocument/2006/relationships/hyperlink" Target="https://www.schwansfoodservice.com/product/?page=villa_prima_oven_ready_7_cheese_pizza_with_box-73022" TargetMode="External"/><Relationship Id="rId33" Type="http://schemas.openxmlformats.org/officeDocument/2006/relationships/hyperlink" Target="https://www.schwansfoodservice.com/product/?page=tony_s_french_bread_6_whole_grain_pepperoni_pizza-78357" TargetMode="External"/><Relationship Id="rId38" Type="http://schemas.openxmlformats.org/officeDocument/2006/relationships/hyperlink" Target="https://www.schwansfoodservice.com/product/?page=tony_s_deep_dish_5_wg_ls_turkey_pepperoni_pizza-72581" TargetMode="External"/><Relationship Id="rId46" Type="http://schemas.openxmlformats.org/officeDocument/2006/relationships/hyperlink" Target="https://www.schwansfoodservice.com/product/?page=tony_s_smartpizza_whole_grain_cheese_pizza_100_mozz-78697" TargetMode="External"/><Relationship Id="rId59" Type="http://schemas.openxmlformats.org/officeDocument/2006/relationships/hyperlink" Target="https://schwanskitchencircle.com/premiums/" TargetMode="External"/><Relationship Id="rId67" Type="http://schemas.openxmlformats.org/officeDocument/2006/relationships/hyperlink" Target="https://www.schwansfoodservice.com/product/?detail=big_daddy_s_51_wg_turkey_pepperoni_stuffed_sandwich_iw-55293" TargetMode="External"/><Relationship Id="rId20" Type="http://schemas.openxmlformats.org/officeDocument/2006/relationships/hyperlink" Target="https://www.schwansfoodservice.com/product/?page=big_daddy_s_primo_16_wg_pre_sliced_par_baked_crust_four_cheese_pizza_8_cut-68586" TargetMode="External"/><Relationship Id="rId41" Type="http://schemas.openxmlformats.org/officeDocument/2006/relationships/hyperlink" Target="https://www.schwansfoodservice.com/product/?page=beacon_street_cafe_wg_cheese_stuffed_sticks-73338" TargetMode="External"/><Relationship Id="rId54" Type="http://schemas.openxmlformats.org/officeDocument/2006/relationships/hyperlink" Target="https://www.schwansfoodservice.com/product/?page=villa_prima_16_wg_pre_proofed_sheeted_dough_ts-67609" TargetMode="External"/><Relationship Id="rId62" Type="http://schemas.openxmlformats.org/officeDocument/2006/relationships/hyperlink" Target="https://www.schwansfoodservice.com/product/?page=tony_s_galaxy_pizza_4_round_galaxy_cheese_pizza_iw-78366" TargetMode="External"/><Relationship Id="rId70" Type="http://schemas.openxmlformats.org/officeDocument/2006/relationships/hyperlink" Target="https://www.schwansfoodservice.com/product/?detail=big_daddy_s_51_wg_turkey_pepperoni_stuffed_sandwich_iw-55293" TargetMode="External"/><Relationship Id="rId75" Type="http://schemas.openxmlformats.org/officeDocument/2006/relationships/printerSettings" Target="../printerSettings/printerSettings2.bin"/><Relationship Id="rId1" Type="http://schemas.openxmlformats.org/officeDocument/2006/relationships/hyperlink" Target="http://www.schwansfoodservice.com/" TargetMode="External"/><Relationship Id="rId6" Type="http://schemas.openxmlformats.org/officeDocument/2006/relationships/hyperlink" Target="https://www.schwansfoodservice.com/product/?page=tony_s_51_wg_bacon_scramble_breakfast_pizza-7835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7"/>
  <sheetViews>
    <sheetView showGridLines="0" topLeftCell="C1" zoomScale="83" zoomScaleNormal="83" workbookViewId="0">
      <pane ySplit="7" topLeftCell="A8" activePane="bottomLeft" state="frozen"/>
      <selection pane="bottomLeft" activeCell="H9" sqref="H9:H10"/>
    </sheetView>
  </sheetViews>
  <sheetFormatPr defaultColWidth="12" defaultRowHeight="14.4" x14ac:dyDescent="0.3"/>
  <cols>
    <col min="1" max="1" width="9.109375" style="8" customWidth="1"/>
    <col min="2" max="2" width="71" style="8" customWidth="1"/>
    <col min="3" max="3" width="8.6640625" style="8" customWidth="1"/>
    <col min="4" max="4" width="6.44140625" style="8" customWidth="1"/>
    <col min="5" max="5" width="8.5546875" style="8" customWidth="1"/>
    <col min="6" max="6" width="8.109375" style="8" customWidth="1"/>
    <col min="7" max="7" width="12" style="8" customWidth="1"/>
    <col min="8" max="8" width="10.33203125" style="8" customWidth="1"/>
    <col min="9" max="11" width="11.33203125" style="8" customWidth="1"/>
    <col min="12" max="12" width="15.109375" style="8" customWidth="1"/>
    <col min="13" max="13" width="15.44140625" style="8" customWidth="1"/>
    <col min="14" max="14" width="14.109375" style="8" customWidth="1"/>
    <col min="15" max="16384" width="12" style="8"/>
  </cols>
  <sheetData>
    <row r="1" spans="1:17" ht="45.75" customHeight="1" x14ac:dyDescent="0.4">
      <c r="A1" s="6"/>
      <c r="B1" s="157" t="s">
        <v>136</v>
      </c>
      <c r="C1" s="158"/>
      <c r="D1" s="160" t="s">
        <v>123</v>
      </c>
      <c r="E1" s="161"/>
      <c r="F1" s="161"/>
      <c r="G1" s="162"/>
      <c r="H1" s="7"/>
      <c r="I1" s="170" t="s">
        <v>127</v>
      </c>
      <c r="J1" s="170"/>
      <c r="K1" s="170"/>
    </row>
    <row r="2" spans="1:17" ht="23.25" customHeight="1" x14ac:dyDescent="0.4">
      <c r="A2" s="9"/>
      <c r="B2" s="10" t="s">
        <v>27</v>
      </c>
      <c r="C2" s="11" t="s">
        <v>68</v>
      </c>
      <c r="D2" s="163">
        <f>L87</f>
        <v>0</v>
      </c>
      <c r="E2" s="164"/>
      <c r="F2" s="164"/>
      <c r="G2" s="165"/>
      <c r="H2" s="11"/>
      <c r="I2" s="169">
        <f>N87</f>
        <v>0</v>
      </c>
      <c r="J2" s="169"/>
      <c r="K2" s="169"/>
    </row>
    <row r="3" spans="1:17" ht="21" x14ac:dyDescent="0.4">
      <c r="A3" s="9"/>
      <c r="B3" s="12"/>
      <c r="C3" s="111" t="s">
        <v>69</v>
      </c>
      <c r="D3" s="166">
        <f>M87</f>
        <v>0</v>
      </c>
      <c r="E3" s="167"/>
      <c r="F3" s="167"/>
      <c r="G3" s="168"/>
      <c r="H3" s="111"/>
      <c r="I3" s="116" t="s">
        <v>126</v>
      </c>
      <c r="J3" s="119"/>
      <c r="K3" s="119"/>
    </row>
    <row r="4" spans="1:17" ht="21" x14ac:dyDescent="0.4">
      <c r="A4" s="9"/>
      <c r="B4" s="12"/>
      <c r="C4" s="112"/>
      <c r="D4" s="118"/>
      <c r="E4" s="118"/>
      <c r="F4" s="118"/>
      <c r="G4" s="118"/>
      <c r="H4" s="112"/>
      <c r="I4" s="117"/>
    </row>
    <row r="5" spans="1:17" ht="21.6" thickBot="1" x14ac:dyDescent="0.45">
      <c r="A5" s="12"/>
      <c r="B5" s="12"/>
      <c r="C5" s="12"/>
      <c r="D5" s="12"/>
      <c r="E5" s="12"/>
      <c r="F5" s="12"/>
      <c r="G5" s="159"/>
      <c r="H5" s="159"/>
      <c r="I5" s="159"/>
      <c r="J5" s="159"/>
      <c r="K5" s="159"/>
      <c r="L5" s="159"/>
      <c r="M5" s="159"/>
      <c r="N5" s="159"/>
      <c r="O5" s="159"/>
      <c r="P5" s="159"/>
    </row>
    <row r="6" spans="1:17" ht="31.2" x14ac:dyDescent="0.3">
      <c r="A6" s="187" t="s">
        <v>0</v>
      </c>
      <c r="B6" s="189" t="s">
        <v>1</v>
      </c>
      <c r="C6" s="187" t="s">
        <v>2</v>
      </c>
      <c r="D6" s="191" t="s">
        <v>3</v>
      </c>
      <c r="E6" s="191"/>
      <c r="F6" s="191"/>
      <c r="G6" s="175" t="s">
        <v>4</v>
      </c>
      <c r="H6" s="177" t="s">
        <v>5</v>
      </c>
      <c r="I6" s="179" t="s">
        <v>28</v>
      </c>
      <c r="J6" s="183" t="s">
        <v>74</v>
      </c>
      <c r="K6" s="181" t="s">
        <v>29</v>
      </c>
      <c r="L6" s="13" t="s">
        <v>30</v>
      </c>
      <c r="M6" s="14" t="s">
        <v>200</v>
      </c>
      <c r="N6" s="14" t="s">
        <v>125</v>
      </c>
      <c r="O6" s="7"/>
      <c r="P6" s="7"/>
    </row>
    <row r="7" spans="1:17" ht="46.5" customHeight="1" thickBot="1" x14ac:dyDescent="0.35">
      <c r="A7" s="188"/>
      <c r="B7" s="190"/>
      <c r="C7" s="188"/>
      <c r="D7" s="15" t="s">
        <v>7</v>
      </c>
      <c r="E7" s="15" t="s">
        <v>8</v>
      </c>
      <c r="F7" s="15" t="s">
        <v>9</v>
      </c>
      <c r="G7" s="176"/>
      <c r="H7" s="178"/>
      <c r="I7" s="180"/>
      <c r="J7" s="184"/>
      <c r="K7" s="182"/>
      <c r="L7" s="16" t="s">
        <v>6</v>
      </c>
      <c r="M7" s="17" t="s">
        <v>35</v>
      </c>
      <c r="N7" s="17"/>
      <c r="O7" s="7"/>
      <c r="P7" s="7"/>
    </row>
    <row r="8" spans="1:17" s="23" customFormat="1" ht="19.5" customHeight="1" thickBot="1" x14ac:dyDescent="0.35">
      <c r="A8" s="185" t="s">
        <v>129</v>
      </c>
      <c r="B8" s="192"/>
      <c r="C8" s="18"/>
      <c r="D8" s="19"/>
      <c r="E8" s="19"/>
      <c r="F8" s="19"/>
      <c r="G8" s="19"/>
      <c r="H8" s="20"/>
      <c r="I8" s="19"/>
      <c r="J8" s="19"/>
      <c r="K8" s="19"/>
      <c r="L8" s="21"/>
      <c r="M8" s="21"/>
      <c r="N8" s="22"/>
    </row>
    <row r="9" spans="1:17" s="34" customFormat="1" x14ac:dyDescent="0.3">
      <c r="A9" s="24">
        <v>55291</v>
      </c>
      <c r="B9" s="25" t="s">
        <v>131</v>
      </c>
      <c r="C9" s="26">
        <v>4.46</v>
      </c>
      <c r="D9" s="27">
        <v>2</v>
      </c>
      <c r="E9" s="27">
        <v>2</v>
      </c>
      <c r="F9" s="28">
        <v>0</v>
      </c>
      <c r="G9" s="29">
        <v>13.38</v>
      </c>
      <c r="H9" s="131"/>
      <c r="I9" s="129">
        <v>48</v>
      </c>
      <c r="J9" s="120">
        <f>VLOOKUP(A9,mozz!A:F,6,FALSE)</f>
        <v>3.86</v>
      </c>
      <c r="K9" s="30">
        <f t="shared" ref="K9:K12" si="0">H9/I9</f>
        <v>0</v>
      </c>
      <c r="L9" s="31">
        <f>VLOOKUP(A9,mozz!A:F,6,FALSE)*K9</f>
        <v>0</v>
      </c>
      <c r="M9" s="32">
        <f>VLOOKUP(A9,mozz!A:H,8,FALSE)*K9</f>
        <v>0</v>
      </c>
      <c r="N9" s="113">
        <f>VLOOKUP(A9,'TKC Points'!A:C,3,FALSE)*K9</f>
        <v>0</v>
      </c>
      <c r="O9" s="33"/>
      <c r="P9" s="33"/>
      <c r="Q9" s="33"/>
    </row>
    <row r="10" spans="1:17" s="34" customFormat="1" x14ac:dyDescent="0.3">
      <c r="A10" s="24">
        <v>55292</v>
      </c>
      <c r="B10" s="25" t="s">
        <v>132</v>
      </c>
      <c r="C10" s="26">
        <v>4.46</v>
      </c>
      <c r="D10" s="27">
        <v>2</v>
      </c>
      <c r="E10" s="27">
        <v>2</v>
      </c>
      <c r="F10" s="28">
        <v>0</v>
      </c>
      <c r="G10" s="29">
        <v>13.38</v>
      </c>
      <c r="H10" s="132"/>
      <c r="I10" s="129">
        <v>48</v>
      </c>
      <c r="J10" s="120">
        <f>VLOOKUP(A10,mozz!A:F,6,FALSE)</f>
        <v>3.1</v>
      </c>
      <c r="K10" s="30">
        <f t="shared" si="0"/>
        <v>0</v>
      </c>
      <c r="L10" s="31">
        <f>VLOOKUP(A10,mozz!A:F,6,FALSE)*K10</f>
        <v>0</v>
      </c>
      <c r="M10" s="32">
        <f>VLOOKUP(A10,mozz!A:H,8,FALSE)*K10</f>
        <v>0</v>
      </c>
      <c r="N10" s="113">
        <f>VLOOKUP(A10,'TKC Points'!A:C,3,FALSE)*K10</f>
        <v>0</v>
      </c>
      <c r="O10" s="33"/>
      <c r="P10" s="33"/>
      <c r="Q10" s="33"/>
    </row>
    <row r="11" spans="1:17" s="34" customFormat="1" x14ac:dyDescent="0.3">
      <c r="A11" s="24">
        <v>55293</v>
      </c>
      <c r="B11" s="25" t="s">
        <v>133</v>
      </c>
      <c r="C11" s="26">
        <v>4.46</v>
      </c>
      <c r="D11" s="27">
        <v>2</v>
      </c>
      <c r="E11" s="27">
        <v>2</v>
      </c>
      <c r="F11" s="28">
        <v>0.125</v>
      </c>
      <c r="G11" s="29">
        <v>13.38</v>
      </c>
      <c r="H11" s="132"/>
      <c r="I11" s="129">
        <v>48</v>
      </c>
      <c r="J11" s="120">
        <f>VLOOKUP(A11,mozz!A:F,6,FALSE)</f>
        <v>3.05</v>
      </c>
      <c r="K11" s="30">
        <f t="shared" si="0"/>
        <v>0</v>
      </c>
      <c r="L11" s="31">
        <f>VLOOKUP(A11,mozz!A:F,6,FALSE)*K11</f>
        <v>0</v>
      </c>
      <c r="M11" s="32">
        <f>VLOOKUP(A11,mozz!A:H,8,FALSE)*K11</f>
        <v>0</v>
      </c>
      <c r="N11" s="113">
        <f>VLOOKUP(A11,'TKC Points'!A:C,3,FALSE)*K11</f>
        <v>0</v>
      </c>
      <c r="O11" s="33"/>
      <c r="P11" s="33"/>
      <c r="Q11" s="33"/>
    </row>
    <row r="12" spans="1:17" s="34" customFormat="1" x14ac:dyDescent="0.3">
      <c r="A12" s="24">
        <v>55237</v>
      </c>
      <c r="B12" s="117" t="s">
        <v>135</v>
      </c>
      <c r="C12" s="26">
        <v>2.25</v>
      </c>
      <c r="D12" s="27">
        <v>0.75</v>
      </c>
      <c r="E12" s="27">
        <v>1.25</v>
      </c>
      <c r="F12" s="28">
        <v>0</v>
      </c>
      <c r="G12" s="29">
        <v>13.5</v>
      </c>
      <c r="H12" s="132"/>
      <c r="I12" s="129">
        <v>96</v>
      </c>
      <c r="J12" s="120">
        <f>VLOOKUP(A12,mozz!A:F,6,FALSE)</f>
        <v>4.5</v>
      </c>
      <c r="K12" s="30">
        <f t="shared" si="0"/>
        <v>0</v>
      </c>
      <c r="L12" s="31">
        <f>VLOOKUP(A12,mozz!A:F,6,FALSE)*K12</f>
        <v>0</v>
      </c>
      <c r="M12" s="32">
        <f>VLOOKUP(A12,mozz!A:H,8,FALSE)*K12</f>
        <v>0</v>
      </c>
      <c r="N12" s="113">
        <f>VLOOKUP(A12,'TKC Points'!A:C,3,FALSE)*K12</f>
        <v>0</v>
      </c>
      <c r="O12" s="33"/>
      <c r="P12" s="33"/>
      <c r="Q12" s="33"/>
    </row>
    <row r="13" spans="1:17" s="34" customFormat="1" x14ac:dyDescent="0.3">
      <c r="A13" s="24">
        <v>67625</v>
      </c>
      <c r="B13" s="117" t="s">
        <v>137</v>
      </c>
      <c r="C13" s="26">
        <v>2.93</v>
      </c>
      <c r="D13" s="27">
        <v>1</v>
      </c>
      <c r="E13" s="27">
        <v>1.25</v>
      </c>
      <c r="F13" s="28">
        <v>0</v>
      </c>
      <c r="G13" s="29">
        <v>17.579999999999998</v>
      </c>
      <c r="H13" s="132"/>
      <c r="I13" s="129">
        <v>96</v>
      </c>
      <c r="J13" s="120">
        <f>VLOOKUP(A13,mozz!A:F,6,FALSE)</f>
        <v>3.48</v>
      </c>
      <c r="K13" s="30">
        <f t="shared" ref="K13:K14" si="1">H13/I13</f>
        <v>0</v>
      </c>
      <c r="L13" s="31">
        <f>VLOOKUP(A13,mozz!A:F,6,FALSE)*K13</f>
        <v>0</v>
      </c>
      <c r="M13" s="32">
        <f>VLOOKUP(A13,mozz!A:H,8,FALSE)*K13</f>
        <v>0</v>
      </c>
      <c r="N13" s="113">
        <f>VLOOKUP(A13,'TKC Points'!A:C,3,FALSE)*K13</f>
        <v>0</v>
      </c>
      <c r="O13" s="33"/>
      <c r="P13" s="33"/>
      <c r="Q13" s="33"/>
    </row>
    <row r="14" spans="1:17" s="34" customFormat="1" x14ac:dyDescent="0.3">
      <c r="A14" s="24">
        <v>67626</v>
      </c>
      <c r="B14" s="117" t="s">
        <v>138</v>
      </c>
      <c r="C14" s="26">
        <v>2.9</v>
      </c>
      <c r="D14" s="27">
        <v>1</v>
      </c>
      <c r="E14" s="27">
        <v>1.25</v>
      </c>
      <c r="F14" s="28">
        <v>0</v>
      </c>
      <c r="G14" s="29">
        <v>17.399999999999999</v>
      </c>
      <c r="H14" s="132"/>
      <c r="I14" s="129">
        <v>96</v>
      </c>
      <c r="J14" s="120">
        <f>VLOOKUP(A14,mozz!A:F,6,FALSE)</f>
        <v>4.2</v>
      </c>
      <c r="K14" s="30">
        <f t="shared" si="1"/>
        <v>0</v>
      </c>
      <c r="L14" s="31">
        <f>VLOOKUP(A14,mozz!A:F,6,FALSE)*K14</f>
        <v>0</v>
      </c>
      <c r="M14" s="32">
        <f>VLOOKUP(A14,mozz!A:H,8,FALSE)*K14</f>
        <v>0</v>
      </c>
      <c r="N14" s="113">
        <f>VLOOKUP(A14,'TKC Points'!A:C,3,FALSE)*K14</f>
        <v>0</v>
      </c>
      <c r="O14" s="33"/>
      <c r="P14" s="33"/>
      <c r="Q14" s="33"/>
    </row>
    <row r="15" spans="1:17" s="34" customFormat="1" x14ac:dyDescent="0.3">
      <c r="A15" s="24">
        <v>63913</v>
      </c>
      <c r="B15" s="25" t="s">
        <v>67</v>
      </c>
      <c r="C15" s="26">
        <v>3.67</v>
      </c>
      <c r="D15" s="27">
        <v>1</v>
      </c>
      <c r="E15" s="27">
        <v>1.75</v>
      </c>
      <c r="F15" s="28">
        <v>0</v>
      </c>
      <c r="G15" s="29">
        <v>22.93</v>
      </c>
      <c r="H15" s="132"/>
      <c r="I15" s="129">
        <v>100</v>
      </c>
      <c r="J15" s="120">
        <f>VLOOKUP(A15,mozz!A:F,6,FALSE)</f>
        <v>2</v>
      </c>
      <c r="K15" s="30">
        <f t="shared" ref="K15:K21" si="2">H15/I15</f>
        <v>0</v>
      </c>
      <c r="L15" s="31">
        <f>VLOOKUP(A15,mozz!A:F,6,FALSE)*K15</f>
        <v>0</v>
      </c>
      <c r="M15" s="32">
        <f>VLOOKUP(A15,mozz!A:H,8,FALSE)*K15</f>
        <v>0</v>
      </c>
      <c r="N15" s="113">
        <f>VLOOKUP(A15,'TKC Points'!A:C,3,FALSE)*K15</f>
        <v>0</v>
      </c>
      <c r="O15" s="33"/>
      <c r="P15" s="33"/>
    </row>
    <row r="16" spans="1:17" s="34" customFormat="1" x14ac:dyDescent="0.3">
      <c r="A16" s="24">
        <v>63916</v>
      </c>
      <c r="B16" s="25" t="s">
        <v>128</v>
      </c>
      <c r="C16" s="26">
        <v>3.67</v>
      </c>
      <c r="D16" s="27">
        <v>1</v>
      </c>
      <c r="E16" s="27">
        <v>1.75</v>
      </c>
      <c r="F16" s="28">
        <v>0</v>
      </c>
      <c r="G16" s="29">
        <v>22.93</v>
      </c>
      <c r="H16" s="132"/>
      <c r="I16" s="129">
        <v>100</v>
      </c>
      <c r="J16" s="120">
        <f>VLOOKUP(A16,mozz!A:F,6,FALSE)</f>
        <v>4</v>
      </c>
      <c r="K16" s="30">
        <f t="shared" si="2"/>
        <v>0</v>
      </c>
      <c r="L16" s="31">
        <f>VLOOKUP(A16,mozz!A:F,6,FALSE)*K16</f>
        <v>0</v>
      </c>
      <c r="M16" s="32">
        <f>VLOOKUP(A16,mozz!A:H,8,FALSE)*K16</f>
        <v>0</v>
      </c>
      <c r="N16" s="113">
        <f>VLOOKUP(A16,'TKC Points'!A:C,3,FALSE)*K16</f>
        <v>0</v>
      </c>
      <c r="O16" s="33"/>
      <c r="P16" s="33"/>
    </row>
    <row r="17" spans="1:16" s="34" customFormat="1" x14ac:dyDescent="0.3">
      <c r="A17" s="24">
        <v>78361</v>
      </c>
      <c r="B17" s="127" t="s">
        <v>130</v>
      </c>
      <c r="C17" s="46">
        <v>4.29</v>
      </c>
      <c r="D17" s="47">
        <v>2</v>
      </c>
      <c r="E17" s="47">
        <v>2</v>
      </c>
      <c r="F17" s="48">
        <v>0</v>
      </c>
      <c r="G17" s="128">
        <v>16.079999999999998</v>
      </c>
      <c r="H17" s="133"/>
      <c r="I17" s="130">
        <v>60</v>
      </c>
      <c r="J17" s="120">
        <f>VLOOKUP(A17,mozz!A:F,6,FALSE)</f>
        <v>3.87</v>
      </c>
      <c r="K17" s="49">
        <f t="shared" si="2"/>
        <v>0</v>
      </c>
      <c r="L17" s="50">
        <f>VLOOKUP(A17,mozz!A:F,6,FALSE)*K17</f>
        <v>0</v>
      </c>
      <c r="M17" s="51">
        <f>VLOOKUP(A17,mozz!A:H,8,FALSE)*K17</f>
        <v>0</v>
      </c>
      <c r="N17" s="113">
        <f>VLOOKUP(A17,'TKC Points'!A:C,3,FALSE)*K17</f>
        <v>0</v>
      </c>
      <c r="O17" s="33"/>
      <c r="P17" s="33"/>
    </row>
    <row r="18" spans="1:16" s="34" customFormat="1" x14ac:dyDescent="0.3">
      <c r="A18" s="24">
        <v>78366</v>
      </c>
      <c r="B18" s="25" t="s">
        <v>84</v>
      </c>
      <c r="C18" s="46">
        <v>4.46</v>
      </c>
      <c r="D18" s="47">
        <v>2</v>
      </c>
      <c r="E18" s="47">
        <v>2</v>
      </c>
      <c r="F18" s="48" t="s">
        <v>11</v>
      </c>
      <c r="G18" s="128">
        <v>20.07</v>
      </c>
      <c r="H18" s="133"/>
      <c r="I18" s="130">
        <v>72</v>
      </c>
      <c r="J18" s="120">
        <f>VLOOKUP(A18,mozz!A:F,6,FALSE)</f>
        <v>7.06</v>
      </c>
      <c r="K18" s="49">
        <f t="shared" si="2"/>
        <v>0</v>
      </c>
      <c r="L18" s="50">
        <f>VLOOKUP(A18,mozz!A:F,6,FALSE)*K18</f>
        <v>0</v>
      </c>
      <c r="M18" s="51">
        <f>VLOOKUP(A18,mozz!A:H,8,FALSE)*K18</f>
        <v>0</v>
      </c>
      <c r="N18" s="113">
        <f>VLOOKUP(A18,'TKC Points'!A:C,3,FALSE)*K18</f>
        <v>0</v>
      </c>
      <c r="O18" s="33"/>
      <c r="P18" s="33"/>
    </row>
    <row r="19" spans="1:16" s="34" customFormat="1" x14ac:dyDescent="0.3">
      <c r="A19" s="24">
        <v>78367</v>
      </c>
      <c r="B19" s="25" t="s">
        <v>85</v>
      </c>
      <c r="C19" s="46">
        <v>4.51</v>
      </c>
      <c r="D19" s="47">
        <v>2</v>
      </c>
      <c r="E19" s="47">
        <v>2</v>
      </c>
      <c r="F19" s="48" t="s">
        <v>11</v>
      </c>
      <c r="G19" s="128">
        <v>20.29</v>
      </c>
      <c r="H19" s="133"/>
      <c r="I19" s="130">
        <v>72</v>
      </c>
      <c r="J19" s="120">
        <f>VLOOKUP(A19,mozz!A:F,6,FALSE)</f>
        <v>6.39</v>
      </c>
      <c r="K19" s="49">
        <f t="shared" si="2"/>
        <v>0</v>
      </c>
      <c r="L19" s="50">
        <f>VLOOKUP(A19,mozz!A:F,6,FALSE)*K19</f>
        <v>0</v>
      </c>
      <c r="M19" s="51">
        <f>VLOOKUP(A19,mozz!A:H,8,FALSE)*K19</f>
        <v>0</v>
      </c>
      <c r="N19" s="113">
        <f>VLOOKUP(A19,'TKC Points'!A:C,3,FALSE)*K19</f>
        <v>0</v>
      </c>
      <c r="O19" s="33"/>
      <c r="P19" s="33"/>
    </row>
    <row r="20" spans="1:16" s="34" customFormat="1" x14ac:dyDescent="0.3">
      <c r="A20" s="24">
        <v>78315</v>
      </c>
      <c r="B20" s="117" t="s">
        <v>121</v>
      </c>
      <c r="C20" s="46">
        <v>4.9800000000000004</v>
      </c>
      <c r="D20" s="47">
        <v>2</v>
      </c>
      <c r="E20" s="47">
        <v>2</v>
      </c>
      <c r="F20" s="48" t="s">
        <v>11</v>
      </c>
      <c r="G20" s="128">
        <v>18.670000000000002</v>
      </c>
      <c r="H20" s="133"/>
      <c r="I20" s="130">
        <v>60</v>
      </c>
      <c r="J20" s="120">
        <f>VLOOKUP(A20,mozz!A:F,6,FALSE)</f>
        <v>5.92</v>
      </c>
      <c r="K20" s="49">
        <f t="shared" si="2"/>
        <v>0</v>
      </c>
      <c r="L20" s="50">
        <f>VLOOKUP(A20,mozz!A:F,6,FALSE)*K20</f>
        <v>0</v>
      </c>
      <c r="M20" s="51">
        <f>VLOOKUP(A20,mozz!A:H,8,FALSE)*K20</f>
        <v>0</v>
      </c>
      <c r="N20" s="113">
        <f>VLOOKUP(A20,'TKC Points'!A:C,3,FALSE)*K20</f>
        <v>0</v>
      </c>
      <c r="O20" s="33"/>
      <c r="P20" s="33"/>
    </row>
    <row r="21" spans="1:16" s="34" customFormat="1" ht="15" thickBot="1" x14ac:dyDescent="0.35">
      <c r="A21" s="24">
        <v>78314</v>
      </c>
      <c r="B21" s="117" t="s">
        <v>120</v>
      </c>
      <c r="C21" s="46">
        <v>4.9800000000000004</v>
      </c>
      <c r="D21" s="47">
        <v>2</v>
      </c>
      <c r="E21" s="47">
        <v>2</v>
      </c>
      <c r="F21" s="48" t="s">
        <v>11</v>
      </c>
      <c r="G21" s="128">
        <v>18.670000000000002</v>
      </c>
      <c r="H21" s="134"/>
      <c r="I21" s="130">
        <v>60</v>
      </c>
      <c r="J21" s="120">
        <f>VLOOKUP(A21,mozz!A:F,6,FALSE)</f>
        <v>4.8</v>
      </c>
      <c r="K21" s="49">
        <f t="shared" si="2"/>
        <v>0</v>
      </c>
      <c r="L21" s="50">
        <f>VLOOKUP(A21,mozz!A:F,6,FALSE)*K21</f>
        <v>0</v>
      </c>
      <c r="M21" s="51">
        <f>VLOOKUP(A21,mozz!A:H,8,FALSE)*K21</f>
        <v>0</v>
      </c>
      <c r="N21" s="113">
        <f>VLOOKUP(A21,'TKC Points'!A:C,3,FALSE)*K21</f>
        <v>0</v>
      </c>
      <c r="O21" s="33"/>
      <c r="P21" s="33"/>
    </row>
    <row r="22" spans="1:16" s="23" customFormat="1" ht="18.600000000000001" thickBot="1" x14ac:dyDescent="0.35">
      <c r="A22" s="185" t="s">
        <v>52</v>
      </c>
      <c r="B22" s="186"/>
      <c r="C22" s="18"/>
      <c r="D22" s="19"/>
      <c r="E22" s="19"/>
      <c r="F22" s="19"/>
      <c r="G22" s="19"/>
      <c r="H22" s="20"/>
      <c r="I22" s="19"/>
      <c r="J22" s="19"/>
      <c r="K22" s="19"/>
      <c r="L22" s="21"/>
      <c r="M22" s="21"/>
      <c r="N22" s="22"/>
    </row>
    <row r="23" spans="1:16" s="34" customFormat="1" x14ac:dyDescent="0.3">
      <c r="A23" s="24">
        <v>63912</v>
      </c>
      <c r="B23" s="25" t="s">
        <v>45</v>
      </c>
      <c r="C23" s="26">
        <v>3.31</v>
      </c>
      <c r="D23" s="27">
        <v>1</v>
      </c>
      <c r="E23" s="27">
        <v>1.5</v>
      </c>
      <c r="F23" s="28">
        <v>0</v>
      </c>
      <c r="G23" s="29">
        <v>26.48</v>
      </c>
      <c r="H23" s="131"/>
      <c r="I23" s="129">
        <v>128</v>
      </c>
      <c r="J23" s="120">
        <f>VLOOKUP(A23,mozz!A:F,6,FALSE)</f>
        <v>2.4</v>
      </c>
      <c r="K23" s="30">
        <f t="shared" ref="K23:K25" si="3">H23/I23</f>
        <v>0</v>
      </c>
      <c r="L23" s="31">
        <f>VLOOKUP(A23,mozz!A:F,6,FALSE)*K23</f>
        <v>0</v>
      </c>
      <c r="M23" s="32">
        <f>VLOOKUP(A23,mozz!A:H,8,FALSE)*K23</f>
        <v>0</v>
      </c>
      <c r="N23" s="113">
        <f>VLOOKUP(A23,'TKC Points'!A:C,3,FALSE)*K23</f>
        <v>0</v>
      </c>
      <c r="O23" s="33"/>
      <c r="P23" s="33"/>
    </row>
    <row r="24" spans="1:16" s="34" customFormat="1" x14ac:dyDescent="0.3">
      <c r="A24" s="24">
        <v>78352</v>
      </c>
      <c r="B24" s="25" t="s">
        <v>78</v>
      </c>
      <c r="C24" s="26">
        <v>3</v>
      </c>
      <c r="D24" s="27">
        <v>1</v>
      </c>
      <c r="E24" s="27" t="s">
        <v>10</v>
      </c>
      <c r="F24" s="28">
        <v>0</v>
      </c>
      <c r="G24" s="29">
        <v>24</v>
      </c>
      <c r="H24" s="132"/>
      <c r="I24" s="129">
        <v>128</v>
      </c>
      <c r="J24" s="120">
        <f>VLOOKUP(A24,mozz!A:F,6,FALSE)</f>
        <v>2.2400000000000002</v>
      </c>
      <c r="K24" s="30">
        <f t="shared" si="3"/>
        <v>0</v>
      </c>
      <c r="L24" s="31">
        <f>VLOOKUP(A24,mozz!A:F,6,FALSE)*K24</f>
        <v>0</v>
      </c>
      <c r="M24" s="32">
        <f>VLOOKUP(A24,mozz!A:H,8,FALSE)*K24</f>
        <v>0</v>
      </c>
      <c r="N24" s="113">
        <f>VLOOKUP(A24,'TKC Points'!A:C,3,FALSE)*K24</f>
        <v>0</v>
      </c>
      <c r="O24" s="33"/>
      <c r="P24" s="33"/>
    </row>
    <row r="25" spans="1:16" s="34" customFormat="1" ht="15" thickBot="1" x14ac:dyDescent="0.35">
      <c r="A25" s="24">
        <v>78353</v>
      </c>
      <c r="B25" s="25" t="s">
        <v>79</v>
      </c>
      <c r="C25" s="26">
        <v>2.95</v>
      </c>
      <c r="D25" s="27">
        <v>1</v>
      </c>
      <c r="E25" s="27" t="s">
        <v>10</v>
      </c>
      <c r="F25" s="28">
        <v>0</v>
      </c>
      <c r="G25" s="29">
        <v>23.6</v>
      </c>
      <c r="H25" s="135"/>
      <c r="I25" s="129">
        <v>128</v>
      </c>
      <c r="J25" s="120">
        <f>VLOOKUP(A25,mozz!A:F,6,FALSE)</f>
        <v>4.96</v>
      </c>
      <c r="K25" s="30">
        <f t="shared" si="3"/>
        <v>0</v>
      </c>
      <c r="L25" s="31">
        <f>VLOOKUP(A25,mozz!A:F,6,FALSE)*K25</f>
        <v>0</v>
      </c>
      <c r="M25" s="32">
        <f>VLOOKUP(A25,mozz!A:H,8,FALSE)*K25</f>
        <v>0</v>
      </c>
      <c r="N25" s="113">
        <f>VLOOKUP(A25,'TKC Points'!A:C,3,FALSE)*K25</f>
        <v>0</v>
      </c>
      <c r="O25" s="33"/>
      <c r="P25" s="33"/>
    </row>
    <row r="26" spans="1:16" s="34" customFormat="1" ht="19.5" customHeight="1" thickBot="1" x14ac:dyDescent="0.35">
      <c r="A26" s="185" t="s">
        <v>115</v>
      </c>
      <c r="B26" s="186"/>
      <c r="C26" s="35"/>
      <c r="D26" s="36"/>
      <c r="E26" s="36"/>
      <c r="F26" s="36"/>
      <c r="G26" s="36"/>
      <c r="H26" s="37"/>
      <c r="I26" s="36"/>
      <c r="J26" s="121"/>
      <c r="K26" s="38"/>
      <c r="L26" s="39"/>
      <c r="M26" s="21"/>
      <c r="N26" s="22"/>
      <c r="O26" s="33"/>
      <c r="P26" s="33"/>
    </row>
    <row r="27" spans="1:16" s="34" customFormat="1" x14ac:dyDescent="0.3">
      <c r="A27" s="24">
        <v>78637</v>
      </c>
      <c r="B27" s="25" t="s">
        <v>48</v>
      </c>
      <c r="C27" s="40">
        <v>5.18</v>
      </c>
      <c r="D27" s="41">
        <v>2</v>
      </c>
      <c r="E27" s="41">
        <v>2</v>
      </c>
      <c r="F27" s="42" t="s">
        <v>11</v>
      </c>
      <c r="G27" s="105">
        <v>23.34</v>
      </c>
      <c r="H27" s="131"/>
      <c r="I27" s="137">
        <v>72</v>
      </c>
      <c r="J27" s="120">
        <f>VLOOKUP(A27,mozz!A:F,6,FALSE)</f>
        <v>9</v>
      </c>
      <c r="K27" s="43">
        <f t="shared" ref="K27:K40" si="4">H27/I27</f>
        <v>0</v>
      </c>
      <c r="L27" s="44">
        <f>VLOOKUP(A27,mozz!A:F,6,FALSE)*K27</f>
        <v>0</v>
      </c>
      <c r="M27" s="45">
        <f>VLOOKUP(A27,mozz!A:H,8,FALSE)*K27</f>
        <v>0</v>
      </c>
      <c r="N27" s="113">
        <f>VLOOKUP(A27,'TKC Points'!A:C,3,FALSE)*K27</f>
        <v>0</v>
      </c>
      <c r="O27" s="33"/>
      <c r="P27" s="33"/>
    </row>
    <row r="28" spans="1:16" s="34" customFormat="1" x14ac:dyDescent="0.3">
      <c r="A28" s="24">
        <v>78638</v>
      </c>
      <c r="B28" s="25" t="s">
        <v>49</v>
      </c>
      <c r="C28" s="46">
        <v>5.18</v>
      </c>
      <c r="D28" s="47">
        <v>2</v>
      </c>
      <c r="E28" s="47">
        <v>2</v>
      </c>
      <c r="F28" s="48" t="s">
        <v>11</v>
      </c>
      <c r="G28" s="128">
        <v>23.34</v>
      </c>
      <c r="H28" s="133"/>
      <c r="I28" s="130">
        <v>72</v>
      </c>
      <c r="J28" s="120">
        <f>VLOOKUP(A28,mozz!A:F,6,FALSE)</f>
        <v>7.2</v>
      </c>
      <c r="K28" s="49">
        <f t="shared" si="4"/>
        <v>0</v>
      </c>
      <c r="L28" s="50">
        <f>VLOOKUP(A28,mozz!A:F,6,FALSE)*K28</f>
        <v>0</v>
      </c>
      <c r="M28" s="51">
        <f>VLOOKUP(A28,mozz!A:H,8,FALSE)*K28</f>
        <v>0</v>
      </c>
      <c r="N28" s="113">
        <f>VLOOKUP(A28,'TKC Points'!A:C,3,FALSE)*K28</f>
        <v>0</v>
      </c>
      <c r="O28" s="33"/>
      <c r="P28" s="33"/>
    </row>
    <row r="29" spans="1:16" s="34" customFormat="1" x14ac:dyDescent="0.3">
      <c r="A29" s="24">
        <v>78653</v>
      </c>
      <c r="B29" s="25" t="s">
        <v>77</v>
      </c>
      <c r="C29" s="46">
        <v>5.18</v>
      </c>
      <c r="D29" s="47">
        <v>2</v>
      </c>
      <c r="E29" s="47">
        <v>2</v>
      </c>
      <c r="F29" s="48" t="s">
        <v>11</v>
      </c>
      <c r="G29" s="128">
        <v>23.34</v>
      </c>
      <c r="H29" s="133"/>
      <c r="I29" s="130">
        <v>72</v>
      </c>
      <c r="J29" s="120">
        <f>VLOOKUP(A29,mozz!A:F,6,FALSE)</f>
        <v>9</v>
      </c>
      <c r="K29" s="49">
        <f t="shared" ref="K29:K30" si="5">H29/I29</f>
        <v>0</v>
      </c>
      <c r="L29" s="50">
        <f>VLOOKUP(A29,mozz!A:F,6,FALSE)*K29</f>
        <v>0</v>
      </c>
      <c r="M29" s="51">
        <f>VLOOKUP(A29,mozz!A:H,8,FALSE)*K29</f>
        <v>0</v>
      </c>
      <c r="N29" s="113">
        <f>VLOOKUP(A29,'TKC Points'!A:C,3,FALSE)*K29</f>
        <v>0</v>
      </c>
      <c r="O29" s="33"/>
      <c r="P29" s="33"/>
    </row>
    <row r="30" spans="1:16" s="34" customFormat="1" x14ac:dyDescent="0.3">
      <c r="A30" s="24">
        <v>78654</v>
      </c>
      <c r="B30" s="25" t="s">
        <v>81</v>
      </c>
      <c r="C30" s="46">
        <v>5.18</v>
      </c>
      <c r="D30" s="47">
        <v>2</v>
      </c>
      <c r="E30" s="47">
        <v>2</v>
      </c>
      <c r="F30" s="48" t="s">
        <v>11</v>
      </c>
      <c r="G30" s="128">
        <v>23.34</v>
      </c>
      <c r="H30" s="133"/>
      <c r="I30" s="130">
        <v>72</v>
      </c>
      <c r="J30" s="120">
        <f>VLOOKUP(A30,mozz!A:F,6,FALSE)</f>
        <v>7.2</v>
      </c>
      <c r="K30" s="49">
        <f t="shared" si="5"/>
        <v>0</v>
      </c>
      <c r="L30" s="50">
        <f>VLOOKUP(A30,mozz!A:F,6,FALSE)*K30</f>
        <v>0</v>
      </c>
      <c r="M30" s="51">
        <f>VLOOKUP(A30,mozz!A:H,8,FALSE)*K30</f>
        <v>0</v>
      </c>
      <c r="N30" s="113">
        <f>VLOOKUP(A30,'TKC Points'!A:C,3,FALSE)*K30</f>
        <v>0</v>
      </c>
      <c r="O30" s="33"/>
      <c r="P30" s="33"/>
    </row>
    <row r="31" spans="1:16" s="34" customFormat="1" x14ac:dyDescent="0.3">
      <c r="A31" s="24">
        <v>78639</v>
      </c>
      <c r="B31" s="25" t="s">
        <v>76</v>
      </c>
      <c r="C31" s="46">
        <v>5.21</v>
      </c>
      <c r="D31" s="47">
        <v>2</v>
      </c>
      <c r="E31" s="47">
        <v>2</v>
      </c>
      <c r="F31" s="48">
        <v>0</v>
      </c>
      <c r="G31" s="128">
        <v>23.45</v>
      </c>
      <c r="H31" s="133"/>
      <c r="I31" s="130">
        <v>72</v>
      </c>
      <c r="J31" s="120">
        <f>VLOOKUP(A31,mozz!A:F,6,FALSE)</f>
        <v>7.59</v>
      </c>
      <c r="K31" s="49">
        <f t="shared" si="4"/>
        <v>0</v>
      </c>
      <c r="L31" s="50">
        <f>VLOOKUP(A31,mozz!A:F,6,FALSE)*K31</f>
        <v>0</v>
      </c>
      <c r="M31" s="51">
        <f>VLOOKUP(A31,mozz!A:H,8,FALSE)*K31</f>
        <v>0</v>
      </c>
      <c r="N31" s="113">
        <f>VLOOKUP(A31,'TKC Points'!A:C,3,FALSE)*K31</f>
        <v>0</v>
      </c>
      <c r="O31" s="33"/>
      <c r="P31" s="33"/>
    </row>
    <row r="32" spans="1:16" s="34" customFormat="1" x14ac:dyDescent="0.3">
      <c r="A32" s="24">
        <v>78640</v>
      </c>
      <c r="B32" s="25" t="s">
        <v>61</v>
      </c>
      <c r="C32" s="46">
        <v>5.3</v>
      </c>
      <c r="D32" s="47">
        <v>2</v>
      </c>
      <c r="E32" s="47">
        <v>2</v>
      </c>
      <c r="F32" s="48" t="s">
        <v>11</v>
      </c>
      <c r="G32" s="128">
        <v>23.85</v>
      </c>
      <c r="H32" s="133"/>
      <c r="I32" s="130">
        <v>72</v>
      </c>
      <c r="J32" s="120">
        <f>VLOOKUP(A32,mozz!A:F,6,FALSE)</f>
        <v>6.46</v>
      </c>
      <c r="K32" s="49">
        <f t="shared" si="4"/>
        <v>0</v>
      </c>
      <c r="L32" s="50">
        <f>VLOOKUP(A32,mozz!A:F,6,FALSE)*K32</f>
        <v>0</v>
      </c>
      <c r="M32" s="51">
        <f>VLOOKUP(A32,mozz!A:H,8,FALSE)*K32</f>
        <v>0</v>
      </c>
      <c r="N32" s="113">
        <f>VLOOKUP(A32,'TKC Points'!A:C,3,FALSE)*K32</f>
        <v>0</v>
      </c>
      <c r="O32" s="33"/>
      <c r="P32" s="33"/>
    </row>
    <row r="33" spans="1:16" s="34" customFormat="1" x14ac:dyDescent="0.3">
      <c r="A33" s="24">
        <v>78985</v>
      </c>
      <c r="B33" s="25" t="s">
        <v>50</v>
      </c>
      <c r="C33" s="46">
        <v>5.56</v>
      </c>
      <c r="D33" s="47">
        <v>2</v>
      </c>
      <c r="E33" s="47">
        <v>3</v>
      </c>
      <c r="F33" s="48" t="s">
        <v>11</v>
      </c>
      <c r="G33" s="128">
        <v>25.04</v>
      </c>
      <c r="H33" s="133"/>
      <c r="I33" s="130">
        <v>72</v>
      </c>
      <c r="J33" s="120">
        <f>VLOOKUP(A33,mozz!A:F,6,FALSE)</f>
        <v>9</v>
      </c>
      <c r="K33" s="49">
        <f t="shared" si="4"/>
        <v>0</v>
      </c>
      <c r="L33" s="50">
        <f>VLOOKUP(A33,mozz!A:F,6,FALSE)*K33</f>
        <v>0</v>
      </c>
      <c r="M33" s="51">
        <f>VLOOKUP(A33,mozz!A:H,8,FALSE)*K33</f>
        <v>0</v>
      </c>
      <c r="N33" s="113">
        <f>VLOOKUP(A33,'TKC Points'!A:C,3,FALSE)*K33</f>
        <v>0</v>
      </c>
      <c r="O33" s="33"/>
      <c r="P33" s="33"/>
    </row>
    <row r="34" spans="1:16" s="34" customFormat="1" ht="16.5" customHeight="1" x14ac:dyDescent="0.3">
      <c r="A34" s="24">
        <v>78986</v>
      </c>
      <c r="B34" s="25" t="s">
        <v>51</v>
      </c>
      <c r="C34" s="46">
        <v>5.59</v>
      </c>
      <c r="D34" s="47">
        <v>2</v>
      </c>
      <c r="E34" s="47">
        <v>3</v>
      </c>
      <c r="F34" s="48" t="s">
        <v>11</v>
      </c>
      <c r="G34" s="128">
        <v>25.18</v>
      </c>
      <c r="H34" s="133"/>
      <c r="I34" s="130">
        <v>72</v>
      </c>
      <c r="J34" s="120">
        <f>VLOOKUP(A34,mozz!A:F,6,FALSE)</f>
        <v>6.89</v>
      </c>
      <c r="K34" s="49">
        <f t="shared" si="4"/>
        <v>0</v>
      </c>
      <c r="L34" s="50">
        <f>VLOOKUP(A34,mozz!A:F,6,FALSE)*K34</f>
        <v>0</v>
      </c>
      <c r="M34" s="51">
        <f>VLOOKUP(A34,mozz!A:H,8,FALSE)*K34</f>
        <v>0</v>
      </c>
      <c r="N34" s="113">
        <f>VLOOKUP(A34,'TKC Points'!A:C,3,FALSE)*K34</f>
        <v>0</v>
      </c>
      <c r="O34" s="33"/>
      <c r="P34" s="33"/>
    </row>
    <row r="35" spans="1:16" s="34" customFormat="1" x14ac:dyDescent="0.3">
      <c r="A35" s="24">
        <v>73142</v>
      </c>
      <c r="B35" s="25" t="s">
        <v>12</v>
      </c>
      <c r="C35" s="46">
        <v>5.41</v>
      </c>
      <c r="D35" s="47">
        <v>2</v>
      </c>
      <c r="E35" s="47">
        <v>3</v>
      </c>
      <c r="F35" s="48" t="s">
        <v>11</v>
      </c>
      <c r="G35" s="128">
        <v>24.34</v>
      </c>
      <c r="H35" s="133"/>
      <c r="I35" s="130">
        <v>72</v>
      </c>
      <c r="J35" s="120">
        <f>VLOOKUP(A35,mozz!A:F,6,FALSE)</f>
        <v>9</v>
      </c>
      <c r="K35" s="49">
        <f t="shared" si="4"/>
        <v>0</v>
      </c>
      <c r="L35" s="50">
        <f>VLOOKUP(A35,mozz!A:F,6,FALSE)*K35</f>
        <v>0</v>
      </c>
      <c r="M35" s="51">
        <f>VLOOKUP(A35,mozz!A:H,8,FALSE)*K35</f>
        <v>0</v>
      </c>
      <c r="N35" s="113">
        <f>VLOOKUP(A35,'TKC Points'!A:C,3,FALSE)*K35</f>
        <v>0</v>
      </c>
      <c r="O35" s="33"/>
      <c r="P35" s="33"/>
    </row>
    <row r="36" spans="1:16" s="34" customFormat="1" x14ac:dyDescent="0.3">
      <c r="A36" s="24">
        <v>73143</v>
      </c>
      <c r="B36" s="25" t="s">
        <v>13</v>
      </c>
      <c r="C36" s="46">
        <v>5.44</v>
      </c>
      <c r="D36" s="47">
        <v>2</v>
      </c>
      <c r="E36" s="47">
        <v>3</v>
      </c>
      <c r="F36" s="48" t="s">
        <v>11</v>
      </c>
      <c r="G36" s="128">
        <v>24.48</v>
      </c>
      <c r="H36" s="133"/>
      <c r="I36" s="130">
        <v>72</v>
      </c>
      <c r="J36" s="120">
        <f>VLOOKUP(A36,mozz!A:F,6,FALSE)</f>
        <v>6.89</v>
      </c>
      <c r="K36" s="49">
        <f t="shared" si="4"/>
        <v>0</v>
      </c>
      <c r="L36" s="50">
        <f>VLOOKUP(A36,mozz!A:F,6,FALSE)*K36</f>
        <v>0</v>
      </c>
      <c r="M36" s="51">
        <f>VLOOKUP(A36,mozz!A:H,8,FALSE)*K36</f>
        <v>0</v>
      </c>
      <c r="N36" s="113">
        <f>VLOOKUP(A36,'TKC Points'!A:C,3,FALSE)*K36</f>
        <v>0</v>
      </c>
      <c r="O36" s="33"/>
      <c r="P36" s="33"/>
    </row>
    <row r="37" spans="1:16" s="34" customFormat="1" x14ac:dyDescent="0.3">
      <c r="A37" s="24">
        <v>73140</v>
      </c>
      <c r="B37" s="25" t="s">
        <v>119</v>
      </c>
      <c r="C37" s="107">
        <v>5.93</v>
      </c>
      <c r="D37" s="108">
        <v>1</v>
      </c>
      <c r="E37" s="108">
        <v>3</v>
      </c>
      <c r="F37" s="48">
        <v>0</v>
      </c>
      <c r="G37" s="136">
        <v>26.67</v>
      </c>
      <c r="H37" s="133"/>
      <c r="I37" s="138">
        <v>72</v>
      </c>
      <c r="J37" s="120">
        <f>VLOOKUP(A37,mozz!A:F,6,FALSE)</f>
        <v>6.19</v>
      </c>
      <c r="K37" s="109">
        <f t="shared" si="4"/>
        <v>0</v>
      </c>
      <c r="L37" s="50">
        <f>VLOOKUP(A37,mozz!A:F,6,FALSE)*K37</f>
        <v>0</v>
      </c>
      <c r="M37" s="51">
        <f>VLOOKUP(A37,mozz!A:H,8,FALSE)*K37</f>
        <v>0</v>
      </c>
      <c r="N37" s="113">
        <f>VLOOKUP(A37,'TKC Points'!A:C,3,FALSE)*K37</f>
        <v>0</v>
      </c>
      <c r="O37" s="33"/>
      <c r="P37" s="33"/>
    </row>
    <row r="38" spans="1:16" s="34" customFormat="1" x14ac:dyDescent="0.3">
      <c r="A38" s="24">
        <v>73141</v>
      </c>
      <c r="B38" s="25" t="s">
        <v>122</v>
      </c>
      <c r="C38" s="107">
        <v>5.99</v>
      </c>
      <c r="D38" s="108">
        <v>1</v>
      </c>
      <c r="E38" s="108">
        <v>3</v>
      </c>
      <c r="F38" s="48">
        <v>0</v>
      </c>
      <c r="G38" s="136">
        <v>26.95</v>
      </c>
      <c r="H38" s="133"/>
      <c r="I38" s="138">
        <v>72</v>
      </c>
      <c r="J38" s="120">
        <f>VLOOKUP(A38,mozz!A:F,6,FALSE)</f>
        <v>4.92</v>
      </c>
      <c r="K38" s="109">
        <f t="shared" si="4"/>
        <v>0</v>
      </c>
      <c r="L38" s="50">
        <f>VLOOKUP(A38,mozz!A:F,6,FALSE)*K38</f>
        <v>0</v>
      </c>
      <c r="M38" s="51">
        <f>VLOOKUP(A38,mozz!A:H,8,FALSE)*K38</f>
        <v>0</v>
      </c>
      <c r="N38" s="113">
        <f>VLOOKUP(A38,'TKC Points'!A:C,3,FALSE)*K38</f>
        <v>0</v>
      </c>
      <c r="O38" s="33"/>
      <c r="P38" s="33"/>
    </row>
    <row r="39" spans="1:16" s="34" customFormat="1" x14ac:dyDescent="0.3">
      <c r="A39" s="24">
        <v>68594</v>
      </c>
      <c r="B39" s="117" t="s">
        <v>117</v>
      </c>
      <c r="C39" s="107">
        <v>4.1500000000000004</v>
      </c>
      <c r="D39" s="108">
        <v>1</v>
      </c>
      <c r="E39" s="108">
        <v>2</v>
      </c>
      <c r="F39" s="48" t="s">
        <v>11</v>
      </c>
      <c r="G39" s="136">
        <v>18.68</v>
      </c>
      <c r="H39" s="133"/>
      <c r="I39" s="138">
        <v>72</v>
      </c>
      <c r="J39" s="120">
        <f>VLOOKUP(A39,mozz!A:F,6,FALSE)</f>
        <v>4.5</v>
      </c>
      <c r="K39" s="109">
        <f t="shared" si="4"/>
        <v>0</v>
      </c>
      <c r="L39" s="50">
        <f>VLOOKUP(A39,mozz!A:F,6,FALSE)*K39</f>
        <v>0</v>
      </c>
      <c r="M39" s="51">
        <f>VLOOKUP(A39,mozz!A:H,8,FALSE)*K39</f>
        <v>0</v>
      </c>
      <c r="N39" s="113">
        <f>VLOOKUP(A39,'TKC Points'!A:C,3,FALSE)*K39</f>
        <v>0</v>
      </c>
      <c r="O39" s="33"/>
      <c r="P39" s="33"/>
    </row>
    <row r="40" spans="1:16" s="34" customFormat="1" ht="15" thickBot="1" x14ac:dyDescent="0.35">
      <c r="A40" s="24">
        <v>74795</v>
      </c>
      <c r="B40" s="25" t="s">
        <v>108</v>
      </c>
      <c r="C40" s="107">
        <v>5.25</v>
      </c>
      <c r="D40" s="108">
        <v>1</v>
      </c>
      <c r="E40" s="108">
        <v>3.5</v>
      </c>
      <c r="F40" s="122">
        <v>0</v>
      </c>
      <c r="G40" s="136">
        <v>23.63</v>
      </c>
      <c r="H40" s="134"/>
      <c r="I40" s="139">
        <v>72</v>
      </c>
      <c r="J40" s="120">
        <f>VLOOKUP(A40,mozz!A:F,6,FALSE)</f>
        <v>4.5</v>
      </c>
      <c r="K40" s="52">
        <f t="shared" si="4"/>
        <v>0</v>
      </c>
      <c r="L40" s="53">
        <f>VLOOKUP(A40,mozz!A:F,6,FALSE)*K40</f>
        <v>0</v>
      </c>
      <c r="M40" s="54">
        <f>VLOOKUP(A40,mozz!A:H,8,FALSE)*K40</f>
        <v>0</v>
      </c>
      <c r="N40" s="113">
        <f>VLOOKUP(A40,'TKC Points'!A:C,3,FALSE)*K40</f>
        <v>0</v>
      </c>
      <c r="O40" s="33"/>
      <c r="P40" s="33"/>
    </row>
    <row r="41" spans="1:16" s="34" customFormat="1" ht="19.5" customHeight="1" thickBot="1" x14ac:dyDescent="0.35">
      <c r="A41" s="185" t="s">
        <v>116</v>
      </c>
      <c r="B41" s="186"/>
      <c r="C41" s="18"/>
      <c r="D41" s="19"/>
      <c r="E41" s="19"/>
      <c r="F41" s="19"/>
      <c r="G41" s="123"/>
      <c r="H41" s="56"/>
      <c r="I41" s="55"/>
      <c r="J41" s="121"/>
      <c r="K41" s="57"/>
      <c r="L41" s="58"/>
      <c r="M41" s="21"/>
      <c r="N41" s="22"/>
      <c r="O41" s="33"/>
      <c r="P41" s="33"/>
    </row>
    <row r="42" spans="1:16" s="34" customFormat="1" x14ac:dyDescent="0.3">
      <c r="A42" s="24">
        <v>68591</v>
      </c>
      <c r="B42" s="25" t="s">
        <v>62</v>
      </c>
      <c r="C42" s="26">
        <v>5.13</v>
      </c>
      <c r="D42" s="27">
        <v>2</v>
      </c>
      <c r="E42" s="27">
        <v>2</v>
      </c>
      <c r="F42" s="28">
        <v>0.125</v>
      </c>
      <c r="G42" s="29">
        <v>23.09</v>
      </c>
      <c r="H42" s="5"/>
      <c r="I42" s="1">
        <v>72</v>
      </c>
      <c r="J42" s="120">
        <f>VLOOKUP(A42,mozz!A:F,6,FALSE)</f>
        <v>9</v>
      </c>
      <c r="K42" s="30">
        <f t="shared" ref="K42:K44" si="6">H42/I42</f>
        <v>0</v>
      </c>
      <c r="L42" s="31">
        <f>VLOOKUP(A42,mozz!A:F,6,FALSE)*K42</f>
        <v>0</v>
      </c>
      <c r="M42" s="32">
        <f>VLOOKUP(A42,mozz!A:H,8,FALSE)*K42</f>
        <v>0</v>
      </c>
      <c r="N42" s="113">
        <f>VLOOKUP(A42,'TKC Points'!A:C,3,FALSE)*K42</f>
        <v>0</v>
      </c>
      <c r="O42" s="33"/>
      <c r="P42" s="33"/>
    </row>
    <row r="43" spans="1:16" s="34" customFormat="1" x14ac:dyDescent="0.3">
      <c r="A43" s="24">
        <v>68592</v>
      </c>
      <c r="B43" s="25" t="s">
        <v>63</v>
      </c>
      <c r="C43" s="26">
        <v>5.13</v>
      </c>
      <c r="D43" s="27">
        <v>2</v>
      </c>
      <c r="E43" s="27">
        <v>2</v>
      </c>
      <c r="F43" s="28">
        <v>0.125</v>
      </c>
      <c r="G43" s="29">
        <v>23.09</v>
      </c>
      <c r="H43" s="5"/>
      <c r="I43" s="1">
        <v>72</v>
      </c>
      <c r="J43" s="120">
        <f>VLOOKUP(A43,mozz!A:F,6,FALSE)</f>
        <v>7.23</v>
      </c>
      <c r="K43" s="30">
        <f t="shared" si="6"/>
        <v>0</v>
      </c>
      <c r="L43" s="31">
        <f>VLOOKUP(A43,mozz!A:F,6,FALSE)*K43</f>
        <v>0</v>
      </c>
      <c r="M43" s="32">
        <f>VLOOKUP(A43,mozz!A:H,8,FALSE)*K43</f>
        <v>0</v>
      </c>
      <c r="N43" s="113">
        <f>VLOOKUP(A43,'TKC Points'!A:C,3,FALSE)*K43</f>
        <v>0</v>
      </c>
      <c r="O43" s="33"/>
      <c r="P43" s="33"/>
    </row>
    <row r="44" spans="1:16" s="34" customFormat="1" x14ac:dyDescent="0.3">
      <c r="A44" s="24">
        <v>68586</v>
      </c>
      <c r="B44" s="25" t="s">
        <v>80</v>
      </c>
      <c r="C44" s="26">
        <v>5.13</v>
      </c>
      <c r="D44" s="27">
        <v>2</v>
      </c>
      <c r="E44" s="27">
        <v>2</v>
      </c>
      <c r="F44" s="28">
        <v>0.125</v>
      </c>
      <c r="G44" s="29">
        <v>23.09</v>
      </c>
      <c r="H44" s="5"/>
      <c r="I44" s="1">
        <v>72</v>
      </c>
      <c r="J44" s="120">
        <f>VLOOKUP(A44,mozz!A:F,6,FALSE)</f>
        <v>9</v>
      </c>
      <c r="K44" s="30">
        <f t="shared" si="6"/>
        <v>0</v>
      </c>
      <c r="L44" s="31">
        <f>VLOOKUP(A44,mozz!A:F,6,FALSE)*K44</f>
        <v>0</v>
      </c>
      <c r="M44" s="32">
        <f>VLOOKUP(A44,mozz!A:H,8,FALSE)*K44</f>
        <v>0</v>
      </c>
      <c r="N44" s="113">
        <f>VLOOKUP(A44,'TKC Points'!A:C,3,FALSE)*K44</f>
        <v>0</v>
      </c>
      <c r="O44" s="33"/>
      <c r="P44" s="33"/>
    </row>
    <row r="45" spans="1:16" s="34" customFormat="1" ht="15" thickBot="1" x14ac:dyDescent="0.35">
      <c r="A45" s="24">
        <v>68582</v>
      </c>
      <c r="B45" s="25" t="s">
        <v>75</v>
      </c>
      <c r="C45" s="26">
        <v>5.13</v>
      </c>
      <c r="D45" s="27">
        <v>2</v>
      </c>
      <c r="E45" s="27">
        <v>2</v>
      </c>
      <c r="F45" s="28">
        <v>0.125</v>
      </c>
      <c r="G45" s="29">
        <v>23.09</v>
      </c>
      <c r="H45" s="5"/>
      <c r="I45" s="1">
        <v>72</v>
      </c>
      <c r="J45" s="120">
        <f>VLOOKUP(A45,mozz!A:F,6,FALSE)</f>
        <v>7.23</v>
      </c>
      <c r="K45" s="30">
        <f t="shared" ref="K45" si="7">H45/I45</f>
        <v>0</v>
      </c>
      <c r="L45" s="31">
        <f>VLOOKUP(A45,mozz!A:F,6,FALSE)*K45</f>
        <v>0</v>
      </c>
      <c r="M45" s="32">
        <f>VLOOKUP(A45,mozz!A:H,8,FALSE)*K45</f>
        <v>0</v>
      </c>
      <c r="N45" s="113">
        <f>VLOOKUP(A45,'TKC Points'!A:C,3,FALSE)*K45</f>
        <v>0</v>
      </c>
      <c r="O45" s="33"/>
      <c r="P45" s="33"/>
    </row>
    <row r="46" spans="1:16" s="34" customFormat="1" ht="19.5" customHeight="1" thickBot="1" x14ac:dyDescent="0.35">
      <c r="A46" s="185" t="s">
        <v>65</v>
      </c>
      <c r="B46" s="192"/>
      <c r="C46" s="18"/>
      <c r="D46" s="19"/>
      <c r="E46" s="19"/>
      <c r="F46" s="19"/>
      <c r="G46" s="123"/>
      <c r="H46" s="20"/>
      <c r="I46" s="19"/>
      <c r="J46" s="121"/>
      <c r="K46" s="59"/>
      <c r="L46" s="60"/>
      <c r="M46" s="21"/>
      <c r="N46" s="22"/>
      <c r="O46" s="33"/>
      <c r="P46" s="33"/>
    </row>
    <row r="47" spans="1:16" s="34" customFormat="1" x14ac:dyDescent="0.3">
      <c r="A47" s="24">
        <v>78364</v>
      </c>
      <c r="B47" s="25" t="s">
        <v>82</v>
      </c>
      <c r="C47" s="26">
        <v>4.46</v>
      </c>
      <c r="D47" s="27">
        <v>2</v>
      </c>
      <c r="E47" s="27">
        <v>2</v>
      </c>
      <c r="F47" s="28" t="s">
        <v>11</v>
      </c>
      <c r="G47" s="29">
        <v>20.07</v>
      </c>
      <c r="H47" s="131"/>
      <c r="I47" s="129">
        <v>72</v>
      </c>
      <c r="J47" s="120">
        <f>VLOOKUP(A47,mozz!A:F,6,FALSE)</f>
        <v>7.06</v>
      </c>
      <c r="K47" s="30">
        <f t="shared" ref="K47:K62" si="8">H47/I47</f>
        <v>0</v>
      </c>
      <c r="L47" s="31">
        <f>VLOOKUP(A47,mozz!A:F,6,FALSE)*K47</f>
        <v>0</v>
      </c>
      <c r="M47" s="32">
        <f>VLOOKUP(A47,mozz!A:H,8,FALSE)*K47</f>
        <v>0</v>
      </c>
      <c r="N47" s="113">
        <f>VLOOKUP(A47,'TKC Points'!A:C,3,FALSE)*K47</f>
        <v>0</v>
      </c>
      <c r="O47" s="33"/>
      <c r="P47" s="33"/>
    </row>
    <row r="48" spans="1:16" s="34" customFormat="1" x14ac:dyDescent="0.3">
      <c r="A48" s="24">
        <v>78365</v>
      </c>
      <c r="B48" s="25" t="s">
        <v>83</v>
      </c>
      <c r="C48" s="46">
        <v>4.51</v>
      </c>
      <c r="D48" s="47">
        <v>2</v>
      </c>
      <c r="E48" s="47">
        <v>2</v>
      </c>
      <c r="F48" s="48" t="s">
        <v>11</v>
      </c>
      <c r="G48" s="128">
        <v>20.29</v>
      </c>
      <c r="H48" s="133"/>
      <c r="I48" s="130">
        <v>72</v>
      </c>
      <c r="J48" s="120">
        <f>VLOOKUP(A48,mozz!A:F,6,FALSE)</f>
        <v>6.39</v>
      </c>
      <c r="K48" s="49">
        <f t="shared" si="8"/>
        <v>0</v>
      </c>
      <c r="L48" s="50">
        <f>VLOOKUP(A48,mozz!A:F,6,FALSE)*K48</f>
        <v>0</v>
      </c>
      <c r="M48" s="51">
        <f>VLOOKUP(A48,mozz!A:H,8,FALSE)*K48</f>
        <v>0</v>
      </c>
      <c r="N48" s="113">
        <f>VLOOKUP(A48,'TKC Points'!A:C,3,FALSE)*K48</f>
        <v>0</v>
      </c>
      <c r="O48" s="33"/>
      <c r="P48" s="33"/>
    </row>
    <row r="49" spans="1:17" s="34" customFormat="1" ht="16.5" customHeight="1" x14ac:dyDescent="0.3">
      <c r="A49" s="24">
        <v>63519</v>
      </c>
      <c r="B49" s="25" t="s">
        <v>86</v>
      </c>
      <c r="C49" s="46">
        <v>5.2</v>
      </c>
      <c r="D49" s="47">
        <v>1</v>
      </c>
      <c r="E49" s="47">
        <v>3</v>
      </c>
      <c r="F49" s="48" t="s">
        <v>11</v>
      </c>
      <c r="G49" s="128">
        <v>17.55</v>
      </c>
      <c r="H49" s="133"/>
      <c r="I49" s="130">
        <v>54</v>
      </c>
      <c r="J49" s="120">
        <f>VLOOKUP(A49,mozz!A:F,6,FALSE)</f>
        <v>4.05</v>
      </c>
      <c r="K49" s="49">
        <f t="shared" si="8"/>
        <v>0</v>
      </c>
      <c r="L49" s="50">
        <f>VLOOKUP(A49,mozz!A:F,6,FALSE)*K49</f>
        <v>0</v>
      </c>
      <c r="M49" s="51">
        <f>VLOOKUP(A49,mozz!A:H,8,FALSE)*K49</f>
        <v>0</v>
      </c>
      <c r="N49" s="113">
        <f>VLOOKUP(A49,'TKC Points'!A:C,3,FALSE)*K49</f>
        <v>0</v>
      </c>
      <c r="O49" s="33"/>
      <c r="P49" s="33"/>
    </row>
    <row r="50" spans="1:17" s="34" customFormat="1" x14ac:dyDescent="0.3">
      <c r="A50" s="24">
        <v>63520</v>
      </c>
      <c r="B50" s="25" t="s">
        <v>87</v>
      </c>
      <c r="C50" s="46">
        <v>5.45</v>
      </c>
      <c r="D50" s="47">
        <v>0.75</v>
      </c>
      <c r="E50" s="47">
        <v>3</v>
      </c>
      <c r="F50" s="48" t="s">
        <v>11</v>
      </c>
      <c r="G50" s="128">
        <v>18.39</v>
      </c>
      <c r="H50" s="133"/>
      <c r="I50" s="130">
        <v>54</v>
      </c>
      <c r="J50" s="120">
        <f>VLOOKUP(A50,mozz!A:F,6,FALSE)</f>
        <v>3.2</v>
      </c>
      <c r="K50" s="49">
        <f t="shared" si="8"/>
        <v>0</v>
      </c>
      <c r="L50" s="50">
        <f>VLOOKUP(A50,mozz!A:F,6,FALSE)*K50</f>
        <v>0</v>
      </c>
      <c r="M50" s="51">
        <f>VLOOKUP(A50,mozz!A:H,8,FALSE)*K50</f>
        <v>0</v>
      </c>
      <c r="N50" s="113">
        <f>VLOOKUP(A50,'TKC Points'!A:C,3,FALSE)*K50</f>
        <v>0</v>
      </c>
      <c r="O50" s="33"/>
      <c r="P50" s="33"/>
    </row>
    <row r="51" spans="1:17" s="34" customFormat="1" x14ac:dyDescent="0.3">
      <c r="A51" s="24">
        <v>72580</v>
      </c>
      <c r="B51" s="25" t="s">
        <v>97</v>
      </c>
      <c r="C51" s="46">
        <v>5.03</v>
      </c>
      <c r="D51" s="47">
        <v>2</v>
      </c>
      <c r="E51" s="47">
        <v>2</v>
      </c>
      <c r="F51" s="48" t="s">
        <v>11</v>
      </c>
      <c r="G51" s="128">
        <v>18.86</v>
      </c>
      <c r="H51" s="133"/>
      <c r="I51" s="130">
        <v>60</v>
      </c>
      <c r="J51" s="120">
        <f>VLOOKUP(A51,mozz!A:F,6,FALSE)</f>
        <v>2.96</v>
      </c>
      <c r="K51" s="49">
        <f t="shared" ref="K51:K52" si="9">H51/I51</f>
        <v>0</v>
      </c>
      <c r="L51" s="50">
        <f>VLOOKUP(A51,mozz!A:F,6,FALSE)*K51</f>
        <v>0</v>
      </c>
      <c r="M51" s="51">
        <f>VLOOKUP(A51,mozz!A:H,8,FALSE)*K51</f>
        <v>0</v>
      </c>
      <c r="N51" s="113">
        <f>VLOOKUP(A51,'TKC Points'!A:C,3,FALSE)*K51</f>
        <v>0</v>
      </c>
      <c r="O51" s="33"/>
      <c r="P51" s="33"/>
    </row>
    <row r="52" spans="1:17" s="34" customFormat="1" x14ac:dyDescent="0.3">
      <c r="A52" s="24">
        <v>72581</v>
      </c>
      <c r="B52" s="25" t="s">
        <v>96</v>
      </c>
      <c r="C52" s="46">
        <v>4.88</v>
      </c>
      <c r="D52" s="47">
        <v>2</v>
      </c>
      <c r="E52" s="47">
        <v>2</v>
      </c>
      <c r="F52" s="48" t="s">
        <v>11</v>
      </c>
      <c r="G52" s="128">
        <v>18.3</v>
      </c>
      <c r="H52" s="133"/>
      <c r="I52" s="130">
        <v>60</v>
      </c>
      <c r="J52" s="120">
        <f>VLOOKUP(A52,mozz!A:F,6,FALSE)</f>
        <v>2.4500000000000002</v>
      </c>
      <c r="K52" s="49">
        <f t="shared" si="9"/>
        <v>0</v>
      </c>
      <c r="L52" s="50">
        <f>VLOOKUP(A52,mozz!A:F,6,FALSE)*K52</f>
        <v>0</v>
      </c>
      <c r="M52" s="51">
        <f>VLOOKUP(A52,mozz!A:H,8,FALSE)*K52</f>
        <v>0</v>
      </c>
      <c r="N52" s="113">
        <f>VLOOKUP(A52,'TKC Points'!A:C,3,FALSE)*K52</f>
        <v>0</v>
      </c>
      <c r="O52" s="33"/>
      <c r="P52" s="33"/>
    </row>
    <row r="53" spans="1:17" s="34" customFormat="1" x14ac:dyDescent="0.3">
      <c r="A53" s="24">
        <v>78368</v>
      </c>
      <c r="B53" s="25" t="s">
        <v>98</v>
      </c>
      <c r="C53" s="46">
        <v>4.9800000000000004</v>
      </c>
      <c r="D53" s="47">
        <v>2</v>
      </c>
      <c r="E53" s="47">
        <v>2</v>
      </c>
      <c r="F53" s="48" t="s">
        <v>11</v>
      </c>
      <c r="G53" s="128">
        <v>18.670000000000002</v>
      </c>
      <c r="H53" s="133"/>
      <c r="I53" s="130">
        <v>60</v>
      </c>
      <c r="J53" s="120">
        <f>VLOOKUP(A53,mozz!A:F,6,FALSE)</f>
        <v>5.92</v>
      </c>
      <c r="K53" s="49">
        <f t="shared" si="8"/>
        <v>0</v>
      </c>
      <c r="L53" s="50">
        <f>VLOOKUP(A53,mozz!A:F,6,FALSE)*K53</f>
        <v>0</v>
      </c>
      <c r="M53" s="51">
        <f>VLOOKUP(A53,mozz!A:H,8,FALSE)*K53</f>
        <v>0</v>
      </c>
      <c r="N53" s="113">
        <f>VLOOKUP(A53,'TKC Points'!A:C,3,FALSE)*K53</f>
        <v>0</v>
      </c>
      <c r="O53" s="33"/>
      <c r="P53" s="33"/>
    </row>
    <row r="54" spans="1:17" s="34" customFormat="1" x14ac:dyDescent="0.3">
      <c r="A54" s="24">
        <v>78369</v>
      </c>
      <c r="B54" s="25" t="s">
        <v>99</v>
      </c>
      <c r="C54" s="46">
        <v>4.9800000000000004</v>
      </c>
      <c r="D54" s="47">
        <v>2</v>
      </c>
      <c r="E54" s="47">
        <v>2</v>
      </c>
      <c r="F54" s="48" t="s">
        <v>11</v>
      </c>
      <c r="G54" s="128">
        <v>18.670000000000002</v>
      </c>
      <c r="H54" s="133"/>
      <c r="I54" s="130">
        <v>60</v>
      </c>
      <c r="J54" s="120">
        <f>VLOOKUP(A54,mozz!A:F,6,FALSE)</f>
        <v>4.8</v>
      </c>
      <c r="K54" s="49">
        <f t="shared" si="8"/>
        <v>0</v>
      </c>
      <c r="L54" s="50">
        <f>VLOOKUP(A54,mozz!A:F,6,FALSE)*K54</f>
        <v>0</v>
      </c>
      <c r="M54" s="51">
        <f>VLOOKUP(A54,mozz!A:H,8,FALSE)*K54</f>
        <v>0</v>
      </c>
      <c r="N54" s="113">
        <f>VLOOKUP(A54,'TKC Points'!A:C,3,FALSE)*K54</f>
        <v>0</v>
      </c>
      <c r="O54" s="33"/>
      <c r="P54" s="33"/>
    </row>
    <row r="55" spans="1:17" s="34" customFormat="1" x14ac:dyDescent="0.3">
      <c r="A55" s="24">
        <v>72671</v>
      </c>
      <c r="B55" s="25" t="s">
        <v>100</v>
      </c>
      <c r="C55" s="46">
        <v>5.5</v>
      </c>
      <c r="D55" s="47">
        <v>2</v>
      </c>
      <c r="E55" s="47">
        <v>2</v>
      </c>
      <c r="F55" s="48" t="s">
        <v>11</v>
      </c>
      <c r="G55" s="128">
        <v>20.62</v>
      </c>
      <c r="H55" s="133"/>
      <c r="I55" s="130">
        <v>60</v>
      </c>
      <c r="J55" s="120">
        <f>VLOOKUP(A55,mozz!A:F,6,FALSE)</f>
        <v>7.5</v>
      </c>
      <c r="K55" s="49">
        <f t="shared" si="8"/>
        <v>0</v>
      </c>
      <c r="L55" s="50">
        <f>VLOOKUP(A55,mozz!A:F,6,FALSE)*K55</f>
        <v>0</v>
      </c>
      <c r="M55" s="51">
        <f>VLOOKUP(A55,mozz!A:H,8,FALSE)*K55</f>
        <v>0</v>
      </c>
      <c r="N55" s="113">
        <f>VLOOKUP(A55,'TKC Points'!A:C,3,FALSE)*K55</f>
        <v>0</v>
      </c>
      <c r="O55" s="33"/>
      <c r="P55" s="33"/>
    </row>
    <row r="56" spans="1:17" s="34" customFormat="1" x14ac:dyDescent="0.3">
      <c r="A56" s="24">
        <v>72672</v>
      </c>
      <c r="B56" s="25" t="s">
        <v>101</v>
      </c>
      <c r="C56" s="46">
        <v>5.4</v>
      </c>
      <c r="D56" s="47">
        <v>2</v>
      </c>
      <c r="E56" s="47">
        <v>2</v>
      </c>
      <c r="F56" s="48" t="s">
        <v>11</v>
      </c>
      <c r="G56" s="128">
        <v>20.25</v>
      </c>
      <c r="H56" s="133"/>
      <c r="I56" s="130">
        <v>60</v>
      </c>
      <c r="J56" s="120">
        <f>VLOOKUP(A56,mozz!A:F,6,FALSE)</f>
        <v>5.63</v>
      </c>
      <c r="K56" s="49">
        <f t="shared" si="8"/>
        <v>0</v>
      </c>
      <c r="L56" s="50">
        <f>VLOOKUP(A56,mozz!A:F,6,FALSE)*K56</f>
        <v>0</v>
      </c>
      <c r="M56" s="51">
        <f>VLOOKUP(A56,mozz!A:H,8,FALSE)*K56</f>
        <v>0</v>
      </c>
      <c r="N56" s="113">
        <f>VLOOKUP(A56,'TKC Points'!A:C,3,FALSE)*K56</f>
        <v>0</v>
      </c>
      <c r="O56" s="33"/>
      <c r="P56" s="33"/>
    </row>
    <row r="57" spans="1:17" s="34" customFormat="1" x14ac:dyDescent="0.3">
      <c r="A57" s="24">
        <v>78356</v>
      </c>
      <c r="B57" s="25" t="s">
        <v>93</v>
      </c>
      <c r="C57" s="46">
        <v>4.9400000000000004</v>
      </c>
      <c r="D57" s="47">
        <v>2</v>
      </c>
      <c r="E57" s="47">
        <v>2</v>
      </c>
      <c r="F57" s="48" t="s">
        <v>11</v>
      </c>
      <c r="G57" s="128">
        <v>18.52</v>
      </c>
      <c r="H57" s="133"/>
      <c r="I57" s="130">
        <v>60</v>
      </c>
      <c r="J57" s="120">
        <f>VLOOKUP(A57,mozz!A:F,6,FALSE)</f>
        <v>3.1</v>
      </c>
      <c r="K57" s="49">
        <f t="shared" si="8"/>
        <v>0</v>
      </c>
      <c r="L57" s="50">
        <f>VLOOKUP(A57,mozz!A:F,6,FALSE)*K57</f>
        <v>0</v>
      </c>
      <c r="M57" s="51">
        <f>VLOOKUP(A57,mozz!A:H,8,FALSE)*K57</f>
        <v>0</v>
      </c>
      <c r="N57" s="113">
        <f>VLOOKUP(A57,'TKC Points'!A:C,3,FALSE)*K57</f>
        <v>0</v>
      </c>
      <c r="O57" s="33"/>
      <c r="P57" s="33"/>
    </row>
    <row r="58" spans="1:17" s="34" customFormat="1" x14ac:dyDescent="0.3">
      <c r="A58" s="24">
        <v>78357</v>
      </c>
      <c r="B58" s="25" t="s">
        <v>94</v>
      </c>
      <c r="C58" s="46">
        <v>4.93</v>
      </c>
      <c r="D58" s="47">
        <v>2</v>
      </c>
      <c r="E58" s="47">
        <v>2</v>
      </c>
      <c r="F58" s="48" t="s">
        <v>11</v>
      </c>
      <c r="G58" s="128">
        <v>18.48</v>
      </c>
      <c r="H58" s="133"/>
      <c r="I58" s="130">
        <v>60</v>
      </c>
      <c r="J58" s="120">
        <f>VLOOKUP(A58,mozz!A:F,6,FALSE)</f>
        <v>2.2999999999999998</v>
      </c>
      <c r="K58" s="49">
        <f t="shared" si="8"/>
        <v>0</v>
      </c>
      <c r="L58" s="50">
        <f>VLOOKUP(A58,mozz!A:F,6,FALSE)*K58</f>
        <v>0</v>
      </c>
      <c r="M58" s="51">
        <f>VLOOKUP(A58,mozz!A:H,8,FALSE)*K58</f>
        <v>0</v>
      </c>
      <c r="N58" s="113">
        <f>VLOOKUP(A58,'TKC Points'!A:C,3,FALSE)*K58</f>
        <v>0</v>
      </c>
      <c r="O58" s="33"/>
      <c r="P58" s="33"/>
    </row>
    <row r="59" spans="1:17" s="34" customFormat="1" x14ac:dyDescent="0.3">
      <c r="A59" s="24">
        <v>78359</v>
      </c>
      <c r="B59" s="25" t="s">
        <v>95</v>
      </c>
      <c r="C59" s="46">
        <v>4.29</v>
      </c>
      <c r="D59" s="47">
        <v>2</v>
      </c>
      <c r="E59" s="47">
        <v>2</v>
      </c>
      <c r="F59" s="48">
        <v>0</v>
      </c>
      <c r="G59" s="128">
        <v>16.079999999999998</v>
      </c>
      <c r="H59" s="133"/>
      <c r="I59" s="130">
        <v>60</v>
      </c>
      <c r="J59" s="120">
        <f>VLOOKUP(A59,mozz!A:F,6,FALSE)</f>
        <v>3.87</v>
      </c>
      <c r="K59" s="49">
        <f t="shared" si="8"/>
        <v>0</v>
      </c>
      <c r="L59" s="50">
        <f>VLOOKUP(A59,mozz!A:F,6,FALSE)*K59</f>
        <v>0</v>
      </c>
      <c r="M59" s="51">
        <f>VLOOKUP(A59,mozz!A:H,8,FALSE)*K59</f>
        <v>0</v>
      </c>
      <c r="N59" s="113">
        <f>VLOOKUP(A59,'TKC Points'!A:C,3,FALSE)*K59</f>
        <v>0</v>
      </c>
      <c r="O59" s="33"/>
      <c r="P59" s="33"/>
    </row>
    <row r="60" spans="1:17" s="34" customFormat="1" x14ac:dyDescent="0.3">
      <c r="A60" s="24">
        <v>68724</v>
      </c>
      <c r="B60" s="25" t="s">
        <v>118</v>
      </c>
      <c r="C60" s="46">
        <v>4.29</v>
      </c>
      <c r="D60" s="47">
        <v>2</v>
      </c>
      <c r="E60" s="47">
        <v>2</v>
      </c>
      <c r="F60" s="48">
        <v>0</v>
      </c>
      <c r="G60" s="128">
        <v>16.079999999999998</v>
      </c>
      <c r="H60" s="133"/>
      <c r="I60" s="130">
        <v>60</v>
      </c>
      <c r="J60" s="120">
        <f>VLOOKUP(A60,mozz!A:F,6,FALSE)</f>
        <v>6.28</v>
      </c>
      <c r="K60" s="49">
        <f t="shared" si="8"/>
        <v>0</v>
      </c>
      <c r="L60" s="50">
        <f>VLOOKUP(A60,mozz!A:F,6,FALSE)*K60</f>
        <v>0</v>
      </c>
      <c r="M60" s="51">
        <f>VLOOKUP(A60,mozz!A:H,8,FALSE)*K60</f>
        <v>0</v>
      </c>
      <c r="N60" s="113">
        <f>VLOOKUP(A60,'TKC Points'!A:C,3,FALSE)*K60</f>
        <v>0</v>
      </c>
      <c r="O60" s="33"/>
      <c r="P60" s="33"/>
    </row>
    <row r="61" spans="1:17" s="34" customFormat="1" x14ac:dyDescent="0.3">
      <c r="A61" s="24">
        <v>73020</v>
      </c>
      <c r="B61" s="25" t="s">
        <v>64</v>
      </c>
      <c r="C61" s="46">
        <v>7.02</v>
      </c>
      <c r="D61" s="47">
        <v>1.75</v>
      </c>
      <c r="E61" s="47">
        <v>4</v>
      </c>
      <c r="F61" s="48" t="s">
        <v>11</v>
      </c>
      <c r="G61" s="128">
        <v>15.8</v>
      </c>
      <c r="H61" s="133"/>
      <c r="I61" s="130">
        <v>36</v>
      </c>
      <c r="J61" s="120">
        <f>VLOOKUP(A61,mozz!A:F,6,FALSE)</f>
        <v>4.3899999999999997</v>
      </c>
      <c r="K61" s="49">
        <f t="shared" si="8"/>
        <v>0</v>
      </c>
      <c r="L61" s="50">
        <f>VLOOKUP(A61,mozz!A:F,6,FALSE)*K61</f>
        <v>0</v>
      </c>
      <c r="M61" s="51">
        <f>VLOOKUP(A61,mozz!A:H,8,FALSE)*K61</f>
        <v>0</v>
      </c>
      <c r="N61" s="113">
        <f>VLOOKUP(A61,'TKC Points'!A:C,3,FALSE)*K61</f>
        <v>0</v>
      </c>
      <c r="O61" s="33"/>
      <c r="P61" s="33"/>
    </row>
    <row r="62" spans="1:17" s="34" customFormat="1" ht="15" thickBot="1" x14ac:dyDescent="0.35">
      <c r="A62" s="24">
        <v>73022</v>
      </c>
      <c r="B62" s="25" t="s">
        <v>59</v>
      </c>
      <c r="C62" s="107">
        <v>7.02</v>
      </c>
      <c r="D62" s="108">
        <v>1.75</v>
      </c>
      <c r="E62" s="108">
        <v>4</v>
      </c>
      <c r="F62" s="122" t="s">
        <v>11</v>
      </c>
      <c r="G62" s="136">
        <v>15.8</v>
      </c>
      <c r="H62" s="134"/>
      <c r="I62" s="139">
        <v>36</v>
      </c>
      <c r="J62" s="120">
        <f>VLOOKUP(A62,mozz!A:F,6,FALSE)</f>
        <v>4.3899999999999997</v>
      </c>
      <c r="K62" s="52">
        <f t="shared" si="8"/>
        <v>0</v>
      </c>
      <c r="L62" s="53">
        <f>VLOOKUP(A62,mozz!A:F,6,FALSE)*K62</f>
        <v>0</v>
      </c>
      <c r="M62" s="54">
        <f>VLOOKUP(A62,mozz!A:H,8,FALSE)*K62</f>
        <v>0</v>
      </c>
      <c r="N62" s="113">
        <f>VLOOKUP(A62,'TKC Points'!A:C,3,FALSE)*K62</f>
        <v>0</v>
      </c>
      <c r="O62" s="33"/>
      <c r="P62" s="33"/>
    </row>
    <row r="63" spans="1:17" s="34" customFormat="1" ht="19.5" customHeight="1" thickBot="1" x14ac:dyDescent="0.35">
      <c r="A63" s="185" t="s">
        <v>53</v>
      </c>
      <c r="B63" s="186"/>
      <c r="C63" s="18"/>
      <c r="D63" s="19"/>
      <c r="E63" s="19"/>
      <c r="F63" s="19"/>
      <c r="G63" s="123"/>
      <c r="H63" s="140"/>
      <c r="I63" s="55"/>
      <c r="J63" s="121"/>
      <c r="K63" s="57"/>
      <c r="L63" s="58"/>
      <c r="M63" s="21"/>
      <c r="N63" s="22"/>
      <c r="O63" s="33"/>
      <c r="P63" s="33"/>
    </row>
    <row r="64" spans="1:17" s="34" customFormat="1" x14ac:dyDescent="0.3">
      <c r="A64" s="24">
        <v>55290</v>
      </c>
      <c r="B64" s="25" t="s">
        <v>134</v>
      </c>
      <c r="C64" s="26">
        <v>4.46</v>
      </c>
      <c r="D64" s="27">
        <v>2</v>
      </c>
      <c r="E64" s="27">
        <v>2</v>
      </c>
      <c r="F64" s="28">
        <v>0.125</v>
      </c>
      <c r="G64" s="29">
        <v>13.38</v>
      </c>
      <c r="H64" s="131"/>
      <c r="I64" s="129">
        <v>48</v>
      </c>
      <c r="J64" s="120">
        <f>VLOOKUP(A64,mozz!A:F,6,FALSE)</f>
        <v>3.05</v>
      </c>
      <c r="K64" s="30">
        <f t="shared" ref="K64" si="10">H64/I64</f>
        <v>0</v>
      </c>
      <c r="L64" s="31">
        <f>VLOOKUP(A64,mozz!A:F,6,FALSE)*K64</f>
        <v>0</v>
      </c>
      <c r="M64" s="32">
        <f>VLOOKUP(A64,mozz!A:H,8,FALSE)*K64</f>
        <v>0</v>
      </c>
      <c r="N64" s="113">
        <f>VLOOKUP(A64,'TKC Points'!A:C,3,FALSE)*K64</f>
        <v>0</v>
      </c>
      <c r="O64" s="33"/>
      <c r="P64" s="33"/>
      <c r="Q64" s="33"/>
    </row>
    <row r="65" spans="1:16" s="34" customFormat="1" x14ac:dyDescent="0.3">
      <c r="A65" s="24">
        <v>73318</v>
      </c>
      <c r="B65" s="25" t="s">
        <v>91</v>
      </c>
      <c r="C65" s="26">
        <v>4.2</v>
      </c>
      <c r="D65" s="27">
        <v>2</v>
      </c>
      <c r="E65" s="27">
        <v>2</v>
      </c>
      <c r="F65" s="28">
        <v>0</v>
      </c>
      <c r="G65" s="29">
        <v>26.25</v>
      </c>
      <c r="H65" s="133"/>
      <c r="I65" s="129">
        <v>100</v>
      </c>
      <c r="J65" s="120">
        <f>VLOOKUP(A65,mozz!A:F,6,FALSE)</f>
        <v>5.63</v>
      </c>
      <c r="K65" s="30">
        <f t="shared" ref="K65:K68" si="11">H65/I65</f>
        <v>0</v>
      </c>
      <c r="L65" s="31">
        <f>VLOOKUP(A65,mozz!A:F,6,FALSE)*K65</f>
        <v>0</v>
      </c>
      <c r="M65" s="32">
        <f>VLOOKUP(A65,mozz!A:H,8,FALSE)*K65</f>
        <v>0</v>
      </c>
      <c r="N65" s="113">
        <f>VLOOKUP(A65,'TKC Points'!A:C,3,FALSE)*K65</f>
        <v>0</v>
      </c>
      <c r="O65" s="33"/>
      <c r="P65" s="33"/>
    </row>
    <row r="66" spans="1:16" s="34" customFormat="1" x14ac:dyDescent="0.3">
      <c r="A66" s="24">
        <v>73338</v>
      </c>
      <c r="B66" s="25" t="s">
        <v>92</v>
      </c>
      <c r="C66" s="26">
        <v>4.2</v>
      </c>
      <c r="D66" s="27">
        <v>2</v>
      </c>
      <c r="E66" s="27">
        <v>2</v>
      </c>
      <c r="F66" s="28">
        <v>0</v>
      </c>
      <c r="G66" s="29">
        <v>26.25</v>
      </c>
      <c r="H66" s="132"/>
      <c r="I66" s="129">
        <v>100</v>
      </c>
      <c r="J66" s="120">
        <f>VLOOKUP(A66,mozz!A:F,6,FALSE)</f>
        <v>10</v>
      </c>
      <c r="K66" s="30">
        <f t="shared" si="11"/>
        <v>0</v>
      </c>
      <c r="L66" s="31">
        <f>VLOOKUP(A66,mozz!A:F,6,FALSE)*K66</f>
        <v>0</v>
      </c>
      <c r="M66" s="32">
        <f>VLOOKUP(A66,mozz!A:H,8,FALSE)*K66</f>
        <v>0</v>
      </c>
      <c r="N66" s="113">
        <f>VLOOKUP(A66,'TKC Points'!A:C,3,FALSE)*K66</f>
        <v>0</v>
      </c>
      <c r="O66" s="33"/>
      <c r="P66" s="33"/>
    </row>
    <row r="67" spans="1:16" s="34" customFormat="1" x14ac:dyDescent="0.3">
      <c r="A67" s="24">
        <v>78372</v>
      </c>
      <c r="B67" s="25" t="s">
        <v>46</v>
      </c>
      <c r="C67" s="26">
        <v>4.4000000000000004</v>
      </c>
      <c r="D67" s="27">
        <v>2</v>
      </c>
      <c r="E67" s="27">
        <v>2</v>
      </c>
      <c r="F67" s="28">
        <v>0</v>
      </c>
      <c r="G67" s="29">
        <v>26.4</v>
      </c>
      <c r="H67" s="132"/>
      <c r="I67" s="129">
        <v>96</v>
      </c>
      <c r="J67" s="120">
        <f>VLOOKUP(A67,mozz!A:F,6,FALSE)</f>
        <v>9.1199999999999992</v>
      </c>
      <c r="K67" s="30">
        <f t="shared" si="11"/>
        <v>0</v>
      </c>
      <c r="L67" s="31">
        <f>VLOOKUP(A67,mozz!A:F,6,FALSE)*K67</f>
        <v>0</v>
      </c>
      <c r="M67" s="32">
        <f>VLOOKUP(A67,mozz!A:H,8,FALSE)*K67</f>
        <v>0</v>
      </c>
      <c r="N67" s="113">
        <f>VLOOKUP(A67,'TKC Points'!A:C,3,FALSE)*K67</f>
        <v>0</v>
      </c>
      <c r="O67" s="33"/>
      <c r="P67" s="33"/>
    </row>
    <row r="68" spans="1:16" s="34" customFormat="1" ht="15" thickBot="1" x14ac:dyDescent="0.35">
      <c r="A68" s="24">
        <v>78373</v>
      </c>
      <c r="B68" s="25" t="s">
        <v>47</v>
      </c>
      <c r="C68" s="26">
        <v>4.4000000000000004</v>
      </c>
      <c r="D68" s="27">
        <v>2</v>
      </c>
      <c r="E68" s="27">
        <v>2</v>
      </c>
      <c r="F68" s="28">
        <v>0</v>
      </c>
      <c r="G68" s="29">
        <v>26.4</v>
      </c>
      <c r="H68" s="135"/>
      <c r="I68" s="129">
        <v>96</v>
      </c>
      <c r="J68" s="120">
        <f>VLOOKUP(A68,mozz!A:F,6,FALSE)</f>
        <v>6.72</v>
      </c>
      <c r="K68" s="30">
        <f t="shared" si="11"/>
        <v>0</v>
      </c>
      <c r="L68" s="31">
        <f>VLOOKUP(A68,mozz!A:F,6,FALSE)*K68</f>
        <v>0</v>
      </c>
      <c r="M68" s="32">
        <f>VLOOKUP(A68,mozz!A:H,8,FALSE)*K68</f>
        <v>0</v>
      </c>
      <c r="N68" s="113">
        <f>VLOOKUP(A68,'TKC Points'!A:C,3,FALSE)*K68</f>
        <v>0</v>
      </c>
      <c r="O68" s="33"/>
      <c r="P68" s="33"/>
    </row>
    <row r="69" spans="1:16" s="34" customFormat="1" ht="19.5" customHeight="1" thickBot="1" x14ac:dyDescent="0.35">
      <c r="A69" s="185" t="s">
        <v>54</v>
      </c>
      <c r="B69" s="186"/>
      <c r="C69" s="18"/>
      <c r="D69" s="19"/>
      <c r="E69" s="19"/>
      <c r="F69" s="19"/>
      <c r="G69" s="19"/>
      <c r="H69" s="20"/>
      <c r="I69" s="19"/>
      <c r="J69" s="121"/>
      <c r="K69" s="59"/>
      <c r="L69" s="60"/>
      <c r="M69" s="21"/>
      <c r="N69" s="22"/>
      <c r="O69" s="33"/>
      <c r="P69" s="33"/>
    </row>
    <row r="70" spans="1:16" s="34" customFormat="1" x14ac:dyDescent="0.3">
      <c r="A70" s="24">
        <v>68523</v>
      </c>
      <c r="B70" s="25" t="s">
        <v>102</v>
      </c>
      <c r="C70" s="26">
        <v>5.44</v>
      </c>
      <c r="D70" s="27">
        <v>2</v>
      </c>
      <c r="E70" s="27">
        <v>2</v>
      </c>
      <c r="F70" s="28" t="s">
        <v>11</v>
      </c>
      <c r="G70" s="29">
        <v>24.48</v>
      </c>
      <c r="H70" s="131"/>
      <c r="I70" s="129">
        <v>72</v>
      </c>
      <c r="J70" s="120">
        <f>VLOOKUP(A70,mozz!A:F,6,FALSE)</f>
        <v>3.42</v>
      </c>
      <c r="K70" s="30">
        <f t="shared" ref="K70:K79" si="12">H70/I70</f>
        <v>0</v>
      </c>
      <c r="L70" s="31">
        <f>VLOOKUP(A70,mozz!A:F,6,FALSE)*K70</f>
        <v>0</v>
      </c>
      <c r="M70" s="32">
        <f>VLOOKUP(A70,mozz!A:H,8,FALSE)*K70</f>
        <v>0</v>
      </c>
      <c r="N70" s="113">
        <f>VLOOKUP(A70,'TKC Points'!A:C,3,FALSE)*K70</f>
        <v>0</v>
      </c>
      <c r="O70" s="33"/>
      <c r="P70" s="33"/>
    </row>
    <row r="71" spans="1:16" s="34" customFormat="1" x14ac:dyDescent="0.3">
      <c r="A71" s="24">
        <v>68521</v>
      </c>
      <c r="B71" s="25" t="s">
        <v>90</v>
      </c>
      <c r="C71" s="26">
        <v>5.0999999999999996</v>
      </c>
      <c r="D71" s="27">
        <v>2</v>
      </c>
      <c r="E71" s="27">
        <v>2</v>
      </c>
      <c r="F71" s="28" t="s">
        <v>11</v>
      </c>
      <c r="G71" s="29">
        <v>30.6</v>
      </c>
      <c r="H71" s="132"/>
      <c r="I71" s="129">
        <v>96</v>
      </c>
      <c r="J71" s="120">
        <f>VLOOKUP(A71,mozz!A:F,6,FALSE)</f>
        <v>12</v>
      </c>
      <c r="K71" s="30">
        <f t="shared" si="12"/>
        <v>0</v>
      </c>
      <c r="L71" s="31">
        <f>VLOOKUP(A71,mozz!A:F,6,FALSE)*K71</f>
        <v>0</v>
      </c>
      <c r="M71" s="32">
        <f>VLOOKUP(A71,mozz!A:H,8,FALSE)*K71</f>
        <v>0</v>
      </c>
      <c r="N71" s="113">
        <f>VLOOKUP(A71,'TKC Points'!A:C,3,FALSE)*K71</f>
        <v>0</v>
      </c>
      <c r="O71" s="33"/>
      <c r="P71" s="33"/>
    </row>
    <row r="72" spans="1:16" s="34" customFormat="1" x14ac:dyDescent="0.3">
      <c r="A72" s="24">
        <v>68525</v>
      </c>
      <c r="B72" s="127" t="s">
        <v>203</v>
      </c>
      <c r="C72" s="26">
        <v>5.0999999999999996</v>
      </c>
      <c r="D72" s="27">
        <v>2</v>
      </c>
      <c r="E72" s="27">
        <v>2</v>
      </c>
      <c r="F72" s="28" t="s">
        <v>11</v>
      </c>
      <c r="G72" s="29">
        <v>30.6</v>
      </c>
      <c r="H72" s="132"/>
      <c r="I72" s="129">
        <v>96</v>
      </c>
      <c r="J72" s="120">
        <f>VLOOKUP(A72,mozz!A:F,6,FALSE)</f>
        <v>10.38</v>
      </c>
      <c r="K72" s="30">
        <f t="shared" ref="K72" si="13">H72/I72</f>
        <v>0</v>
      </c>
      <c r="L72" s="31">
        <f>VLOOKUP(A72,mozz!A:F,6,FALSE)*K72</f>
        <v>0</v>
      </c>
      <c r="M72" s="32">
        <f>VLOOKUP(A72,mozz!A:H,8,FALSE)*K72</f>
        <v>0</v>
      </c>
      <c r="N72" s="113">
        <f>VLOOKUP(A72,'TKC Points'!A:C,3,FALSE)*K72</f>
        <v>0</v>
      </c>
      <c r="O72" s="33"/>
      <c r="P72" s="33"/>
    </row>
    <row r="73" spans="1:16" s="34" customFormat="1" x14ac:dyDescent="0.3">
      <c r="A73" s="24">
        <v>78673</v>
      </c>
      <c r="B73" s="25" t="s">
        <v>103</v>
      </c>
      <c r="C73" s="26">
        <v>4.5999999999999996</v>
      </c>
      <c r="D73" s="27">
        <v>2</v>
      </c>
      <c r="E73" s="27">
        <v>2</v>
      </c>
      <c r="F73" s="28" t="s">
        <v>11</v>
      </c>
      <c r="G73" s="29">
        <v>27.6</v>
      </c>
      <c r="H73" s="132"/>
      <c r="I73" s="129">
        <v>96</v>
      </c>
      <c r="J73" s="120">
        <f>VLOOKUP(A73,mozz!A:F,6,FALSE)</f>
        <v>4.5</v>
      </c>
      <c r="K73" s="30">
        <f t="shared" si="12"/>
        <v>0</v>
      </c>
      <c r="L73" s="31">
        <f>VLOOKUP(A73,mozz!A:F,6,FALSE)*K73</f>
        <v>0</v>
      </c>
      <c r="M73" s="32">
        <f>VLOOKUP(A73,mozz!A:H,8,FALSE)*K73</f>
        <v>0</v>
      </c>
      <c r="N73" s="113">
        <f>VLOOKUP(A73,'TKC Points'!A:C,3,FALSE)*K73</f>
        <v>0</v>
      </c>
      <c r="O73" s="33"/>
      <c r="P73" s="33"/>
    </row>
    <row r="74" spans="1:16" s="34" customFormat="1" x14ac:dyDescent="0.3">
      <c r="A74" s="24">
        <v>78674</v>
      </c>
      <c r="B74" s="25" t="s">
        <v>104</v>
      </c>
      <c r="C74" s="26">
        <v>4.4800000000000004</v>
      </c>
      <c r="D74" s="27">
        <v>2</v>
      </c>
      <c r="E74" s="27">
        <v>2</v>
      </c>
      <c r="F74" s="28" t="s">
        <v>11</v>
      </c>
      <c r="G74" s="29">
        <v>26.88</v>
      </c>
      <c r="H74" s="132"/>
      <c r="I74" s="129">
        <v>96</v>
      </c>
      <c r="J74" s="120">
        <f>VLOOKUP(A74,mozz!A:F,6,FALSE)</f>
        <v>3.33</v>
      </c>
      <c r="K74" s="30">
        <f t="shared" si="12"/>
        <v>0</v>
      </c>
      <c r="L74" s="31">
        <f>VLOOKUP(A74,mozz!A:F,6,FALSE)*K74</f>
        <v>0</v>
      </c>
      <c r="M74" s="32">
        <f>VLOOKUP(A74,mozz!A:H,8,FALSE)*K74</f>
        <v>0</v>
      </c>
      <c r="N74" s="113">
        <f>VLOOKUP(A74,'TKC Points'!A:C,3,FALSE)*K74</f>
        <v>0</v>
      </c>
      <c r="O74" s="33"/>
      <c r="P74" s="33"/>
    </row>
    <row r="75" spans="1:16" s="34" customFormat="1" x14ac:dyDescent="0.3">
      <c r="A75" s="24">
        <v>78697</v>
      </c>
      <c r="B75" s="25" t="s">
        <v>105</v>
      </c>
      <c r="C75" s="26">
        <v>4.5</v>
      </c>
      <c r="D75" s="27">
        <v>2</v>
      </c>
      <c r="E75" s="27">
        <v>2</v>
      </c>
      <c r="F75" s="28" t="s">
        <v>11</v>
      </c>
      <c r="G75" s="29">
        <v>27</v>
      </c>
      <c r="H75" s="132"/>
      <c r="I75" s="129">
        <v>96</v>
      </c>
      <c r="J75" s="120">
        <f>VLOOKUP(A75,mozz!A:F,6,FALSE)</f>
        <v>8.4</v>
      </c>
      <c r="K75" s="30">
        <f t="shared" si="12"/>
        <v>0</v>
      </c>
      <c r="L75" s="31">
        <f>VLOOKUP(A75,mozz!A:F,6,FALSE)*K75</f>
        <v>0</v>
      </c>
      <c r="M75" s="32">
        <f>VLOOKUP(A75,mozz!A:H,8,FALSE)*K75</f>
        <v>0</v>
      </c>
      <c r="N75" s="113">
        <f>VLOOKUP(A75,'TKC Points'!A:C,3,FALSE)*K75</f>
        <v>0</v>
      </c>
      <c r="O75" s="33"/>
      <c r="P75" s="33"/>
    </row>
    <row r="76" spans="1:16" s="34" customFormat="1" x14ac:dyDescent="0.3">
      <c r="A76" s="24">
        <v>78698</v>
      </c>
      <c r="B76" s="25" t="s">
        <v>106</v>
      </c>
      <c r="C76" s="26">
        <v>4.4800000000000004</v>
      </c>
      <c r="D76" s="27">
        <v>2</v>
      </c>
      <c r="E76" s="27">
        <v>2</v>
      </c>
      <c r="F76" s="28" t="s">
        <v>11</v>
      </c>
      <c r="G76" s="29">
        <v>26.88</v>
      </c>
      <c r="H76" s="132"/>
      <c r="I76" s="129">
        <v>96</v>
      </c>
      <c r="J76" s="120">
        <f>VLOOKUP(A76,mozz!A:F,6,FALSE)</f>
        <v>6.66</v>
      </c>
      <c r="K76" s="30">
        <f t="shared" si="12"/>
        <v>0</v>
      </c>
      <c r="L76" s="31">
        <f>VLOOKUP(A76,mozz!A:F,6,FALSE)*K76</f>
        <v>0</v>
      </c>
      <c r="M76" s="32">
        <f>VLOOKUP(A76,mozz!A:H,8,FALSE)*K76</f>
        <v>0</v>
      </c>
      <c r="N76" s="113">
        <f>VLOOKUP(A76,'TKC Points'!A:C,3,FALSE)*K76</f>
        <v>0</v>
      </c>
      <c r="O76" s="33"/>
      <c r="P76" s="33"/>
    </row>
    <row r="77" spans="1:16" s="34" customFormat="1" x14ac:dyDescent="0.3">
      <c r="A77" s="24">
        <v>78771</v>
      </c>
      <c r="B77" s="25" t="s">
        <v>107</v>
      </c>
      <c r="C77" s="26">
        <v>4.6900000000000004</v>
      </c>
      <c r="D77" s="27">
        <v>2</v>
      </c>
      <c r="E77" s="27">
        <v>2</v>
      </c>
      <c r="F77" s="28" t="s">
        <v>11</v>
      </c>
      <c r="G77" s="29">
        <v>28.14</v>
      </c>
      <c r="H77" s="132"/>
      <c r="I77" s="129">
        <v>96</v>
      </c>
      <c r="J77" s="120">
        <f>VLOOKUP(A77,mozz!A:F,6,FALSE)</f>
        <v>5.7</v>
      </c>
      <c r="K77" s="30">
        <f t="shared" si="12"/>
        <v>0</v>
      </c>
      <c r="L77" s="31">
        <f>VLOOKUP(A77,mozz!A:F,6,FALSE)*K77</f>
        <v>0</v>
      </c>
      <c r="M77" s="32">
        <f>VLOOKUP(A77,mozz!A:H,8,FALSE)*K77</f>
        <v>0</v>
      </c>
      <c r="N77" s="113">
        <f>VLOOKUP(A77,'TKC Points'!A:C,3,FALSE)*K77</f>
        <v>0</v>
      </c>
      <c r="O77" s="33"/>
      <c r="P77" s="33"/>
    </row>
    <row r="78" spans="1:16" s="34" customFormat="1" x14ac:dyDescent="0.3">
      <c r="A78" s="24">
        <v>73158</v>
      </c>
      <c r="B78" s="25" t="s">
        <v>88</v>
      </c>
      <c r="C78" s="26">
        <v>4.5999999999999996</v>
      </c>
      <c r="D78" s="27">
        <v>2</v>
      </c>
      <c r="E78" s="27">
        <v>2</v>
      </c>
      <c r="F78" s="28" t="s">
        <v>11</v>
      </c>
      <c r="G78" s="29">
        <v>27.6</v>
      </c>
      <c r="H78" s="132"/>
      <c r="I78" s="129">
        <v>96</v>
      </c>
      <c r="J78" s="120">
        <f>VLOOKUP(A78,mozz!A:F,6,FALSE)</f>
        <v>4.5</v>
      </c>
      <c r="K78" s="30">
        <f t="shared" si="12"/>
        <v>0</v>
      </c>
      <c r="L78" s="31">
        <f>VLOOKUP(A78,mozz!A:F,6,FALSE)*K78</f>
        <v>0</v>
      </c>
      <c r="M78" s="32">
        <f>VLOOKUP(A78,mozz!A:H,8,FALSE)*K78</f>
        <v>0</v>
      </c>
      <c r="N78" s="113">
        <f>VLOOKUP(A78,'TKC Points'!A:C,3,FALSE)*K78</f>
        <v>0</v>
      </c>
      <c r="O78" s="33"/>
      <c r="P78" s="33"/>
    </row>
    <row r="79" spans="1:16" s="34" customFormat="1" ht="15" thickBot="1" x14ac:dyDescent="0.35">
      <c r="A79" s="24">
        <v>73159</v>
      </c>
      <c r="B79" s="25" t="s">
        <v>89</v>
      </c>
      <c r="C79" s="26">
        <v>4.4800000000000004</v>
      </c>
      <c r="D79" s="27">
        <v>2</v>
      </c>
      <c r="E79" s="27">
        <v>2</v>
      </c>
      <c r="F79" s="28" t="s">
        <v>11</v>
      </c>
      <c r="G79" s="29">
        <v>26.88</v>
      </c>
      <c r="H79" s="135"/>
      <c r="I79" s="129">
        <v>96</v>
      </c>
      <c r="J79" s="120">
        <f>VLOOKUP(A79,mozz!A:F,6,FALSE)</f>
        <v>3.33</v>
      </c>
      <c r="K79" s="30">
        <f t="shared" si="12"/>
        <v>0</v>
      </c>
      <c r="L79" s="31">
        <f>VLOOKUP(A79,mozz!A:F,6,FALSE)*K79</f>
        <v>0</v>
      </c>
      <c r="M79" s="32">
        <f>VLOOKUP(A79,mozz!A:H,8,FALSE)*K79</f>
        <v>0</v>
      </c>
      <c r="N79" s="113">
        <f>VLOOKUP(A79,'TKC Points'!A:C,3,FALSE)*K79</f>
        <v>0</v>
      </c>
      <c r="O79" s="33"/>
      <c r="P79" s="33"/>
    </row>
    <row r="80" spans="1:16" s="34" customFormat="1" ht="19.5" customHeight="1" thickBot="1" x14ac:dyDescent="0.35">
      <c r="A80" s="185" t="s">
        <v>110</v>
      </c>
      <c r="B80" s="186"/>
      <c r="C80" s="18"/>
      <c r="D80" s="19"/>
      <c r="E80" s="19"/>
      <c r="F80" s="19"/>
      <c r="G80" s="19"/>
      <c r="H80" s="20"/>
      <c r="I80" s="19"/>
      <c r="J80" s="121"/>
      <c r="K80" s="59"/>
      <c r="L80" s="60"/>
      <c r="M80" s="21"/>
      <c r="N80" s="22"/>
      <c r="O80" s="33"/>
      <c r="P80" s="33"/>
    </row>
    <row r="81" spans="1:17" s="34" customFormat="1" x14ac:dyDescent="0.3">
      <c r="A81" s="24">
        <v>67611</v>
      </c>
      <c r="B81" s="25" t="s">
        <v>114</v>
      </c>
      <c r="C81" s="26">
        <v>3.4</v>
      </c>
      <c r="D81" s="27">
        <v>0</v>
      </c>
      <c r="E81" s="27"/>
      <c r="F81" s="28">
        <v>0</v>
      </c>
      <c r="G81" s="29">
        <v>15.3</v>
      </c>
      <c r="H81" s="131"/>
      <c r="I81" s="129">
        <v>72</v>
      </c>
      <c r="J81" s="120">
        <v>0</v>
      </c>
      <c r="K81" s="30">
        <f t="shared" ref="K81" si="14">H81/I81</f>
        <v>0</v>
      </c>
      <c r="L81" s="31">
        <v>0</v>
      </c>
      <c r="M81" s="32">
        <v>0</v>
      </c>
      <c r="N81" s="113">
        <f>VLOOKUP(A81,'TKC Points'!A:C,3,FALSE)*K81</f>
        <v>0</v>
      </c>
      <c r="O81" s="33"/>
      <c r="P81" s="33"/>
    </row>
    <row r="82" spans="1:17" s="34" customFormat="1" x14ac:dyDescent="0.3">
      <c r="A82" s="24">
        <v>67608</v>
      </c>
      <c r="B82" s="25" t="s">
        <v>112</v>
      </c>
      <c r="C82" s="26">
        <v>3.25</v>
      </c>
      <c r="D82" s="27">
        <v>0</v>
      </c>
      <c r="E82" s="27">
        <v>0</v>
      </c>
      <c r="F82" s="28">
        <v>0</v>
      </c>
      <c r="G82" s="29">
        <v>24.38</v>
      </c>
      <c r="H82" s="132"/>
      <c r="I82" s="129">
        <v>120</v>
      </c>
      <c r="J82" s="120">
        <v>0</v>
      </c>
      <c r="K82" s="30">
        <f t="shared" ref="K82:K86" si="15">H82/I82</f>
        <v>0</v>
      </c>
      <c r="L82" s="31">
        <v>0</v>
      </c>
      <c r="M82" s="32">
        <v>0</v>
      </c>
      <c r="N82" s="113">
        <f>VLOOKUP(A82,'TKC Points'!A:C,3,FALSE)*K82</f>
        <v>0</v>
      </c>
      <c r="O82" s="33"/>
      <c r="P82" s="33"/>
    </row>
    <row r="83" spans="1:17" s="34" customFormat="1" x14ac:dyDescent="0.3">
      <c r="A83" s="24">
        <v>73037</v>
      </c>
      <c r="B83" s="25" t="s">
        <v>111</v>
      </c>
      <c r="C83" s="26">
        <v>3.25</v>
      </c>
      <c r="D83" s="27">
        <v>0</v>
      </c>
      <c r="E83" s="27">
        <v>0</v>
      </c>
      <c r="F83" s="28">
        <v>0</v>
      </c>
      <c r="G83" s="29">
        <v>29.25</v>
      </c>
      <c r="H83" s="132"/>
      <c r="I83" s="129">
        <v>144</v>
      </c>
      <c r="J83" s="120">
        <v>0</v>
      </c>
      <c r="K83" s="30">
        <f>H83/I83</f>
        <v>0</v>
      </c>
      <c r="L83" s="31">
        <v>0</v>
      </c>
      <c r="M83" s="32">
        <v>0</v>
      </c>
      <c r="N83" s="113">
        <f>VLOOKUP(A83,'TKC Points'!A:C,3,FALSE)*K83</f>
        <v>0</v>
      </c>
      <c r="O83" s="33"/>
      <c r="P83" s="33"/>
    </row>
    <row r="84" spans="1:17" s="34" customFormat="1" x14ac:dyDescent="0.3">
      <c r="A84" s="24">
        <v>73087</v>
      </c>
      <c r="B84" s="25" t="s">
        <v>112</v>
      </c>
      <c r="C84" s="26">
        <v>3.63</v>
      </c>
      <c r="D84" s="27">
        <v>0</v>
      </c>
      <c r="E84" s="27">
        <v>0</v>
      </c>
      <c r="F84" s="28">
        <v>0</v>
      </c>
      <c r="G84" s="29">
        <v>21.75</v>
      </c>
      <c r="H84" s="132"/>
      <c r="I84" s="129">
        <v>96</v>
      </c>
      <c r="J84" s="120">
        <v>0</v>
      </c>
      <c r="K84" s="30">
        <f>H84/I84</f>
        <v>0</v>
      </c>
      <c r="L84" s="31">
        <v>0</v>
      </c>
      <c r="M84" s="32">
        <v>0</v>
      </c>
      <c r="N84" s="113">
        <f>VLOOKUP(A84,'TKC Points'!A:C,3,FALSE)*K84</f>
        <v>0</v>
      </c>
      <c r="O84" s="33"/>
      <c r="P84" s="33"/>
    </row>
    <row r="85" spans="1:17" s="34" customFormat="1" x14ac:dyDescent="0.3">
      <c r="A85" s="24">
        <v>67609</v>
      </c>
      <c r="B85" s="25" t="s">
        <v>109</v>
      </c>
      <c r="C85" s="26">
        <v>2.2400000000000002</v>
      </c>
      <c r="D85" s="27">
        <v>0</v>
      </c>
      <c r="E85" s="27"/>
      <c r="F85" s="28">
        <v>0</v>
      </c>
      <c r="G85" s="29">
        <v>26.85</v>
      </c>
      <c r="H85" s="132"/>
      <c r="I85" s="129">
        <v>192</v>
      </c>
      <c r="J85" s="120">
        <v>0</v>
      </c>
      <c r="K85" s="30">
        <f t="shared" si="15"/>
        <v>0</v>
      </c>
      <c r="L85" s="31">
        <v>0</v>
      </c>
      <c r="M85" s="32">
        <v>0</v>
      </c>
      <c r="N85" s="113">
        <f>VLOOKUP(A85,'TKC Points'!A:C,3,FALSE)*K85</f>
        <v>0</v>
      </c>
      <c r="O85" s="33"/>
      <c r="P85" s="33"/>
    </row>
    <row r="86" spans="1:17" s="34" customFormat="1" x14ac:dyDescent="0.3">
      <c r="A86" s="24">
        <v>67610</v>
      </c>
      <c r="B86" s="25" t="s">
        <v>113</v>
      </c>
      <c r="C86" s="26">
        <v>2.75</v>
      </c>
      <c r="D86" s="27">
        <v>0</v>
      </c>
      <c r="E86" s="27"/>
      <c r="F86" s="28">
        <v>0</v>
      </c>
      <c r="G86" s="29">
        <v>20.63</v>
      </c>
      <c r="H86" s="132"/>
      <c r="I86" s="129">
        <v>120</v>
      </c>
      <c r="J86" s="120">
        <v>0</v>
      </c>
      <c r="K86" s="30">
        <f t="shared" si="15"/>
        <v>0</v>
      </c>
      <c r="L86" s="31">
        <v>0</v>
      </c>
      <c r="M86" s="32">
        <v>0</v>
      </c>
      <c r="N86" s="113">
        <f>VLOOKUP(A86,'TKC Points'!A:C,3,FALSE)*K86</f>
        <v>0</v>
      </c>
      <c r="O86" s="33"/>
      <c r="P86" s="33"/>
    </row>
    <row r="87" spans="1:17" ht="21" x14ac:dyDescent="0.3">
      <c r="A87" s="62"/>
      <c r="B87" s="62" t="s">
        <v>58</v>
      </c>
      <c r="C87" s="63"/>
      <c r="D87" s="64"/>
      <c r="E87" s="64"/>
      <c r="F87" s="64"/>
      <c r="G87" s="63"/>
      <c r="H87" s="174"/>
      <c r="I87" s="174"/>
      <c r="J87" s="174" t="s">
        <v>34</v>
      </c>
      <c r="K87" s="174"/>
      <c r="L87" s="66">
        <f>SUM(L9:L86)</f>
        <v>0</v>
      </c>
      <c r="M87" s="67">
        <f>SUM(M9:M86)</f>
        <v>0</v>
      </c>
      <c r="N87" s="114">
        <f>SUM(N9:N86)</f>
        <v>0</v>
      </c>
      <c r="O87" s="7"/>
      <c r="P87" s="7"/>
      <c r="Q87" s="7"/>
    </row>
    <row r="88" spans="1:17" ht="18" x14ac:dyDescent="0.35">
      <c r="A88" s="68"/>
      <c r="B88" s="69" t="s">
        <v>60</v>
      </c>
      <c r="C88" s="70"/>
      <c r="D88" s="71"/>
      <c r="E88" s="72"/>
      <c r="F88" s="73"/>
      <c r="G88" s="74"/>
      <c r="H88" s="171" t="s">
        <v>16</v>
      </c>
      <c r="I88" s="171"/>
      <c r="J88" s="171"/>
      <c r="K88" s="171"/>
      <c r="L88" s="171"/>
      <c r="M88" s="106"/>
      <c r="N88" s="106"/>
      <c r="O88" s="7"/>
      <c r="P88" s="7"/>
    </row>
    <row r="89" spans="1:17" ht="18" x14ac:dyDescent="0.35">
      <c r="A89" s="68"/>
      <c r="B89" s="75"/>
      <c r="C89" s="70"/>
      <c r="D89" s="71"/>
      <c r="E89" s="72"/>
      <c r="F89" s="73"/>
      <c r="G89" s="74"/>
      <c r="H89" s="171" t="s">
        <v>18</v>
      </c>
      <c r="I89" s="171"/>
      <c r="J89" s="171"/>
      <c r="K89" s="171"/>
      <c r="L89" s="171"/>
      <c r="M89" s="106"/>
      <c r="N89" s="106"/>
      <c r="O89" s="7"/>
      <c r="P89" s="7"/>
    </row>
    <row r="90" spans="1:17" ht="18" x14ac:dyDescent="0.35">
      <c r="A90" s="68"/>
      <c r="B90" s="75" t="s">
        <v>15</v>
      </c>
      <c r="C90" s="70"/>
      <c r="D90" s="71"/>
      <c r="E90" s="72"/>
      <c r="F90" s="73"/>
      <c r="G90" s="74"/>
      <c r="H90" s="171" t="s">
        <v>19</v>
      </c>
      <c r="I90" s="171"/>
      <c r="J90" s="171"/>
      <c r="K90" s="171"/>
      <c r="L90" s="171"/>
      <c r="M90" s="106"/>
      <c r="N90" s="106"/>
      <c r="O90" s="7"/>
      <c r="P90" s="7"/>
    </row>
    <row r="91" spans="1:17" ht="23.4" x14ac:dyDescent="0.45">
      <c r="A91" s="68"/>
      <c r="B91" s="76" t="s">
        <v>14</v>
      </c>
      <c r="C91" s="70"/>
      <c r="D91" s="71"/>
      <c r="E91" s="72"/>
      <c r="F91" s="73"/>
      <c r="G91" s="74"/>
      <c r="H91" s="171" t="s">
        <v>20</v>
      </c>
      <c r="I91" s="171"/>
      <c r="J91" s="171"/>
      <c r="K91" s="171"/>
      <c r="L91" s="171"/>
      <c r="M91" s="106"/>
      <c r="N91" s="106"/>
      <c r="O91" s="7"/>
      <c r="P91" s="7"/>
    </row>
    <row r="92" spans="1:17" ht="18" x14ac:dyDescent="0.35">
      <c r="A92" s="68"/>
      <c r="B92" s="2" t="s">
        <v>17</v>
      </c>
      <c r="C92" s="70"/>
      <c r="D92" s="71"/>
      <c r="E92" s="72"/>
      <c r="F92" s="73"/>
      <c r="G92" s="74"/>
      <c r="H92" s="171" t="s">
        <v>21</v>
      </c>
      <c r="I92" s="171"/>
      <c r="J92" s="171"/>
      <c r="K92" s="171"/>
      <c r="L92" s="171"/>
      <c r="M92" s="106"/>
      <c r="N92" s="106"/>
      <c r="O92" s="7"/>
      <c r="P92" s="7"/>
    </row>
    <row r="93" spans="1:17" ht="18" x14ac:dyDescent="0.35">
      <c r="A93" s="68"/>
      <c r="B93" s="69" t="s">
        <v>60</v>
      </c>
      <c r="C93" s="70"/>
      <c r="D93" s="71"/>
      <c r="E93" s="72"/>
      <c r="F93" s="73"/>
      <c r="G93" s="74"/>
      <c r="H93" s="171" t="s">
        <v>22</v>
      </c>
      <c r="I93" s="171"/>
      <c r="J93" s="171"/>
      <c r="K93" s="171"/>
      <c r="L93" s="171"/>
      <c r="M93" s="106"/>
      <c r="N93" s="106"/>
      <c r="O93" s="7"/>
      <c r="P93" s="7"/>
    </row>
    <row r="94" spans="1:17" ht="18" x14ac:dyDescent="0.35">
      <c r="A94" s="68"/>
      <c r="B94" s="4"/>
      <c r="C94" s="70"/>
      <c r="D94" s="71"/>
      <c r="E94" s="72"/>
      <c r="F94" s="73"/>
      <c r="G94" s="74"/>
      <c r="H94" s="171" t="s">
        <v>23</v>
      </c>
      <c r="I94" s="171"/>
      <c r="J94" s="171"/>
      <c r="K94" s="171"/>
      <c r="L94" s="171"/>
      <c r="M94" s="106"/>
      <c r="N94" s="106"/>
      <c r="O94" s="7"/>
      <c r="P94" s="7"/>
    </row>
    <row r="95" spans="1:17" ht="18" x14ac:dyDescent="0.35">
      <c r="A95" s="68"/>
      <c r="B95" s="77"/>
      <c r="C95" s="70"/>
      <c r="D95" s="71"/>
      <c r="E95" s="72"/>
      <c r="F95" s="73"/>
      <c r="G95" s="74"/>
      <c r="H95" s="171" t="s">
        <v>24</v>
      </c>
      <c r="I95" s="171"/>
      <c r="J95" s="171"/>
      <c r="K95" s="171"/>
      <c r="L95" s="171"/>
      <c r="M95" s="106"/>
      <c r="N95" s="106"/>
      <c r="O95" s="7"/>
      <c r="P95" s="7"/>
    </row>
    <row r="96" spans="1:17" ht="18" x14ac:dyDescent="0.35">
      <c r="A96" s="68"/>
      <c r="B96" s="77"/>
      <c r="C96" s="78"/>
      <c r="D96" s="78"/>
      <c r="E96" s="78"/>
      <c r="F96" s="73"/>
      <c r="G96" s="79"/>
      <c r="H96" s="171" t="s">
        <v>25</v>
      </c>
      <c r="I96" s="171"/>
      <c r="J96" s="171"/>
      <c r="K96" s="171"/>
      <c r="L96" s="171"/>
      <c r="M96" s="106"/>
      <c r="N96" s="106"/>
      <c r="O96" s="7"/>
      <c r="P96" s="7"/>
    </row>
    <row r="97" spans="1:16" ht="21" x14ac:dyDescent="0.4">
      <c r="A97" s="68"/>
      <c r="B97" s="80" t="s">
        <v>56</v>
      </c>
      <c r="C97" s="173" t="s">
        <v>57</v>
      </c>
      <c r="D97" s="173"/>
      <c r="E97" s="173"/>
      <c r="F97" s="173"/>
      <c r="G97" s="173"/>
      <c r="H97" s="172"/>
      <c r="I97" s="172"/>
      <c r="J97" s="172"/>
      <c r="K97" s="172"/>
      <c r="L97" s="172"/>
      <c r="M97" s="106"/>
      <c r="N97" s="106"/>
      <c r="O97" s="7"/>
      <c r="P97" s="7"/>
    </row>
  </sheetData>
  <mergeCells count="37">
    <mergeCell ref="A80:B80"/>
    <mergeCell ref="A6:A7"/>
    <mergeCell ref="B6:B7"/>
    <mergeCell ref="C6:C7"/>
    <mergeCell ref="D6:F6"/>
    <mergeCell ref="A22:B22"/>
    <mergeCell ref="A63:B63"/>
    <mergeCell ref="A69:B69"/>
    <mergeCell ref="A26:B26"/>
    <mergeCell ref="A41:B41"/>
    <mergeCell ref="A46:B46"/>
    <mergeCell ref="A8:B8"/>
    <mergeCell ref="G6:G7"/>
    <mergeCell ref="H6:H7"/>
    <mergeCell ref="I6:I7"/>
    <mergeCell ref="K6:K7"/>
    <mergeCell ref="H93:L93"/>
    <mergeCell ref="J87:K87"/>
    <mergeCell ref="J6:J7"/>
    <mergeCell ref="H96:L96"/>
    <mergeCell ref="H97:L97"/>
    <mergeCell ref="C97:G97"/>
    <mergeCell ref="H87:I87"/>
    <mergeCell ref="H88:L88"/>
    <mergeCell ref="H89:L89"/>
    <mergeCell ref="H90:L90"/>
    <mergeCell ref="H91:L91"/>
    <mergeCell ref="H92:L92"/>
    <mergeCell ref="H94:L94"/>
    <mergeCell ref="H95:L95"/>
    <mergeCell ref="B1:C1"/>
    <mergeCell ref="G5:P5"/>
    <mergeCell ref="D1:G1"/>
    <mergeCell ref="D2:G2"/>
    <mergeCell ref="D3:G3"/>
    <mergeCell ref="I2:K2"/>
    <mergeCell ref="I1:K1"/>
  </mergeCells>
  <hyperlinks>
    <hyperlink ref="C97" r:id="rId1"/>
    <hyperlink ref="B88" r:id="rId2"/>
    <hyperlink ref="B93" r:id="rId3"/>
    <hyperlink ref="B23" r:id="rId4"/>
    <hyperlink ref="B24" r:id="rId5"/>
    <hyperlink ref="B25" r:id="rId6"/>
    <hyperlink ref="B27" r:id="rId7"/>
    <hyperlink ref="B28" r:id="rId8"/>
    <hyperlink ref="B31" r:id="rId9"/>
    <hyperlink ref="B32" r:id="rId10"/>
    <hyperlink ref="B33" r:id="rId11"/>
    <hyperlink ref="B34" r:id="rId12"/>
    <hyperlink ref="B65" r:id="rId13"/>
    <hyperlink ref="B66" r:id="rId14"/>
    <hyperlink ref="B67" r:id="rId15"/>
    <hyperlink ref="B68" r:id="rId16"/>
    <hyperlink ref="B73" r:id="rId17"/>
    <hyperlink ref="B74" r:id="rId18"/>
    <hyperlink ref="B75" r:id="rId19"/>
    <hyperlink ref="B76" r:id="rId20"/>
    <hyperlink ref="B77" r:id="rId21"/>
    <hyperlink ref="B71" r:id="rId22"/>
    <hyperlink ref="B70" r:id="rId23"/>
    <hyperlink ref="B78" r:id="rId24"/>
    <hyperlink ref="B79" r:id="rId25"/>
    <hyperlink ref="B44" r:id="rId26"/>
    <hyperlink ref="B42" r:id="rId27"/>
    <hyperlink ref="B43" r:id="rId28"/>
    <hyperlink ref="B61" r:id="rId29"/>
    <hyperlink ref="B62" r:id="rId30"/>
    <hyperlink ref="B53" r:id="rId31"/>
    <hyperlink ref="B54" r:id="rId32"/>
    <hyperlink ref="B47" r:id="rId33"/>
    <hyperlink ref="B48" r:id="rId34" display="TONY'S® 3 x 8 WG Cheesy Garlic Flatbread"/>
    <hyperlink ref="B55" r:id="rId35"/>
    <hyperlink ref="B56" r:id="rId36"/>
    <hyperlink ref="B57" r:id="rId37"/>
    <hyperlink ref="B58" r:id="rId38"/>
    <hyperlink ref="B59" r:id="rId39"/>
    <hyperlink ref="B49" r:id="rId40"/>
    <hyperlink ref="B50" r:id="rId41"/>
    <hyperlink ref="B40" r:id="rId42"/>
    <hyperlink ref="B35" r:id="rId43"/>
    <hyperlink ref="B36" r:id="rId44"/>
    <hyperlink ref="B29" r:id="rId45"/>
    <hyperlink ref="B30" r:id="rId46"/>
    <hyperlink ref="B45" r:id="rId47"/>
    <hyperlink ref="B51" r:id="rId48"/>
    <hyperlink ref="B52" r:id="rId49"/>
    <hyperlink ref="B82" r:id="rId50"/>
    <hyperlink ref="B85" r:id="rId51"/>
    <hyperlink ref="B86" r:id="rId52"/>
    <hyperlink ref="B81" r:id="rId53"/>
    <hyperlink ref="B84" r:id="rId54"/>
    <hyperlink ref="B83" r:id="rId55"/>
    <hyperlink ref="B60" r:id="rId56"/>
    <hyperlink ref="B37" r:id="rId57"/>
    <hyperlink ref="B38" r:id="rId58" display="VILLA PRIMA® 16&quot; Rolled Edge Four Cheese Pizza"/>
    <hyperlink ref="I3" r:id="rId59" display="Check your current balance and see what you can redeem your Kitchen CircleTM Points for. "/>
    <hyperlink ref="B39" r:id="rId60"/>
    <hyperlink ref="B15" r:id="rId61"/>
    <hyperlink ref="B18" r:id="rId62"/>
    <hyperlink ref="B19" r:id="rId63"/>
    <hyperlink ref="B20" r:id="rId64"/>
    <hyperlink ref="B21" r:id="rId65"/>
    <hyperlink ref="B10" r:id="rId66"/>
    <hyperlink ref="B17" r:id="rId67"/>
    <hyperlink ref="B11" r:id="rId68"/>
    <hyperlink ref="B9" r:id="rId69"/>
    <hyperlink ref="B64" r:id="rId70" display="Big Daddy's Pepperoni Stuffed Sandwich - IW"/>
    <hyperlink ref="B72" r:id="rId71"/>
    <hyperlink ref="B14" r:id="rId72" location="400000009kPI/a/4y000000cID4/HCOLKBTG1U6lXuo4fEpaLH49_SeYu0RrgqVogdwIwq4"/>
    <hyperlink ref="B13" r:id="rId73" location="400000009kPI/a/4y000000cID9/7vrA_y8ClHB1x6o2HP49IyzcnHYwvYZHo9q.91Hwm5s"/>
    <hyperlink ref="B12" r:id="rId74" location="400000009kPI/a/4y000000cIDE/WVUkpQ9bWg.1FQbZ5yd0S7.MagPB5B6BwcK8_0TJhxE"/>
  </hyperlinks>
  <pageMargins left="0.7" right="0.7" top="0.75" bottom="0.75" header="0.3" footer="0.3"/>
  <pageSetup orientation="portrait" r:id="rId75"/>
  <ignoredErrors>
    <ignoredError sqref="K73:N86 K9:N71 L87:N87 K72:N72" unlockedFormula="1"/>
  </ignoredErrors>
  <drawing r:id="rId7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7"/>
  <sheetViews>
    <sheetView showGridLines="0" tabSelected="1" zoomScale="86" zoomScaleNormal="86" workbookViewId="0">
      <pane ySplit="7" topLeftCell="A8" activePane="bottomLeft" state="frozen"/>
      <selection pane="bottomLeft" activeCell="E10" sqref="E10"/>
    </sheetView>
  </sheetViews>
  <sheetFormatPr defaultColWidth="12" defaultRowHeight="14.4" x14ac:dyDescent="0.3"/>
  <cols>
    <col min="1" max="1" width="9.109375" style="8" customWidth="1"/>
    <col min="2" max="2" width="69.6640625" style="8" customWidth="1"/>
    <col min="3" max="3" width="11.33203125" style="8" customWidth="1"/>
    <col min="4" max="4" width="10.5546875" style="8" customWidth="1"/>
    <col min="5" max="5" width="11.44140625" style="8" customWidth="1"/>
    <col min="6" max="6" width="13.44140625" style="8" customWidth="1"/>
    <col min="7" max="7" width="12.33203125" style="8" customWidth="1"/>
    <col min="8" max="8" width="14" style="8" customWidth="1"/>
    <col min="9" max="9" width="11.88671875" style="8" customWidth="1"/>
    <col min="10" max="10" width="9.88671875" style="8" customWidth="1"/>
    <col min="11" max="11" width="12" style="8" customWidth="1"/>
    <col min="12" max="12" width="12" style="8"/>
    <col min="13" max="15" width="11.44140625" style="8" customWidth="1"/>
    <col min="16" max="16384" width="12" style="8"/>
  </cols>
  <sheetData>
    <row r="1" spans="1:15" ht="45.75" customHeight="1" x14ac:dyDescent="0.4">
      <c r="A1" s="6"/>
      <c r="B1" s="157" t="s">
        <v>136</v>
      </c>
      <c r="C1" s="158"/>
      <c r="D1" s="203" t="s">
        <v>70</v>
      </c>
      <c r="E1" s="195"/>
      <c r="F1" s="195" t="s">
        <v>71</v>
      </c>
      <c r="G1" s="195"/>
      <c r="H1" s="195" t="s">
        <v>72</v>
      </c>
      <c r="I1" s="195"/>
      <c r="J1" s="195" t="s">
        <v>73</v>
      </c>
      <c r="K1" s="198"/>
      <c r="M1" s="170" t="s">
        <v>127</v>
      </c>
      <c r="N1" s="170"/>
      <c r="O1" s="170"/>
    </row>
    <row r="2" spans="1:15" ht="23.25" customHeight="1" x14ac:dyDescent="0.4">
      <c r="A2" s="9"/>
      <c r="B2" s="10" t="s">
        <v>27</v>
      </c>
      <c r="C2" s="11" t="s">
        <v>68</v>
      </c>
      <c r="D2" s="204">
        <f>F87</f>
        <v>0</v>
      </c>
      <c r="E2" s="196"/>
      <c r="F2" s="196">
        <f>H87</f>
        <v>0</v>
      </c>
      <c r="G2" s="196"/>
      <c r="H2" s="196">
        <f>J87</f>
        <v>0</v>
      </c>
      <c r="I2" s="196"/>
      <c r="J2" s="199">
        <f>D3+F3+H3</f>
        <v>0</v>
      </c>
      <c r="K2" s="200"/>
      <c r="M2" s="169">
        <f>L87</f>
        <v>0</v>
      </c>
      <c r="N2" s="169"/>
      <c r="O2" s="169"/>
    </row>
    <row r="3" spans="1:15" ht="23.25" customHeight="1" thickBot="1" x14ac:dyDescent="0.45">
      <c r="A3" s="9"/>
      <c r="B3" s="12"/>
      <c r="C3" s="104" t="s">
        <v>69</v>
      </c>
      <c r="D3" s="205">
        <f>G87</f>
        <v>0</v>
      </c>
      <c r="E3" s="197"/>
      <c r="F3" s="197">
        <f>I87</f>
        <v>0</v>
      </c>
      <c r="G3" s="197"/>
      <c r="H3" s="197">
        <f>K87</f>
        <v>0</v>
      </c>
      <c r="I3" s="197"/>
      <c r="J3" s="201"/>
      <c r="K3" s="202"/>
      <c r="M3" s="116" t="s">
        <v>126</v>
      </c>
    </row>
    <row r="4" spans="1:15" s="81" customFormat="1" ht="21" x14ac:dyDescent="0.4">
      <c r="A4" s="9"/>
      <c r="B4" s="12"/>
      <c r="C4" s="104"/>
      <c r="D4" s="104"/>
      <c r="E4" s="104"/>
      <c r="F4" s="104"/>
      <c r="G4" s="104"/>
      <c r="H4" s="104"/>
      <c r="I4" s="104"/>
      <c r="J4" s="104"/>
      <c r="K4" s="104"/>
      <c r="L4" s="23"/>
      <c r="M4" s="117"/>
      <c r="N4" s="23"/>
      <c r="O4" s="23"/>
    </row>
    <row r="5" spans="1:15" ht="23.4" thickBot="1" x14ac:dyDescent="0.45">
      <c r="A5" s="9"/>
      <c r="B5" s="12"/>
      <c r="C5" s="82"/>
      <c r="D5" s="83"/>
      <c r="E5" s="84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47.25" customHeight="1" x14ac:dyDescent="0.3">
      <c r="A6" s="187" t="s">
        <v>0</v>
      </c>
      <c r="B6" s="193" t="s">
        <v>1</v>
      </c>
      <c r="C6" s="177" t="s">
        <v>5</v>
      </c>
      <c r="D6" s="179" t="s">
        <v>28</v>
      </c>
      <c r="E6" s="181" t="s">
        <v>29</v>
      </c>
      <c r="F6" s="13" t="s">
        <v>30</v>
      </c>
      <c r="G6" s="85" t="s">
        <v>200</v>
      </c>
      <c r="H6" s="86" t="s">
        <v>31</v>
      </c>
      <c r="I6" s="85" t="s">
        <v>201</v>
      </c>
      <c r="J6" s="87" t="s">
        <v>32</v>
      </c>
      <c r="K6" s="14" t="s">
        <v>202</v>
      </c>
      <c r="L6" s="14" t="s">
        <v>125</v>
      </c>
      <c r="M6" s="7"/>
      <c r="N6" s="7"/>
      <c r="O6" s="7"/>
    </row>
    <row r="7" spans="1:15" ht="51" customHeight="1" thickBot="1" x14ac:dyDescent="0.35">
      <c r="A7" s="188"/>
      <c r="B7" s="194"/>
      <c r="C7" s="178"/>
      <c r="D7" s="180"/>
      <c r="E7" s="182"/>
      <c r="F7" s="16" t="s">
        <v>6</v>
      </c>
      <c r="G7" s="88" t="s">
        <v>35</v>
      </c>
      <c r="H7" s="88" t="s">
        <v>26</v>
      </c>
      <c r="I7" s="88" t="s">
        <v>36</v>
      </c>
      <c r="J7" s="88" t="s">
        <v>33</v>
      </c>
      <c r="K7" s="17" t="s">
        <v>37</v>
      </c>
      <c r="L7" s="17"/>
      <c r="M7" s="7"/>
      <c r="N7" s="7"/>
      <c r="O7" s="7"/>
    </row>
    <row r="8" spans="1:15" s="23" customFormat="1" ht="18.600000000000001" thickBot="1" x14ac:dyDescent="0.35">
      <c r="A8" s="185" t="s">
        <v>129</v>
      </c>
      <c r="B8" s="192"/>
      <c r="C8" s="20"/>
      <c r="D8" s="19"/>
      <c r="E8" s="19"/>
      <c r="F8" s="21"/>
      <c r="G8" s="21"/>
      <c r="H8" s="21"/>
      <c r="I8" s="21"/>
      <c r="J8" s="21"/>
      <c r="K8" s="60"/>
      <c r="L8" s="22"/>
    </row>
    <row r="9" spans="1:15" s="34" customFormat="1" x14ac:dyDescent="0.3">
      <c r="A9" s="24">
        <v>55291</v>
      </c>
      <c r="B9" s="25" t="s">
        <v>131</v>
      </c>
      <c r="C9" s="131"/>
      <c r="D9" s="129">
        <v>48</v>
      </c>
      <c r="E9" s="30">
        <f t="shared" ref="E9:E21" si="0">C9/D9</f>
        <v>0</v>
      </c>
      <c r="F9" s="31">
        <f>VLOOKUP(A9,mozz!A:F,6,FALSE)*E9</f>
        <v>0</v>
      </c>
      <c r="G9" s="89">
        <f>VLOOKUP(A9,mozz!A:H,8,FALSE)*E9</f>
        <v>0</v>
      </c>
      <c r="H9" s="90">
        <f>VLOOKUP(A9,flour!A:F,6,FALSE)*E9</f>
        <v>0</v>
      </c>
      <c r="I9" s="91">
        <f>VLOOKUP(A9,flour!A:H,8,FALSE)*E9</f>
        <v>0</v>
      </c>
      <c r="J9" s="92">
        <f>VLOOKUP(A9,paste!A:F,6,FALSE)*E9</f>
        <v>0</v>
      </c>
      <c r="K9" s="93">
        <f>VLOOKUP(A9,paste!A:H,8,FALSE)*E9</f>
        <v>0</v>
      </c>
      <c r="L9" s="113">
        <f>VLOOKUP(A9,'TKC Points'!A:C,3,FALSE)*E9</f>
        <v>0</v>
      </c>
      <c r="M9" s="33"/>
      <c r="N9" s="33"/>
      <c r="O9" s="33"/>
    </row>
    <row r="10" spans="1:15" s="34" customFormat="1" x14ac:dyDescent="0.3">
      <c r="A10" s="24">
        <v>55292</v>
      </c>
      <c r="B10" s="25" t="s">
        <v>132</v>
      </c>
      <c r="C10" s="132"/>
      <c r="D10" s="129">
        <v>48</v>
      </c>
      <c r="E10" s="30">
        <f t="shared" ref="E10" si="1">C10/D10</f>
        <v>0</v>
      </c>
      <c r="F10" s="31">
        <f>VLOOKUP(A10,mozz!A:F,6,FALSE)*E10</f>
        <v>0</v>
      </c>
      <c r="G10" s="89">
        <f>VLOOKUP(A10,mozz!A:H,8,FALSE)*E10</f>
        <v>0</v>
      </c>
      <c r="H10" s="90">
        <f>VLOOKUP(A10,flour!A:F,6,FALSE)*E10</f>
        <v>0</v>
      </c>
      <c r="I10" s="91">
        <f>VLOOKUP(A10,flour!A:H,8,FALSE)*E10</f>
        <v>0</v>
      </c>
      <c r="J10" s="92">
        <v>0</v>
      </c>
      <c r="K10" s="93">
        <v>0</v>
      </c>
      <c r="L10" s="113">
        <f>VLOOKUP(A10,'TKC Points'!A:C,3,FALSE)*E10</f>
        <v>0</v>
      </c>
      <c r="M10" s="33"/>
      <c r="N10" s="33"/>
      <c r="O10" s="33"/>
    </row>
    <row r="11" spans="1:15" s="34" customFormat="1" x14ac:dyDescent="0.3">
      <c r="A11" s="24">
        <v>55293</v>
      </c>
      <c r="B11" s="25" t="s">
        <v>133</v>
      </c>
      <c r="C11" s="132"/>
      <c r="D11" s="129">
        <v>48</v>
      </c>
      <c r="E11" s="30">
        <f t="shared" si="0"/>
        <v>0</v>
      </c>
      <c r="F11" s="31">
        <f>VLOOKUP(A11,mozz!A:F,6,FALSE)*E11</f>
        <v>0</v>
      </c>
      <c r="G11" s="89">
        <f>VLOOKUP(A11,mozz!A:H,8,FALSE)*E11</f>
        <v>0</v>
      </c>
      <c r="H11" s="90">
        <f>VLOOKUP(A11,flour!A:F,6,FALSE)*E11</f>
        <v>0</v>
      </c>
      <c r="I11" s="91">
        <f>VLOOKUP(A11,flour!A:H,8,FALSE)*E11</f>
        <v>0</v>
      </c>
      <c r="J11" s="92">
        <f>VLOOKUP(A11,paste!A:F,6,FALSE)*E11</f>
        <v>0</v>
      </c>
      <c r="K11" s="93">
        <f>VLOOKUP(A11,paste!A:H,8,FALSE)*E11</f>
        <v>0</v>
      </c>
      <c r="L11" s="113">
        <f>VLOOKUP(A11,'TKC Points'!A:C,3,FALSE)*E11</f>
        <v>0</v>
      </c>
      <c r="M11" s="33"/>
      <c r="N11" s="33"/>
      <c r="O11" s="33"/>
    </row>
    <row r="12" spans="1:15" s="34" customFormat="1" x14ac:dyDescent="0.3">
      <c r="A12" s="24">
        <v>55237</v>
      </c>
      <c r="B12" s="117" t="s">
        <v>135</v>
      </c>
      <c r="C12" s="132"/>
      <c r="D12" s="129">
        <v>96</v>
      </c>
      <c r="E12" s="30">
        <f t="shared" ref="E12" si="2">C12/D12</f>
        <v>0</v>
      </c>
      <c r="F12" s="31">
        <f>VLOOKUP(A12,mozz!A:F,6,FALSE)*E12</f>
        <v>0</v>
      </c>
      <c r="G12" s="89">
        <f>VLOOKUP(A12,mozz!A:H,8,FALSE)*E12</f>
        <v>0</v>
      </c>
      <c r="H12" s="90">
        <f>VLOOKUP(A12,flour!A:F,6,FALSE)*E12</f>
        <v>0</v>
      </c>
      <c r="I12" s="91">
        <f>VLOOKUP(A12,flour!A:H,8,FALSE)*E12</f>
        <v>0</v>
      </c>
      <c r="J12" s="92">
        <v>0</v>
      </c>
      <c r="K12" s="93">
        <v>0</v>
      </c>
      <c r="L12" s="113">
        <f>VLOOKUP(A12,'TKC Points'!A:C,3,FALSE)*E12</f>
        <v>0</v>
      </c>
      <c r="M12" s="33"/>
      <c r="N12" s="33"/>
      <c r="O12" s="33"/>
    </row>
    <row r="13" spans="1:15" s="34" customFormat="1" x14ac:dyDescent="0.3">
      <c r="A13" s="24">
        <v>67625</v>
      </c>
      <c r="B13" s="117" t="s">
        <v>137</v>
      </c>
      <c r="C13" s="132"/>
      <c r="D13" s="129">
        <v>96</v>
      </c>
      <c r="E13" s="30">
        <f t="shared" ref="E13:E14" si="3">C13/D13</f>
        <v>0</v>
      </c>
      <c r="F13" s="31">
        <f>VLOOKUP(A13,mozz!A:F,6,FALSE)*E13</f>
        <v>0</v>
      </c>
      <c r="G13" s="89">
        <f>VLOOKUP(A13,mozz!A:H,8,FALSE)*E13</f>
        <v>0</v>
      </c>
      <c r="H13" s="90">
        <f>VLOOKUP(A13,flour!A:F,6,FALSE)*E13</f>
        <v>0</v>
      </c>
      <c r="I13" s="91">
        <f>VLOOKUP(A13,flour!A:H,8,FALSE)*E13</f>
        <v>0</v>
      </c>
      <c r="J13" s="92">
        <v>0</v>
      </c>
      <c r="K13" s="93">
        <v>0</v>
      </c>
      <c r="L13" s="113">
        <f>VLOOKUP(A13,'TKC Points'!A:C,3,FALSE)*E13</f>
        <v>0</v>
      </c>
      <c r="M13" s="33"/>
      <c r="N13" s="33"/>
      <c r="O13" s="33"/>
    </row>
    <row r="14" spans="1:15" s="34" customFormat="1" x14ac:dyDescent="0.3">
      <c r="A14" s="24">
        <v>67626</v>
      </c>
      <c r="B14" s="117" t="s">
        <v>138</v>
      </c>
      <c r="C14" s="132"/>
      <c r="D14" s="129">
        <v>96</v>
      </c>
      <c r="E14" s="30">
        <f t="shared" si="3"/>
        <v>0</v>
      </c>
      <c r="F14" s="31">
        <f>VLOOKUP(A14,mozz!A:F,6,FALSE)*E14</f>
        <v>0</v>
      </c>
      <c r="G14" s="89">
        <f>VLOOKUP(A14,mozz!A:H,8,FALSE)*E14</f>
        <v>0</v>
      </c>
      <c r="H14" s="90">
        <f>VLOOKUP(A14,flour!A:F,6,FALSE)*E14</f>
        <v>0</v>
      </c>
      <c r="I14" s="91">
        <f>VLOOKUP(A14,flour!A:H,8,FALSE)*E14</f>
        <v>0</v>
      </c>
      <c r="J14" s="92">
        <v>0</v>
      </c>
      <c r="K14" s="93">
        <v>0</v>
      </c>
      <c r="L14" s="113">
        <f>VLOOKUP(A14,'TKC Points'!A:C,3,FALSE)*E14</f>
        <v>0</v>
      </c>
      <c r="M14" s="33"/>
      <c r="N14" s="33"/>
      <c r="O14" s="33"/>
    </row>
    <row r="15" spans="1:15" s="34" customFormat="1" x14ac:dyDescent="0.3">
      <c r="A15" s="24">
        <v>63913</v>
      </c>
      <c r="B15" s="25" t="s">
        <v>67</v>
      </c>
      <c r="C15" s="132"/>
      <c r="D15" s="129">
        <v>100</v>
      </c>
      <c r="E15" s="30">
        <f t="shared" si="0"/>
        <v>0</v>
      </c>
      <c r="F15" s="31">
        <f>VLOOKUP(A15,mozz!A:F,6,FALSE)*E15</f>
        <v>0</v>
      </c>
      <c r="G15" s="89">
        <f>VLOOKUP(A15,mozz!A:H,8,FALSE)*E15</f>
        <v>0</v>
      </c>
      <c r="H15" s="90">
        <f>VLOOKUP(A15,flour!A:F,6,FALSE)*E15</f>
        <v>0</v>
      </c>
      <c r="I15" s="91">
        <f>VLOOKUP(A15,flour!A:H,8,FALSE)*E15</f>
        <v>0</v>
      </c>
      <c r="J15" s="92">
        <f>VLOOKUP(A15,paste!A:F,6,FALSE)*E15</f>
        <v>0</v>
      </c>
      <c r="K15" s="93">
        <f>VLOOKUP(A15,paste!A:H,8,FALSE)*E15</f>
        <v>0</v>
      </c>
      <c r="L15" s="113">
        <f>VLOOKUP(A15,'TKC Points'!A:C,3,FALSE)*E15</f>
        <v>0</v>
      </c>
      <c r="M15" s="33"/>
      <c r="N15" s="33"/>
      <c r="O15" s="33"/>
    </row>
    <row r="16" spans="1:15" s="34" customFormat="1" x14ac:dyDescent="0.3">
      <c r="A16" s="24">
        <v>63916</v>
      </c>
      <c r="B16" s="25" t="s">
        <v>128</v>
      </c>
      <c r="C16" s="132"/>
      <c r="D16" s="129">
        <v>100</v>
      </c>
      <c r="E16" s="30">
        <f t="shared" si="0"/>
        <v>0</v>
      </c>
      <c r="F16" s="31">
        <f>VLOOKUP(A16,mozz!A:F,6,FALSE)*E16</f>
        <v>0</v>
      </c>
      <c r="G16" s="89">
        <f>VLOOKUP(A16,mozz!A:H,8,FALSE)*E16</f>
        <v>0</v>
      </c>
      <c r="H16" s="90">
        <f>VLOOKUP(A16,flour!A:F,6,FALSE)*E16</f>
        <v>0</v>
      </c>
      <c r="I16" s="91">
        <f>VLOOKUP(A16,flour!A:H,8,FALSE)*E16</f>
        <v>0</v>
      </c>
      <c r="J16" s="92">
        <f>VLOOKUP(A16,paste!A:F,6,FALSE)*E16</f>
        <v>0</v>
      </c>
      <c r="K16" s="93">
        <f>VLOOKUP(A16,paste!A:H,8,FALSE)*E16</f>
        <v>0</v>
      </c>
      <c r="L16" s="113">
        <f>VLOOKUP(A16,'TKC Points'!A:C,3,FALSE)*E16</f>
        <v>0</v>
      </c>
      <c r="M16" s="33"/>
      <c r="N16" s="33"/>
      <c r="O16" s="33"/>
    </row>
    <row r="17" spans="1:15" s="34" customFormat="1" x14ac:dyDescent="0.3">
      <c r="A17" s="24">
        <v>78361</v>
      </c>
      <c r="B17" s="127" t="s">
        <v>130</v>
      </c>
      <c r="C17" s="132"/>
      <c r="D17" s="129">
        <v>60</v>
      </c>
      <c r="E17" s="30">
        <f t="shared" ref="E17" si="4">C17/D17</f>
        <v>0</v>
      </c>
      <c r="F17" s="31">
        <f>VLOOKUP(A17,mozz!A:F,6,FALSE)*E17</f>
        <v>0</v>
      </c>
      <c r="G17" s="89">
        <f>VLOOKUP(A17,mozz!A:H,8,FALSE)*E17</f>
        <v>0</v>
      </c>
      <c r="H17" s="90">
        <f>VLOOKUP(A17,flour!A:F,6,FALSE)*E17</f>
        <v>0</v>
      </c>
      <c r="I17" s="91">
        <f>VLOOKUP(A17,flour!A:H,8,FALSE)*E17</f>
        <v>0</v>
      </c>
      <c r="J17" s="92">
        <v>0</v>
      </c>
      <c r="K17" s="93">
        <v>0</v>
      </c>
      <c r="L17" s="113">
        <f>VLOOKUP(A17,'TKC Points'!A:C,3,FALSE)*E17</f>
        <v>0</v>
      </c>
      <c r="M17" s="33"/>
      <c r="N17" s="33"/>
      <c r="O17" s="33"/>
    </row>
    <row r="18" spans="1:15" s="34" customFormat="1" ht="15" customHeight="1" x14ac:dyDescent="0.3">
      <c r="A18" s="24">
        <v>78366</v>
      </c>
      <c r="B18" s="25" t="s">
        <v>84</v>
      </c>
      <c r="C18" s="132"/>
      <c r="D18" s="130">
        <v>72</v>
      </c>
      <c r="E18" s="30">
        <f t="shared" si="0"/>
        <v>0</v>
      </c>
      <c r="F18" s="31">
        <f>VLOOKUP(A18,mozz!A:F,6,FALSE)*E18</f>
        <v>0</v>
      </c>
      <c r="G18" s="89">
        <f>VLOOKUP(A18,mozz!A:H,8,FALSE)*E18</f>
        <v>0</v>
      </c>
      <c r="H18" s="90">
        <f>VLOOKUP(A18,flour!A:F,6,FALSE)*E18</f>
        <v>0</v>
      </c>
      <c r="I18" s="91">
        <f>VLOOKUP(A18,flour!A:H,8,FALSE)*E18</f>
        <v>0</v>
      </c>
      <c r="J18" s="92">
        <f>VLOOKUP(A18,paste!A:F,6,FALSE)*E18</f>
        <v>0</v>
      </c>
      <c r="K18" s="93">
        <f>VLOOKUP(A18,paste!A:H,8,FALSE)*E18</f>
        <v>0</v>
      </c>
      <c r="L18" s="113">
        <f>VLOOKUP(A18,'TKC Points'!A:C,3,FALSE)*E18</f>
        <v>0</v>
      </c>
      <c r="M18" s="33"/>
      <c r="N18" s="33"/>
      <c r="O18" s="33"/>
    </row>
    <row r="19" spans="1:15" s="34" customFormat="1" ht="15" customHeight="1" x14ac:dyDescent="0.3">
      <c r="A19" s="24">
        <v>78367</v>
      </c>
      <c r="B19" s="25" t="s">
        <v>85</v>
      </c>
      <c r="C19" s="132"/>
      <c r="D19" s="130">
        <v>72</v>
      </c>
      <c r="E19" s="30">
        <f t="shared" si="0"/>
        <v>0</v>
      </c>
      <c r="F19" s="31">
        <f>VLOOKUP(A19,mozz!A:F,6,FALSE)*E19</f>
        <v>0</v>
      </c>
      <c r="G19" s="89">
        <f>VLOOKUP(A19,mozz!A:H,8,FALSE)*E19</f>
        <v>0</v>
      </c>
      <c r="H19" s="90">
        <f>VLOOKUP(A19,flour!A:F,6,FALSE)*E19</f>
        <v>0</v>
      </c>
      <c r="I19" s="91">
        <f>VLOOKUP(A19,flour!A:H,8,FALSE)*E19</f>
        <v>0</v>
      </c>
      <c r="J19" s="92">
        <f>VLOOKUP(A19,paste!A:F,6,FALSE)*E19</f>
        <v>0</v>
      </c>
      <c r="K19" s="93">
        <f>VLOOKUP(A19,paste!A:H,8,FALSE)*E19</f>
        <v>0</v>
      </c>
      <c r="L19" s="113">
        <f>VLOOKUP(A19,'TKC Points'!A:C,3,FALSE)*E19</f>
        <v>0</v>
      </c>
      <c r="M19" s="33"/>
      <c r="N19" s="33"/>
      <c r="O19" s="33"/>
    </row>
    <row r="20" spans="1:15" s="34" customFormat="1" ht="15" customHeight="1" x14ac:dyDescent="0.3">
      <c r="A20" s="24">
        <v>78315</v>
      </c>
      <c r="B20" s="117" t="s">
        <v>121</v>
      </c>
      <c r="C20" s="132"/>
      <c r="D20" s="130">
        <v>60</v>
      </c>
      <c r="E20" s="30">
        <f t="shared" si="0"/>
        <v>0</v>
      </c>
      <c r="F20" s="31">
        <f>VLOOKUP(A20,mozz!A:F,6,FALSE)*E20</f>
        <v>0</v>
      </c>
      <c r="G20" s="89">
        <f>VLOOKUP(A20,mozz!A:H,8,FALSE)*E20</f>
        <v>0</v>
      </c>
      <c r="H20" s="90">
        <f>VLOOKUP(A20,flour!A:F,6,FALSE)*E20</f>
        <v>0</v>
      </c>
      <c r="I20" s="91">
        <f>VLOOKUP(A20,flour!A:H,8,FALSE)*E20</f>
        <v>0</v>
      </c>
      <c r="J20" s="92">
        <f>VLOOKUP(A20,paste!A:F,6,FALSE)*E20</f>
        <v>0</v>
      </c>
      <c r="K20" s="93">
        <f>VLOOKUP(A20,paste!A:H,8,FALSE)*E20</f>
        <v>0</v>
      </c>
      <c r="L20" s="113">
        <f>VLOOKUP(A20,'TKC Points'!A:C,3,FALSE)*E20</f>
        <v>0</v>
      </c>
      <c r="M20" s="33"/>
      <c r="N20" s="33"/>
      <c r="O20" s="33"/>
    </row>
    <row r="21" spans="1:15" s="34" customFormat="1" ht="15" thickBot="1" x14ac:dyDescent="0.35">
      <c r="A21" s="24">
        <v>78314</v>
      </c>
      <c r="B21" s="117" t="s">
        <v>120</v>
      </c>
      <c r="C21" s="135"/>
      <c r="D21" s="130">
        <v>60</v>
      </c>
      <c r="E21" s="30">
        <f t="shared" si="0"/>
        <v>0</v>
      </c>
      <c r="F21" s="31">
        <f>VLOOKUP(A21,mozz!A:F,6,FALSE)*E21</f>
        <v>0</v>
      </c>
      <c r="G21" s="89">
        <f>VLOOKUP(A21,mozz!A:H,8,FALSE)*E21</f>
        <v>0</v>
      </c>
      <c r="H21" s="90">
        <f>VLOOKUP(A21,flour!A:F,6,FALSE)*E21</f>
        <v>0</v>
      </c>
      <c r="I21" s="91">
        <f>VLOOKUP(A21,flour!A:H,8,FALSE)*E21</f>
        <v>0</v>
      </c>
      <c r="J21" s="92">
        <f>VLOOKUP(A21,paste!A:F,6,FALSE)*E21</f>
        <v>0</v>
      </c>
      <c r="K21" s="93">
        <f>VLOOKUP(A21,paste!A:H,8,FALSE)*E21</f>
        <v>0</v>
      </c>
      <c r="L21" s="113">
        <f>VLOOKUP(A21,'TKC Points'!A:C,3,FALSE)*E21</f>
        <v>0</v>
      </c>
      <c r="M21" s="33"/>
      <c r="N21" s="33"/>
      <c r="O21" s="33"/>
    </row>
    <row r="22" spans="1:15" s="23" customFormat="1" ht="18.600000000000001" thickBot="1" x14ac:dyDescent="0.35">
      <c r="A22" s="185" t="s">
        <v>52</v>
      </c>
      <c r="B22" s="192"/>
      <c r="C22" s="20"/>
      <c r="D22" s="19"/>
      <c r="E22" s="19"/>
      <c r="F22" s="21"/>
      <c r="G22" s="21"/>
      <c r="H22" s="21"/>
      <c r="I22" s="21"/>
      <c r="J22" s="21"/>
      <c r="K22" s="60"/>
      <c r="L22" s="22"/>
    </row>
    <row r="23" spans="1:15" s="34" customFormat="1" x14ac:dyDescent="0.3">
      <c r="A23" s="24">
        <v>63912</v>
      </c>
      <c r="B23" s="25" t="s">
        <v>45</v>
      </c>
      <c r="C23" s="131"/>
      <c r="D23" s="129">
        <v>128</v>
      </c>
      <c r="E23" s="30">
        <f t="shared" ref="E23:E79" si="5">C23/D23</f>
        <v>0</v>
      </c>
      <c r="F23" s="31">
        <f>VLOOKUP(A23,mozz!A:F,6,FALSE)*E23</f>
        <v>0</v>
      </c>
      <c r="G23" s="89">
        <f>VLOOKUP(A23,mozz!A:H,8,FALSE)*E23</f>
        <v>0</v>
      </c>
      <c r="H23" s="90">
        <f>VLOOKUP(A23,flour!A:F,6,FALSE)*E23</f>
        <v>0</v>
      </c>
      <c r="I23" s="91">
        <f>VLOOKUP(A23,flour!A:H,8,FALSE)*E23</f>
        <v>0</v>
      </c>
      <c r="J23" s="92">
        <f>VLOOKUP(A23,paste!A:F,6,FALSE)*E23</f>
        <v>0</v>
      </c>
      <c r="K23" s="93">
        <f>VLOOKUP(A23,paste!A:H,8,FALSE)*E23</f>
        <v>0</v>
      </c>
      <c r="L23" s="113">
        <f>VLOOKUP(A23,'TKC Points'!A:C,3,FALSE)*E23</f>
        <v>0</v>
      </c>
      <c r="M23" s="33"/>
      <c r="N23" s="33"/>
      <c r="O23" s="33"/>
    </row>
    <row r="24" spans="1:15" s="34" customFormat="1" x14ac:dyDescent="0.3">
      <c r="A24" s="24">
        <v>78352</v>
      </c>
      <c r="B24" s="25" t="s">
        <v>78</v>
      </c>
      <c r="C24" s="132"/>
      <c r="D24" s="129">
        <v>128</v>
      </c>
      <c r="E24" s="30">
        <f t="shared" si="5"/>
        <v>0</v>
      </c>
      <c r="F24" s="31">
        <f>VLOOKUP(A24,mozz!A:F,6,FALSE)*E24</f>
        <v>0</v>
      </c>
      <c r="G24" s="89">
        <f>VLOOKUP(A24,mozz!A:H,8,FALSE)*E24</f>
        <v>0</v>
      </c>
      <c r="H24" s="90">
        <f>VLOOKUP(A24,flour!A:F,6,FALSE)*E24</f>
        <v>0</v>
      </c>
      <c r="I24" s="91">
        <f>VLOOKUP(A24,flour!A:H,8,FALSE)*E24</f>
        <v>0</v>
      </c>
      <c r="J24" s="92">
        <v>0</v>
      </c>
      <c r="K24" s="93">
        <v>0</v>
      </c>
      <c r="L24" s="113">
        <f>VLOOKUP(A24,'TKC Points'!A:C,3,FALSE)*E24</f>
        <v>0</v>
      </c>
      <c r="M24" s="33"/>
      <c r="N24" s="33"/>
      <c r="O24" s="33"/>
    </row>
    <row r="25" spans="1:15" s="34" customFormat="1" ht="15" thickBot="1" x14ac:dyDescent="0.35">
      <c r="A25" s="24">
        <v>78353</v>
      </c>
      <c r="B25" s="25" t="s">
        <v>79</v>
      </c>
      <c r="C25" s="135"/>
      <c r="D25" s="129">
        <v>128</v>
      </c>
      <c r="E25" s="30">
        <f t="shared" si="5"/>
        <v>0</v>
      </c>
      <c r="F25" s="31">
        <f>VLOOKUP(A25,mozz!A:F,6,FALSE)*E25</f>
        <v>0</v>
      </c>
      <c r="G25" s="89">
        <f>VLOOKUP(A25,mozz!A:H,8,FALSE)*E25</f>
        <v>0</v>
      </c>
      <c r="H25" s="90">
        <f>VLOOKUP(A25,flour!A:F,6,FALSE)*E25</f>
        <v>0</v>
      </c>
      <c r="I25" s="91">
        <f>VLOOKUP(A25,flour!A:H,8,FALSE)*E25</f>
        <v>0</v>
      </c>
      <c r="J25" s="92">
        <v>0</v>
      </c>
      <c r="K25" s="93">
        <v>0</v>
      </c>
      <c r="L25" s="113">
        <f>VLOOKUP(A25,'TKC Points'!A:C,3,FALSE)*E25</f>
        <v>0</v>
      </c>
      <c r="M25" s="33"/>
      <c r="N25" s="33"/>
      <c r="O25" s="33"/>
    </row>
    <row r="26" spans="1:15" s="34" customFormat="1" ht="19.5" customHeight="1" thickBot="1" x14ac:dyDescent="0.35">
      <c r="A26" s="185" t="s">
        <v>115</v>
      </c>
      <c r="B26" s="186"/>
      <c r="C26" s="20"/>
      <c r="D26" s="19"/>
      <c r="E26" s="59"/>
      <c r="F26" s="60"/>
      <c r="G26" s="94"/>
      <c r="H26" s="60"/>
      <c r="I26" s="94"/>
      <c r="J26" s="60"/>
      <c r="K26" s="60"/>
      <c r="L26" s="61"/>
      <c r="M26" s="33"/>
      <c r="N26" s="33"/>
      <c r="O26" s="33"/>
    </row>
    <row r="27" spans="1:15" s="34" customFormat="1" ht="15" customHeight="1" x14ac:dyDescent="0.3">
      <c r="A27" s="24">
        <v>78637</v>
      </c>
      <c r="B27" s="25" t="s">
        <v>48</v>
      </c>
      <c r="C27" s="131"/>
      <c r="D27" s="137">
        <v>72</v>
      </c>
      <c r="E27" s="30">
        <f t="shared" si="5"/>
        <v>0</v>
      </c>
      <c r="F27" s="31">
        <f>VLOOKUP(A27,mozz!A:F,6,FALSE)*E27</f>
        <v>0</v>
      </c>
      <c r="G27" s="89">
        <f>VLOOKUP(A27,mozz!A:H,8,FALSE)*E27</f>
        <v>0</v>
      </c>
      <c r="H27" s="90">
        <f>VLOOKUP(A27,flour!A:F,6,FALSE)*E27</f>
        <v>0</v>
      </c>
      <c r="I27" s="91">
        <f>VLOOKUP(A27,flour!A:H,8,FALSE)*E27</f>
        <v>0</v>
      </c>
      <c r="J27" s="92">
        <f>VLOOKUP(A27,paste!A:F,6,FALSE)*E27</f>
        <v>0</v>
      </c>
      <c r="K27" s="93">
        <f>VLOOKUP(A27,paste!A:H,8,FALSE)*E27</f>
        <v>0</v>
      </c>
      <c r="L27" s="113">
        <f>VLOOKUP(A27,'TKC Points'!A:C,3,FALSE)*E27</f>
        <v>0</v>
      </c>
      <c r="M27" s="33"/>
      <c r="N27" s="33"/>
      <c r="O27" s="33"/>
    </row>
    <row r="28" spans="1:15" s="34" customFormat="1" ht="15" customHeight="1" x14ac:dyDescent="0.3">
      <c r="A28" s="24">
        <v>78638</v>
      </c>
      <c r="B28" s="25" t="s">
        <v>49</v>
      </c>
      <c r="C28" s="132"/>
      <c r="D28" s="130">
        <v>72</v>
      </c>
      <c r="E28" s="30">
        <f t="shared" si="5"/>
        <v>0</v>
      </c>
      <c r="F28" s="31">
        <f>VLOOKUP(A28,mozz!A:F,6,FALSE)*E28</f>
        <v>0</v>
      </c>
      <c r="G28" s="89">
        <f>VLOOKUP(A28,mozz!A:H,8,FALSE)*E28</f>
        <v>0</v>
      </c>
      <c r="H28" s="90">
        <f>VLOOKUP(A28,flour!A:F,6,FALSE)*E28</f>
        <v>0</v>
      </c>
      <c r="I28" s="91">
        <f>VLOOKUP(A28,flour!A:H,8,FALSE)*E28</f>
        <v>0</v>
      </c>
      <c r="J28" s="92">
        <f>VLOOKUP(A28,paste!A:F,6,FALSE)*E28</f>
        <v>0</v>
      </c>
      <c r="K28" s="93">
        <f>VLOOKUP(A28,paste!A:H,8,FALSE)*E28</f>
        <v>0</v>
      </c>
      <c r="L28" s="113">
        <f>VLOOKUP(A28,'TKC Points'!A:C,3,FALSE)*E28</f>
        <v>0</v>
      </c>
      <c r="M28" s="33"/>
      <c r="N28" s="33"/>
      <c r="O28" s="33"/>
    </row>
    <row r="29" spans="1:15" s="34" customFormat="1" ht="14.25" customHeight="1" x14ac:dyDescent="0.3">
      <c r="A29" s="24">
        <v>78653</v>
      </c>
      <c r="B29" s="25" t="s">
        <v>77</v>
      </c>
      <c r="C29" s="132"/>
      <c r="D29" s="130">
        <v>72</v>
      </c>
      <c r="E29" s="30">
        <f t="shared" ref="E29:E30" si="6">C29/D29</f>
        <v>0</v>
      </c>
      <c r="F29" s="31">
        <f>VLOOKUP(A29,mozz!A:F,6,FALSE)*E29</f>
        <v>0</v>
      </c>
      <c r="G29" s="89">
        <f>VLOOKUP(A29,mozz!A:H,8,FALSE)*E29</f>
        <v>0</v>
      </c>
      <c r="H29" s="90">
        <f>VLOOKUP(A29,flour!A:F,6,FALSE)*E29</f>
        <v>0</v>
      </c>
      <c r="I29" s="91">
        <f>VLOOKUP(A29,flour!A:H,8,FALSE)*E29</f>
        <v>0</v>
      </c>
      <c r="J29" s="92">
        <f>VLOOKUP(A29,paste!A:F,6,FALSE)*E29</f>
        <v>0</v>
      </c>
      <c r="K29" s="93">
        <f>VLOOKUP(A29,paste!A:H,8,FALSE)*E29</f>
        <v>0</v>
      </c>
      <c r="L29" s="113">
        <f>VLOOKUP(A29,'TKC Points'!A:C,3,FALSE)*E29</f>
        <v>0</v>
      </c>
      <c r="M29" s="33"/>
      <c r="N29" s="33"/>
      <c r="O29" s="33"/>
    </row>
    <row r="30" spans="1:15" s="34" customFormat="1" ht="15" customHeight="1" x14ac:dyDescent="0.3">
      <c r="A30" s="24">
        <v>78654</v>
      </c>
      <c r="B30" s="25" t="s">
        <v>81</v>
      </c>
      <c r="C30" s="132"/>
      <c r="D30" s="130">
        <v>72</v>
      </c>
      <c r="E30" s="30">
        <f t="shared" si="6"/>
        <v>0</v>
      </c>
      <c r="F30" s="31">
        <f>VLOOKUP(A30,mozz!A:F,6,FALSE)*E30</f>
        <v>0</v>
      </c>
      <c r="G30" s="89">
        <f>VLOOKUP(A30,mozz!A:H,8,FALSE)*E30</f>
        <v>0</v>
      </c>
      <c r="H30" s="90">
        <f>VLOOKUP(A30,flour!A:F,6,FALSE)*E30</f>
        <v>0</v>
      </c>
      <c r="I30" s="91">
        <f>VLOOKUP(A30,flour!A:H,8,FALSE)*E30</f>
        <v>0</v>
      </c>
      <c r="J30" s="92">
        <f>VLOOKUP(A30,paste!A:F,6,FALSE)*E30</f>
        <v>0</v>
      </c>
      <c r="K30" s="93">
        <f>VLOOKUP(A30,paste!A:H,8,FALSE)*E30</f>
        <v>0</v>
      </c>
      <c r="L30" s="113">
        <f>VLOOKUP(A30,'TKC Points'!A:C,3,FALSE)*E30</f>
        <v>0</v>
      </c>
      <c r="M30" s="33"/>
      <c r="N30" s="33"/>
      <c r="O30" s="33"/>
    </row>
    <row r="31" spans="1:15" s="34" customFormat="1" x14ac:dyDescent="0.3">
      <c r="A31" s="24">
        <v>78639</v>
      </c>
      <c r="B31" s="25" t="s">
        <v>76</v>
      </c>
      <c r="C31" s="132"/>
      <c r="D31" s="130">
        <v>72</v>
      </c>
      <c r="E31" s="30">
        <f t="shared" si="5"/>
        <v>0</v>
      </c>
      <c r="F31" s="31">
        <f>VLOOKUP(A31,mozz!A:F,6,FALSE)*E31</f>
        <v>0</v>
      </c>
      <c r="G31" s="89">
        <f>VLOOKUP(A31,mozz!A:H,8,FALSE)*E31</f>
        <v>0</v>
      </c>
      <c r="H31" s="90">
        <f>VLOOKUP(A31,flour!A:F,6,FALSE)*E31</f>
        <v>0</v>
      </c>
      <c r="I31" s="91">
        <f>VLOOKUP(A31,flour!A:H,8,FALSE)*E31</f>
        <v>0</v>
      </c>
      <c r="J31" s="92">
        <v>0</v>
      </c>
      <c r="K31" s="93">
        <v>0</v>
      </c>
      <c r="L31" s="113">
        <f>VLOOKUP(A31,'TKC Points'!A:C,3,FALSE)*E31</f>
        <v>0</v>
      </c>
      <c r="M31" s="33"/>
      <c r="N31" s="33"/>
      <c r="O31" s="33"/>
    </row>
    <row r="32" spans="1:15" s="34" customFormat="1" ht="14.25" customHeight="1" x14ac:dyDescent="0.3">
      <c r="A32" s="24">
        <v>78640</v>
      </c>
      <c r="B32" s="25" t="s">
        <v>61</v>
      </c>
      <c r="C32" s="132"/>
      <c r="D32" s="130">
        <v>72</v>
      </c>
      <c r="E32" s="30">
        <f t="shared" si="5"/>
        <v>0</v>
      </c>
      <c r="F32" s="31">
        <f>VLOOKUP(A32,mozz!A:F,6,FALSE)*E32</f>
        <v>0</v>
      </c>
      <c r="G32" s="89">
        <f>VLOOKUP(A32,mozz!A:H,8,FALSE)*E32</f>
        <v>0</v>
      </c>
      <c r="H32" s="90">
        <f>VLOOKUP(A32,flour!A:F,6,FALSE)*E32</f>
        <v>0</v>
      </c>
      <c r="I32" s="91">
        <f>VLOOKUP(A32,flour!A:H,8,FALSE)*E32</f>
        <v>0</v>
      </c>
      <c r="J32" s="92">
        <f>VLOOKUP(A32,paste!A:F,6,FALSE)*E32</f>
        <v>0</v>
      </c>
      <c r="K32" s="93">
        <f>VLOOKUP(A32,paste!A:H,8,FALSE)*E32</f>
        <v>0</v>
      </c>
      <c r="L32" s="113">
        <f>VLOOKUP(A32,'TKC Points'!A:C,3,FALSE)*E32</f>
        <v>0</v>
      </c>
      <c r="M32" s="33"/>
      <c r="N32" s="33"/>
      <c r="O32" s="33"/>
    </row>
    <row r="33" spans="1:15" s="34" customFormat="1" ht="13.5" customHeight="1" x14ac:dyDescent="0.3">
      <c r="A33" s="24">
        <v>78985</v>
      </c>
      <c r="B33" s="25" t="s">
        <v>50</v>
      </c>
      <c r="C33" s="132"/>
      <c r="D33" s="130">
        <v>72</v>
      </c>
      <c r="E33" s="30">
        <f t="shared" si="5"/>
        <v>0</v>
      </c>
      <c r="F33" s="31">
        <f>VLOOKUP(A33,mozz!A:F,6,FALSE)*E33</f>
        <v>0</v>
      </c>
      <c r="G33" s="89">
        <f>VLOOKUP(A33,mozz!A:H,8,FALSE)*E33</f>
        <v>0</v>
      </c>
      <c r="H33" s="90">
        <f>VLOOKUP(A33,flour!A:F,6,FALSE)*E33</f>
        <v>0</v>
      </c>
      <c r="I33" s="91">
        <f>VLOOKUP(A33,flour!A:H,8,FALSE)*E33</f>
        <v>0</v>
      </c>
      <c r="J33" s="92">
        <f>VLOOKUP(A33,paste!A:F,6,FALSE)*E33</f>
        <v>0</v>
      </c>
      <c r="K33" s="93">
        <f>VLOOKUP(A33,paste!A:H,8,FALSE)*E33</f>
        <v>0</v>
      </c>
      <c r="L33" s="113">
        <f>VLOOKUP(A33,'TKC Points'!A:C,3,FALSE)*E33</f>
        <v>0</v>
      </c>
      <c r="M33" s="33"/>
      <c r="N33" s="33"/>
      <c r="O33" s="33"/>
    </row>
    <row r="34" spans="1:15" s="34" customFormat="1" ht="15" customHeight="1" x14ac:dyDescent="0.3">
      <c r="A34" s="24">
        <v>78986</v>
      </c>
      <c r="B34" s="25" t="s">
        <v>51</v>
      </c>
      <c r="C34" s="132"/>
      <c r="D34" s="130">
        <v>72</v>
      </c>
      <c r="E34" s="30">
        <f t="shared" si="5"/>
        <v>0</v>
      </c>
      <c r="F34" s="31">
        <f>VLOOKUP(A34,mozz!A:F,6,FALSE)*E34</f>
        <v>0</v>
      </c>
      <c r="G34" s="89">
        <f>VLOOKUP(A34,mozz!A:H,8,FALSE)*E34</f>
        <v>0</v>
      </c>
      <c r="H34" s="90">
        <f>VLOOKUP(A34,flour!A:F,6,FALSE)*E34</f>
        <v>0</v>
      </c>
      <c r="I34" s="91">
        <f>VLOOKUP(A34,flour!A:H,8,FALSE)*E34</f>
        <v>0</v>
      </c>
      <c r="J34" s="92">
        <f>VLOOKUP(A34,paste!A:F,6,FALSE)*E34</f>
        <v>0</v>
      </c>
      <c r="K34" s="93">
        <f>VLOOKUP(A34,paste!A:H,8,FALSE)*E34</f>
        <v>0</v>
      </c>
      <c r="L34" s="113">
        <f>VLOOKUP(A34,'TKC Points'!A:C,3,FALSE)*E34</f>
        <v>0</v>
      </c>
      <c r="M34" s="33"/>
      <c r="N34" s="33"/>
      <c r="O34" s="33"/>
    </row>
    <row r="35" spans="1:15" s="34" customFormat="1" x14ac:dyDescent="0.3">
      <c r="A35" s="24">
        <v>73142</v>
      </c>
      <c r="B35" s="25" t="s">
        <v>12</v>
      </c>
      <c r="C35" s="132"/>
      <c r="D35" s="130">
        <v>72</v>
      </c>
      <c r="E35" s="30">
        <f t="shared" ref="E35:E40" si="7">C35/D35</f>
        <v>0</v>
      </c>
      <c r="F35" s="31">
        <f>VLOOKUP(A35,mozz!A:F,6,FALSE)*E35</f>
        <v>0</v>
      </c>
      <c r="G35" s="89">
        <f>VLOOKUP(A35,mozz!A:H,8,FALSE)*E35</f>
        <v>0</v>
      </c>
      <c r="H35" s="90">
        <f>VLOOKUP(A35,flour!A:F,6,FALSE)*E35</f>
        <v>0</v>
      </c>
      <c r="I35" s="91">
        <f>VLOOKUP(A35,flour!A:H,8,FALSE)*E35</f>
        <v>0</v>
      </c>
      <c r="J35" s="92">
        <f>VLOOKUP(A35,paste!A:F,6,FALSE)*E35</f>
        <v>0</v>
      </c>
      <c r="K35" s="93">
        <f>VLOOKUP(A35,paste!A:H,8,FALSE)*E35</f>
        <v>0</v>
      </c>
      <c r="L35" s="113">
        <f>VLOOKUP(A35,'TKC Points'!A:C,3,FALSE)*E35</f>
        <v>0</v>
      </c>
      <c r="M35" s="33"/>
      <c r="N35" s="33"/>
      <c r="O35" s="33"/>
    </row>
    <row r="36" spans="1:15" s="34" customFormat="1" x14ac:dyDescent="0.3">
      <c r="A36" s="24">
        <v>73143</v>
      </c>
      <c r="B36" s="25" t="s">
        <v>13</v>
      </c>
      <c r="C36" s="132"/>
      <c r="D36" s="130">
        <v>72</v>
      </c>
      <c r="E36" s="30">
        <f t="shared" si="7"/>
        <v>0</v>
      </c>
      <c r="F36" s="31">
        <f>VLOOKUP(A36,mozz!A:F,6,FALSE)*E36</f>
        <v>0</v>
      </c>
      <c r="G36" s="89">
        <f>VLOOKUP(A36,mozz!A:H,8,FALSE)*E36</f>
        <v>0</v>
      </c>
      <c r="H36" s="90">
        <f>VLOOKUP(A36,flour!A:F,6,FALSE)*E36</f>
        <v>0</v>
      </c>
      <c r="I36" s="91">
        <f>VLOOKUP(A36,flour!A:H,8,FALSE)*E36</f>
        <v>0</v>
      </c>
      <c r="J36" s="92">
        <f>VLOOKUP(A36,paste!A:F,6,FALSE)*E36</f>
        <v>0</v>
      </c>
      <c r="K36" s="93">
        <f>VLOOKUP(A36,paste!A:H,8,FALSE)*E36</f>
        <v>0</v>
      </c>
      <c r="L36" s="113">
        <f>VLOOKUP(A36,'TKC Points'!A:C,3,FALSE)*E36</f>
        <v>0</v>
      </c>
      <c r="M36" s="33"/>
      <c r="N36" s="33"/>
      <c r="O36" s="33"/>
    </row>
    <row r="37" spans="1:15" s="34" customFormat="1" x14ac:dyDescent="0.3">
      <c r="A37" s="24">
        <v>73140</v>
      </c>
      <c r="B37" s="25" t="s">
        <v>119</v>
      </c>
      <c r="C37" s="132"/>
      <c r="D37" s="138">
        <v>72</v>
      </c>
      <c r="E37" s="30">
        <f t="shared" si="7"/>
        <v>0</v>
      </c>
      <c r="F37" s="31">
        <f>VLOOKUP(A37,mozz!A:F,6,FALSE)*E37</f>
        <v>0</v>
      </c>
      <c r="G37" s="89">
        <f>VLOOKUP(A37,mozz!A:H,8,FALSE)*E37</f>
        <v>0</v>
      </c>
      <c r="H37" s="90">
        <f>VLOOKUP(A37,flour!A:F,6,FALSE)*E37</f>
        <v>0</v>
      </c>
      <c r="I37" s="91">
        <f>VLOOKUP(A37,flour!A:H,8,FALSE)*E37</f>
        <v>0</v>
      </c>
      <c r="J37" s="92">
        <f>VLOOKUP(A37,paste!A:F,6,FALSE)*E37</f>
        <v>0</v>
      </c>
      <c r="K37" s="93">
        <f>VLOOKUP(A37,paste!A:H,8,FALSE)*E37</f>
        <v>0</v>
      </c>
      <c r="L37" s="113">
        <f>VLOOKUP(A37,'TKC Points'!A:C,3,FALSE)*E37</f>
        <v>0</v>
      </c>
      <c r="M37" s="33"/>
      <c r="N37" s="33"/>
      <c r="O37" s="33"/>
    </row>
    <row r="38" spans="1:15" s="34" customFormat="1" x14ac:dyDescent="0.3">
      <c r="A38" s="24">
        <v>73141</v>
      </c>
      <c r="B38" s="25" t="s">
        <v>122</v>
      </c>
      <c r="C38" s="132"/>
      <c r="D38" s="138">
        <v>72</v>
      </c>
      <c r="E38" s="30">
        <f t="shared" si="7"/>
        <v>0</v>
      </c>
      <c r="F38" s="31">
        <f>VLOOKUP(A38,mozz!A:F,6,FALSE)*E38</f>
        <v>0</v>
      </c>
      <c r="G38" s="89">
        <f>VLOOKUP(A38,mozz!A:H,8,FALSE)*E38</f>
        <v>0</v>
      </c>
      <c r="H38" s="90">
        <f>VLOOKUP(A38,flour!A:F,6,FALSE)*E38</f>
        <v>0</v>
      </c>
      <c r="I38" s="91">
        <f>VLOOKUP(A38,flour!A:H,8,FALSE)*E38</f>
        <v>0</v>
      </c>
      <c r="J38" s="92">
        <f>VLOOKUP(A38,paste!A:F,6,FALSE)*E38</f>
        <v>0</v>
      </c>
      <c r="K38" s="93">
        <f>VLOOKUP(A38,paste!A:H,8,FALSE)*E38</f>
        <v>0</v>
      </c>
      <c r="L38" s="113">
        <f>VLOOKUP(A38,'TKC Points'!A:C,3,FALSE)*E38</f>
        <v>0</v>
      </c>
      <c r="M38" s="33"/>
      <c r="N38" s="33"/>
      <c r="O38" s="33"/>
    </row>
    <row r="39" spans="1:15" s="34" customFormat="1" x14ac:dyDescent="0.3">
      <c r="A39" s="24">
        <v>68594</v>
      </c>
      <c r="B39" s="117" t="s">
        <v>117</v>
      </c>
      <c r="C39" s="132"/>
      <c r="D39" s="138">
        <v>72</v>
      </c>
      <c r="E39" s="30">
        <f t="shared" si="7"/>
        <v>0</v>
      </c>
      <c r="F39" s="31">
        <f>VLOOKUP(A39,mozz!A:F,6,FALSE)*E39</f>
        <v>0</v>
      </c>
      <c r="G39" s="89">
        <f>VLOOKUP(A39,mozz!A:H,8,FALSE)*E39</f>
        <v>0</v>
      </c>
      <c r="H39" s="90">
        <f>VLOOKUP(A39,flour!A:F,6,FALSE)*E39</f>
        <v>0</v>
      </c>
      <c r="I39" s="91">
        <f>VLOOKUP(A39,flour!A:H,8,FALSE)*E39</f>
        <v>0</v>
      </c>
      <c r="J39" s="92">
        <f>VLOOKUP(A39,paste!A:F,6,FALSE)*E39</f>
        <v>0</v>
      </c>
      <c r="K39" s="93">
        <f>VLOOKUP(A39,paste!A:H,8,FALSE)*E39</f>
        <v>0</v>
      </c>
      <c r="L39" s="113">
        <f>VLOOKUP(A39,'TKC Points'!A:C,3,FALSE)*E39</f>
        <v>0</v>
      </c>
      <c r="M39" s="33"/>
      <c r="N39" s="33"/>
      <c r="O39" s="33"/>
    </row>
    <row r="40" spans="1:15" s="34" customFormat="1" ht="15" thickBot="1" x14ac:dyDescent="0.35">
      <c r="A40" s="24">
        <v>74795</v>
      </c>
      <c r="B40" s="25" t="s">
        <v>108</v>
      </c>
      <c r="C40" s="135"/>
      <c r="D40" s="139">
        <v>72</v>
      </c>
      <c r="E40" s="30">
        <f t="shared" si="7"/>
        <v>0</v>
      </c>
      <c r="F40" s="31">
        <f>VLOOKUP(A40,mozz!A:F,6,FALSE)*E40</f>
        <v>0</v>
      </c>
      <c r="G40" s="89">
        <f>VLOOKUP(A40,mozz!A:H,8,FALSE)*E40</f>
        <v>0</v>
      </c>
      <c r="H40" s="90">
        <f>VLOOKUP(A40,flour!A:F,6,FALSE)*E40</f>
        <v>0</v>
      </c>
      <c r="I40" s="91">
        <f>VLOOKUP(A40,flour!A:H,8,FALSE)*E40</f>
        <v>0</v>
      </c>
      <c r="J40" s="92">
        <f>VLOOKUP(A40,paste!A:F,6,FALSE)*E40</f>
        <v>0</v>
      </c>
      <c r="K40" s="93">
        <f>VLOOKUP(A40,paste!A:H,8,FALSE)*E40</f>
        <v>0</v>
      </c>
      <c r="L40" s="113">
        <f>VLOOKUP(A40,'TKC Points'!A:C,3,FALSE)*E40</f>
        <v>0</v>
      </c>
      <c r="M40" s="33"/>
      <c r="N40" s="33"/>
      <c r="O40" s="33"/>
    </row>
    <row r="41" spans="1:15" s="34" customFormat="1" ht="19.5" customHeight="1" thickBot="1" x14ac:dyDescent="0.35">
      <c r="A41" s="185" t="s">
        <v>116</v>
      </c>
      <c r="B41" s="186"/>
      <c r="C41" s="20"/>
      <c r="D41" s="19"/>
      <c r="E41" s="59"/>
      <c r="F41" s="60"/>
      <c r="G41" s="94"/>
      <c r="H41" s="60"/>
      <c r="I41" s="94"/>
      <c r="J41" s="60"/>
      <c r="K41" s="60"/>
      <c r="L41" s="61"/>
      <c r="M41" s="33"/>
      <c r="N41" s="33"/>
      <c r="O41" s="33"/>
    </row>
    <row r="42" spans="1:15" s="34" customFormat="1" x14ac:dyDescent="0.3">
      <c r="A42" s="24">
        <v>68591</v>
      </c>
      <c r="B42" s="25" t="s">
        <v>62</v>
      </c>
      <c r="C42" s="131"/>
      <c r="D42" s="129">
        <v>72</v>
      </c>
      <c r="E42" s="43">
        <f t="shared" ref="E42:E44" si="8">C42/D42</f>
        <v>0</v>
      </c>
      <c r="F42" s="44">
        <f>VLOOKUP(A42,mozz!A:F,6,FALSE)*E42</f>
        <v>0</v>
      </c>
      <c r="G42" s="95">
        <f>VLOOKUP(A42,mozz!A:H,8,FALSE)*E42</f>
        <v>0</v>
      </c>
      <c r="H42" s="96">
        <f>VLOOKUP(A42,flour!A:F,6,FALSE)*E42</f>
        <v>0</v>
      </c>
      <c r="I42" s="97">
        <f>VLOOKUP(A42,flour!A:H,8,FALSE)*E42</f>
        <v>0</v>
      </c>
      <c r="J42" s="98">
        <f>VLOOKUP(A42,paste!A:F,6,FALSE)*E42</f>
        <v>0</v>
      </c>
      <c r="K42" s="99">
        <f>VLOOKUP(A42,paste!A:H,8,FALSE)*E42</f>
        <v>0</v>
      </c>
      <c r="L42" s="113">
        <f>VLOOKUP(A42,'TKC Points'!A:C,3,FALSE)*E42</f>
        <v>0</v>
      </c>
      <c r="M42" s="33"/>
      <c r="N42" s="33"/>
      <c r="O42" s="33"/>
    </row>
    <row r="43" spans="1:15" s="34" customFormat="1" x14ac:dyDescent="0.3">
      <c r="A43" s="24">
        <v>68592</v>
      </c>
      <c r="B43" s="25" t="s">
        <v>63</v>
      </c>
      <c r="C43" s="132"/>
      <c r="D43" s="129">
        <v>72</v>
      </c>
      <c r="E43" s="30">
        <f t="shared" si="8"/>
        <v>0</v>
      </c>
      <c r="F43" s="31">
        <f>VLOOKUP(A43,mozz!A:F,6,FALSE)*E43</f>
        <v>0</v>
      </c>
      <c r="G43" s="89">
        <f>VLOOKUP(A43,mozz!A:H,8,FALSE)*E43</f>
        <v>0</v>
      </c>
      <c r="H43" s="90">
        <f>VLOOKUP(A43,flour!A:F,6,FALSE)*E43</f>
        <v>0</v>
      </c>
      <c r="I43" s="91">
        <f>VLOOKUP(A43,flour!A:H,8,FALSE)*E43</f>
        <v>0</v>
      </c>
      <c r="J43" s="92">
        <f>VLOOKUP(A43,paste!A:F,6,FALSE)*E43</f>
        <v>0</v>
      </c>
      <c r="K43" s="93">
        <f>VLOOKUP(A43,paste!A:H,8,FALSE)*E43</f>
        <v>0</v>
      </c>
      <c r="L43" s="113">
        <f>VLOOKUP(A43,'TKC Points'!A:C,3,FALSE)*E43</f>
        <v>0</v>
      </c>
      <c r="M43" s="33"/>
      <c r="N43" s="33"/>
      <c r="O43" s="33"/>
    </row>
    <row r="44" spans="1:15" s="34" customFormat="1" x14ac:dyDescent="0.3">
      <c r="A44" s="24">
        <v>68586</v>
      </c>
      <c r="B44" s="25" t="s">
        <v>80</v>
      </c>
      <c r="C44" s="132"/>
      <c r="D44" s="129">
        <v>72</v>
      </c>
      <c r="E44" s="30">
        <f t="shared" si="8"/>
        <v>0</v>
      </c>
      <c r="F44" s="31">
        <f>VLOOKUP(A44,mozz!A:F,6,FALSE)*E44</f>
        <v>0</v>
      </c>
      <c r="G44" s="89">
        <f>VLOOKUP(A44,mozz!A:H,8,FALSE)*E44</f>
        <v>0</v>
      </c>
      <c r="H44" s="90">
        <f>VLOOKUP(A44,flour!A:F,6,FALSE)*E44</f>
        <v>0</v>
      </c>
      <c r="I44" s="91">
        <f>VLOOKUP(A44,flour!A:H,8,FALSE)*E44</f>
        <v>0</v>
      </c>
      <c r="J44" s="92">
        <f>VLOOKUP(A44,paste!A:F,6,FALSE)*E44</f>
        <v>0</v>
      </c>
      <c r="K44" s="93">
        <f>VLOOKUP(A44,paste!A:H,8,FALSE)*E44</f>
        <v>0</v>
      </c>
      <c r="L44" s="113">
        <f>VLOOKUP(A44,'TKC Points'!A:C,3,FALSE)*E44</f>
        <v>0</v>
      </c>
      <c r="M44" s="33"/>
      <c r="N44" s="33"/>
      <c r="O44" s="33"/>
    </row>
    <row r="45" spans="1:15" s="34" customFormat="1" ht="15" thickBot="1" x14ac:dyDescent="0.35">
      <c r="A45" s="24">
        <v>68582</v>
      </c>
      <c r="B45" s="25" t="s">
        <v>75</v>
      </c>
      <c r="C45" s="135"/>
      <c r="D45" s="129">
        <v>72</v>
      </c>
      <c r="E45" s="30">
        <f t="shared" ref="E45" si="9">C45/D45</f>
        <v>0</v>
      </c>
      <c r="F45" s="31">
        <f>VLOOKUP(A45,mozz!A:F,6,FALSE)*E45</f>
        <v>0</v>
      </c>
      <c r="G45" s="89">
        <f>VLOOKUP(A45,mozz!A:H,8,FALSE)*E45</f>
        <v>0</v>
      </c>
      <c r="H45" s="90">
        <f>VLOOKUP(A45,flour!A:F,6,FALSE)*E45</f>
        <v>0</v>
      </c>
      <c r="I45" s="91">
        <f>VLOOKUP(A45,flour!A:H,8,FALSE)*E45</f>
        <v>0</v>
      </c>
      <c r="J45" s="92">
        <f>VLOOKUP(A45,paste!A:F,6,FALSE)*E45</f>
        <v>0</v>
      </c>
      <c r="K45" s="93">
        <f>VLOOKUP(A45,paste!A:H,8,FALSE)*E45</f>
        <v>0</v>
      </c>
      <c r="L45" s="113">
        <f>VLOOKUP(A45,'TKC Points'!A:C,3,FALSE)*E45</f>
        <v>0</v>
      </c>
      <c r="M45" s="33"/>
      <c r="N45" s="33"/>
      <c r="O45" s="33"/>
    </row>
    <row r="46" spans="1:15" s="34" customFormat="1" ht="18.600000000000001" thickBot="1" x14ac:dyDescent="0.35">
      <c r="A46" s="185" t="s">
        <v>66</v>
      </c>
      <c r="B46" s="192"/>
      <c r="C46" s="20"/>
      <c r="D46" s="19"/>
      <c r="E46" s="59"/>
      <c r="F46" s="60"/>
      <c r="G46" s="94"/>
      <c r="H46" s="60"/>
      <c r="I46" s="94"/>
      <c r="J46" s="60"/>
      <c r="K46" s="60"/>
      <c r="L46" s="61"/>
      <c r="M46" s="33"/>
      <c r="N46" s="33"/>
      <c r="O46" s="33"/>
    </row>
    <row r="47" spans="1:15" s="34" customFormat="1" ht="15" customHeight="1" x14ac:dyDescent="0.3">
      <c r="A47" s="24">
        <v>78364</v>
      </c>
      <c r="B47" s="25" t="s">
        <v>82</v>
      </c>
      <c r="C47" s="131"/>
      <c r="D47" s="130">
        <v>72</v>
      </c>
      <c r="E47" s="30">
        <f t="shared" ref="E47:E62" si="10">C47/D47</f>
        <v>0</v>
      </c>
      <c r="F47" s="31">
        <f>VLOOKUP(A47,mozz!A:F,6,FALSE)*E47</f>
        <v>0</v>
      </c>
      <c r="G47" s="89">
        <f>VLOOKUP(A47,mozz!A:H,8,FALSE)*E47</f>
        <v>0</v>
      </c>
      <c r="H47" s="90">
        <f>VLOOKUP(A47,flour!A:F,6,FALSE)*E47</f>
        <v>0</v>
      </c>
      <c r="I47" s="91">
        <f>VLOOKUP(A47,flour!A:H,8,FALSE)*E47</f>
        <v>0</v>
      </c>
      <c r="J47" s="92">
        <f>VLOOKUP(A47,paste!A:F,6,FALSE)*E47</f>
        <v>0</v>
      </c>
      <c r="K47" s="93">
        <f>VLOOKUP(A47,paste!A:H,8,FALSE)*E47</f>
        <v>0</v>
      </c>
      <c r="L47" s="113">
        <f>VLOOKUP(A47,'TKC Points'!A:C,3,FALSE)*E47</f>
        <v>0</v>
      </c>
      <c r="M47" s="33"/>
      <c r="N47" s="33"/>
      <c r="O47" s="33"/>
    </row>
    <row r="48" spans="1:15" s="34" customFormat="1" ht="15" customHeight="1" x14ac:dyDescent="0.3">
      <c r="A48" s="24">
        <v>78365</v>
      </c>
      <c r="B48" s="25" t="s">
        <v>83</v>
      </c>
      <c r="C48" s="132"/>
      <c r="D48" s="130">
        <v>72</v>
      </c>
      <c r="E48" s="30">
        <f t="shared" si="10"/>
        <v>0</v>
      </c>
      <c r="F48" s="31">
        <f>VLOOKUP(A48,mozz!A:F,6,FALSE)*E48</f>
        <v>0</v>
      </c>
      <c r="G48" s="89">
        <f>VLOOKUP(A48,mozz!A:H,8,FALSE)*E48</f>
        <v>0</v>
      </c>
      <c r="H48" s="90">
        <f>VLOOKUP(A48,flour!A:F,6,FALSE)*E48</f>
        <v>0</v>
      </c>
      <c r="I48" s="91">
        <f>VLOOKUP(A48,flour!A:H,8,FALSE)*E48</f>
        <v>0</v>
      </c>
      <c r="J48" s="92">
        <f>VLOOKUP(A48,paste!A:F,6,FALSE)*E48</f>
        <v>0</v>
      </c>
      <c r="K48" s="93">
        <f>VLOOKUP(A48,paste!A:H,8,FALSE)*E48</f>
        <v>0</v>
      </c>
      <c r="L48" s="113">
        <f>VLOOKUP(A48,'TKC Points'!A:C,3,FALSE)*E48</f>
        <v>0</v>
      </c>
      <c r="M48" s="33"/>
      <c r="N48" s="33"/>
      <c r="O48" s="33"/>
    </row>
    <row r="49" spans="1:15" s="34" customFormat="1" ht="15" customHeight="1" x14ac:dyDescent="0.3">
      <c r="A49" s="24">
        <v>63519</v>
      </c>
      <c r="B49" s="25" t="s">
        <v>86</v>
      </c>
      <c r="C49" s="132"/>
      <c r="D49" s="130">
        <v>54</v>
      </c>
      <c r="E49" s="30">
        <f t="shared" si="10"/>
        <v>0</v>
      </c>
      <c r="F49" s="31">
        <f>VLOOKUP(A49,mozz!A:F,6,FALSE)*E49</f>
        <v>0</v>
      </c>
      <c r="G49" s="89">
        <f>VLOOKUP(A49,mozz!A:H,8,FALSE)*E49</f>
        <v>0</v>
      </c>
      <c r="H49" s="90">
        <f>VLOOKUP(A49,flour!A:F,6,FALSE)*E49</f>
        <v>0</v>
      </c>
      <c r="I49" s="91">
        <f>VLOOKUP(A49,flour!A:H,8,FALSE)*E49</f>
        <v>0</v>
      </c>
      <c r="J49" s="92">
        <f>VLOOKUP(A49,paste!A:F,6,FALSE)*E49</f>
        <v>0</v>
      </c>
      <c r="K49" s="93">
        <f>VLOOKUP(A49,paste!A:H,8,FALSE)*E49</f>
        <v>0</v>
      </c>
      <c r="L49" s="113">
        <f>VLOOKUP(A49,'TKC Points'!A:C,3,FALSE)*E49</f>
        <v>0</v>
      </c>
      <c r="M49" s="33"/>
      <c r="N49" s="33"/>
      <c r="O49" s="33"/>
    </row>
    <row r="50" spans="1:15" s="34" customFormat="1" ht="15" customHeight="1" x14ac:dyDescent="0.3">
      <c r="A50" s="24">
        <v>63520</v>
      </c>
      <c r="B50" s="25" t="s">
        <v>87</v>
      </c>
      <c r="C50" s="132"/>
      <c r="D50" s="130">
        <v>54</v>
      </c>
      <c r="E50" s="30">
        <f t="shared" si="10"/>
        <v>0</v>
      </c>
      <c r="F50" s="31">
        <f>VLOOKUP(A50,mozz!A:F,6,FALSE)*E50</f>
        <v>0</v>
      </c>
      <c r="G50" s="89">
        <f>VLOOKUP(A50,mozz!A:H,8,FALSE)*E50</f>
        <v>0</v>
      </c>
      <c r="H50" s="90">
        <f>VLOOKUP(A50,flour!A:F,6,FALSE)*E50</f>
        <v>0</v>
      </c>
      <c r="I50" s="91">
        <f>VLOOKUP(A50,flour!A:H,8,FALSE)*E50</f>
        <v>0</v>
      </c>
      <c r="J50" s="92">
        <f>VLOOKUP(A50,paste!A:F,6,FALSE)*E50</f>
        <v>0</v>
      </c>
      <c r="K50" s="93">
        <f>VLOOKUP(A50,paste!A:H,8,FALSE)*E50</f>
        <v>0</v>
      </c>
      <c r="L50" s="113">
        <f>VLOOKUP(A50,'TKC Points'!A:C,3,FALSE)*E50</f>
        <v>0</v>
      </c>
      <c r="M50" s="33"/>
      <c r="N50" s="33"/>
      <c r="O50" s="33"/>
    </row>
    <row r="51" spans="1:15" s="34" customFormat="1" x14ac:dyDescent="0.3">
      <c r="A51" s="24">
        <v>72580</v>
      </c>
      <c r="B51" s="25" t="s">
        <v>97</v>
      </c>
      <c r="C51" s="132"/>
      <c r="D51" s="130">
        <v>60</v>
      </c>
      <c r="E51" s="30">
        <f t="shared" si="10"/>
        <v>0</v>
      </c>
      <c r="F51" s="31">
        <f>VLOOKUP(A51,mozz!A:F,6,FALSE)*E51</f>
        <v>0</v>
      </c>
      <c r="G51" s="89">
        <f>VLOOKUP(A51,mozz!A:H,8,FALSE)*E51</f>
        <v>0</v>
      </c>
      <c r="H51" s="90">
        <f>VLOOKUP(A51,flour!A:F,6,FALSE)*E51</f>
        <v>0</v>
      </c>
      <c r="I51" s="91">
        <f>VLOOKUP(A51,flour!A:H,8,FALSE)*E51</f>
        <v>0</v>
      </c>
      <c r="J51" s="92">
        <f>VLOOKUP(A51,paste!A:F,6,FALSE)*E51</f>
        <v>0</v>
      </c>
      <c r="K51" s="93">
        <f>VLOOKUP(A51,paste!A:H,8,FALSE)*E51</f>
        <v>0</v>
      </c>
      <c r="L51" s="113">
        <f>VLOOKUP(A51,'TKC Points'!A:C,3,FALSE)*E51</f>
        <v>0</v>
      </c>
      <c r="M51" s="33"/>
      <c r="N51" s="33"/>
      <c r="O51" s="33"/>
    </row>
    <row r="52" spans="1:15" s="34" customFormat="1" x14ac:dyDescent="0.3">
      <c r="A52" s="24">
        <v>72581</v>
      </c>
      <c r="B52" s="25" t="s">
        <v>96</v>
      </c>
      <c r="C52" s="132"/>
      <c r="D52" s="130">
        <v>60</v>
      </c>
      <c r="E52" s="30">
        <f t="shared" si="10"/>
        <v>0</v>
      </c>
      <c r="F52" s="31">
        <f>VLOOKUP(A52,mozz!A:F,6,FALSE)*E52</f>
        <v>0</v>
      </c>
      <c r="G52" s="89">
        <f>VLOOKUP(A52,mozz!A:H,8,FALSE)*E52</f>
        <v>0</v>
      </c>
      <c r="H52" s="90">
        <f>VLOOKUP(A52,flour!A:F,6,FALSE)*E52</f>
        <v>0</v>
      </c>
      <c r="I52" s="91">
        <f>VLOOKUP(A52,flour!A:H,8,FALSE)*E52</f>
        <v>0</v>
      </c>
      <c r="J52" s="92">
        <f>VLOOKUP(A52,paste!A:F,6,FALSE)*E52</f>
        <v>0</v>
      </c>
      <c r="K52" s="93">
        <f>VLOOKUP(A52,paste!A:H,8,FALSE)*E52</f>
        <v>0</v>
      </c>
      <c r="L52" s="113">
        <f>VLOOKUP(A52,'TKC Points'!A:C,3,FALSE)*E52</f>
        <v>0</v>
      </c>
      <c r="M52" s="33"/>
      <c r="N52" s="33"/>
      <c r="O52" s="33"/>
    </row>
    <row r="53" spans="1:15" s="34" customFormat="1" ht="15" customHeight="1" x14ac:dyDescent="0.3">
      <c r="A53" s="24">
        <v>78368</v>
      </c>
      <c r="B53" s="25" t="s">
        <v>98</v>
      </c>
      <c r="C53" s="132"/>
      <c r="D53" s="130">
        <v>60</v>
      </c>
      <c r="E53" s="30">
        <f t="shared" si="10"/>
        <v>0</v>
      </c>
      <c r="F53" s="31">
        <f>VLOOKUP(A53,mozz!A:F,6,FALSE)*E53</f>
        <v>0</v>
      </c>
      <c r="G53" s="89">
        <f>VLOOKUP(A53,mozz!A:H,8,FALSE)*E53</f>
        <v>0</v>
      </c>
      <c r="H53" s="90">
        <f>VLOOKUP(A53,flour!A:F,6,FALSE)*E53</f>
        <v>0</v>
      </c>
      <c r="I53" s="91">
        <f>VLOOKUP(A53,flour!A:H,8,FALSE)*E53</f>
        <v>0</v>
      </c>
      <c r="J53" s="92">
        <f>VLOOKUP(A53,paste!A:F,6,FALSE)*E53</f>
        <v>0</v>
      </c>
      <c r="K53" s="93">
        <f>VLOOKUP(A53,paste!A:H,8,FALSE)*E53</f>
        <v>0</v>
      </c>
      <c r="L53" s="113">
        <f>VLOOKUP(A53,'TKC Points'!A:C,3,FALSE)*E53</f>
        <v>0</v>
      </c>
      <c r="M53" s="33"/>
      <c r="N53" s="33"/>
      <c r="O53" s="33"/>
    </row>
    <row r="54" spans="1:15" s="34" customFormat="1" ht="15" customHeight="1" x14ac:dyDescent="0.3">
      <c r="A54" s="24">
        <v>78369</v>
      </c>
      <c r="B54" s="25" t="s">
        <v>99</v>
      </c>
      <c r="C54" s="132"/>
      <c r="D54" s="130">
        <v>60</v>
      </c>
      <c r="E54" s="30">
        <f t="shared" ref="E54:E61" si="11">C54/D54</f>
        <v>0</v>
      </c>
      <c r="F54" s="31">
        <f>VLOOKUP(A54,mozz!A:F,6,FALSE)*E54</f>
        <v>0</v>
      </c>
      <c r="G54" s="89">
        <f>VLOOKUP(A54,mozz!A:H,8,FALSE)*E54</f>
        <v>0</v>
      </c>
      <c r="H54" s="90">
        <f>VLOOKUP(A54,flour!A:F,6,FALSE)*E54</f>
        <v>0</v>
      </c>
      <c r="I54" s="91">
        <f>VLOOKUP(A54,flour!A:H,8,FALSE)*E54</f>
        <v>0</v>
      </c>
      <c r="J54" s="92">
        <f>VLOOKUP(A54,paste!A:F,6,FALSE)*E54</f>
        <v>0</v>
      </c>
      <c r="K54" s="93">
        <f>VLOOKUP(A54,paste!A:H,8,FALSE)*E54</f>
        <v>0</v>
      </c>
      <c r="L54" s="113">
        <f>VLOOKUP(A54,'TKC Points'!A:C,3,FALSE)*E54</f>
        <v>0</v>
      </c>
      <c r="M54" s="33"/>
      <c r="N54" s="33"/>
      <c r="O54" s="33"/>
    </row>
    <row r="55" spans="1:15" s="34" customFormat="1" x14ac:dyDescent="0.3">
      <c r="A55" s="24">
        <v>72671</v>
      </c>
      <c r="B55" s="25" t="s">
        <v>100</v>
      </c>
      <c r="C55" s="132"/>
      <c r="D55" s="130">
        <v>60</v>
      </c>
      <c r="E55" s="30">
        <f t="shared" si="11"/>
        <v>0</v>
      </c>
      <c r="F55" s="31">
        <f>VLOOKUP(A55,mozz!A:F,6,FALSE)*E55</f>
        <v>0</v>
      </c>
      <c r="G55" s="89">
        <f>VLOOKUP(A55,mozz!A:H,8,FALSE)*E55</f>
        <v>0</v>
      </c>
      <c r="H55" s="90">
        <f>VLOOKUP(A55,flour!A:F,6,FALSE)*E55</f>
        <v>0</v>
      </c>
      <c r="I55" s="91">
        <f>VLOOKUP(A55,flour!A:H,8,FALSE)*E55</f>
        <v>0</v>
      </c>
      <c r="J55" s="92">
        <f>VLOOKUP(A55,paste!A:F,6,FALSE)*E55</f>
        <v>0</v>
      </c>
      <c r="K55" s="93">
        <f>VLOOKUP(A55,paste!A:H,8,FALSE)*E55</f>
        <v>0</v>
      </c>
      <c r="L55" s="113">
        <f>VLOOKUP(A55,'TKC Points'!A:C,3,FALSE)*E55</f>
        <v>0</v>
      </c>
      <c r="M55" s="33"/>
      <c r="N55" s="33"/>
      <c r="O55" s="33"/>
    </row>
    <row r="56" spans="1:15" s="34" customFormat="1" x14ac:dyDescent="0.3">
      <c r="A56" s="24">
        <v>72672</v>
      </c>
      <c r="B56" s="25" t="s">
        <v>101</v>
      </c>
      <c r="C56" s="132"/>
      <c r="D56" s="130">
        <v>60</v>
      </c>
      <c r="E56" s="30">
        <f t="shared" si="11"/>
        <v>0</v>
      </c>
      <c r="F56" s="31">
        <f>VLOOKUP(A56,mozz!A:F,6,FALSE)*E56</f>
        <v>0</v>
      </c>
      <c r="G56" s="89">
        <f>VLOOKUP(A56,mozz!A:H,8,FALSE)*E56</f>
        <v>0</v>
      </c>
      <c r="H56" s="90">
        <f>VLOOKUP(A56,flour!A:F,6,FALSE)*E56</f>
        <v>0</v>
      </c>
      <c r="I56" s="91">
        <f>VLOOKUP(A56,flour!A:H,8,FALSE)*E56</f>
        <v>0</v>
      </c>
      <c r="J56" s="92">
        <f>VLOOKUP(A56,paste!A:F,6,FALSE)*E56</f>
        <v>0</v>
      </c>
      <c r="K56" s="93">
        <f>VLOOKUP(A56,paste!A:H,8,FALSE)*E56</f>
        <v>0</v>
      </c>
      <c r="L56" s="113">
        <f>VLOOKUP(A56,'TKC Points'!A:C,3,FALSE)*E56</f>
        <v>0</v>
      </c>
      <c r="M56" s="33"/>
      <c r="N56" s="33"/>
      <c r="O56" s="33"/>
    </row>
    <row r="57" spans="1:15" s="34" customFormat="1" x14ac:dyDescent="0.3">
      <c r="A57" s="24">
        <v>78356</v>
      </c>
      <c r="B57" s="25" t="s">
        <v>93</v>
      </c>
      <c r="C57" s="132"/>
      <c r="D57" s="130">
        <v>60</v>
      </c>
      <c r="E57" s="30">
        <f t="shared" si="11"/>
        <v>0</v>
      </c>
      <c r="F57" s="31">
        <f>VLOOKUP(A57,mozz!A:F,6,FALSE)*E57</f>
        <v>0</v>
      </c>
      <c r="G57" s="89">
        <f>VLOOKUP(A57,mozz!A:H,8,FALSE)*E57</f>
        <v>0</v>
      </c>
      <c r="H57" s="90">
        <f>VLOOKUP(A57,flour!A:F,6,FALSE)*E57</f>
        <v>0</v>
      </c>
      <c r="I57" s="91">
        <f>VLOOKUP(A57,flour!A:H,8,FALSE)*E57</f>
        <v>0</v>
      </c>
      <c r="J57" s="92">
        <f>VLOOKUP(A57,paste!A:F,6,FALSE)*E57</f>
        <v>0</v>
      </c>
      <c r="K57" s="93">
        <f>VLOOKUP(A57,paste!A:H,8,FALSE)*E57</f>
        <v>0</v>
      </c>
      <c r="L57" s="113">
        <f>VLOOKUP(A57,'TKC Points'!A:C,3,FALSE)*E57</f>
        <v>0</v>
      </c>
      <c r="M57" s="33"/>
      <c r="N57" s="33"/>
      <c r="O57" s="33"/>
    </row>
    <row r="58" spans="1:15" s="34" customFormat="1" x14ac:dyDescent="0.3">
      <c r="A58" s="24">
        <v>78357</v>
      </c>
      <c r="B58" s="25" t="s">
        <v>94</v>
      </c>
      <c r="C58" s="132"/>
      <c r="D58" s="130">
        <v>60</v>
      </c>
      <c r="E58" s="30">
        <f t="shared" si="11"/>
        <v>0</v>
      </c>
      <c r="F58" s="31">
        <f>VLOOKUP(A58,mozz!A:F,6,FALSE)*E58</f>
        <v>0</v>
      </c>
      <c r="G58" s="89">
        <f>VLOOKUP(A58,mozz!A:H,8,FALSE)*E58</f>
        <v>0</v>
      </c>
      <c r="H58" s="90">
        <f>VLOOKUP(A58,flour!A:F,6,FALSE)*E58</f>
        <v>0</v>
      </c>
      <c r="I58" s="91">
        <f>VLOOKUP(A58,flour!A:H,8,FALSE)*E58</f>
        <v>0</v>
      </c>
      <c r="J58" s="92">
        <f>VLOOKUP(A58,paste!A:F,6,FALSE)*E58</f>
        <v>0</v>
      </c>
      <c r="K58" s="93">
        <f>VLOOKUP(A58,paste!A:H,8,FALSE)*E58</f>
        <v>0</v>
      </c>
      <c r="L58" s="113">
        <f>VLOOKUP(A58,'TKC Points'!A:C,3,FALSE)*E58</f>
        <v>0</v>
      </c>
      <c r="M58" s="33"/>
      <c r="N58" s="33"/>
      <c r="O58" s="33"/>
    </row>
    <row r="59" spans="1:15" s="34" customFormat="1" x14ac:dyDescent="0.3">
      <c r="A59" s="24">
        <v>78359</v>
      </c>
      <c r="B59" s="25" t="s">
        <v>95</v>
      </c>
      <c r="C59" s="132"/>
      <c r="D59" s="130">
        <v>60</v>
      </c>
      <c r="E59" s="30">
        <f t="shared" si="11"/>
        <v>0</v>
      </c>
      <c r="F59" s="31">
        <f>VLOOKUP(A59,mozz!A:F,6,FALSE)*E59</f>
        <v>0</v>
      </c>
      <c r="G59" s="89">
        <f>VLOOKUP(A59,mozz!A:H,8,FALSE)*E59</f>
        <v>0</v>
      </c>
      <c r="H59" s="90">
        <f>VLOOKUP(A59,flour!A:F,6,FALSE)*E59</f>
        <v>0</v>
      </c>
      <c r="I59" s="91">
        <f>VLOOKUP(A59,flour!A:H,8,FALSE)*E59</f>
        <v>0</v>
      </c>
      <c r="J59" s="92">
        <v>0</v>
      </c>
      <c r="K59" s="93">
        <v>0</v>
      </c>
      <c r="L59" s="113">
        <f>VLOOKUP(A59,'TKC Points'!A:C,3,FALSE)*E59</f>
        <v>0</v>
      </c>
      <c r="M59" s="33"/>
      <c r="N59" s="33"/>
      <c r="O59" s="33"/>
    </row>
    <row r="60" spans="1:15" s="34" customFormat="1" x14ac:dyDescent="0.3">
      <c r="A60" s="24">
        <v>68724</v>
      </c>
      <c r="B60" s="25" t="s">
        <v>118</v>
      </c>
      <c r="C60" s="132"/>
      <c r="D60" s="130">
        <v>60</v>
      </c>
      <c r="E60" s="30">
        <f t="shared" si="11"/>
        <v>0</v>
      </c>
      <c r="F60" s="31">
        <f>VLOOKUP(A60,mozz!A:F,6,FALSE)*E60</f>
        <v>0</v>
      </c>
      <c r="G60" s="89">
        <f>VLOOKUP(A60,mozz!A:H,8,FALSE)*E60</f>
        <v>0</v>
      </c>
      <c r="H60" s="90">
        <f>VLOOKUP(A60,flour!A:F,6,FALSE)*E60</f>
        <v>0</v>
      </c>
      <c r="I60" s="91">
        <f>VLOOKUP(A60,flour!A:H,8,FALSE)*E60</f>
        <v>0</v>
      </c>
      <c r="J60" s="92">
        <v>0</v>
      </c>
      <c r="K60" s="93">
        <v>0</v>
      </c>
      <c r="L60" s="113">
        <f>VLOOKUP(A60,'TKC Points'!A:C,3,FALSE)*E60</f>
        <v>0</v>
      </c>
      <c r="M60" s="33"/>
      <c r="N60" s="33"/>
      <c r="O60" s="33"/>
    </row>
    <row r="61" spans="1:15" s="34" customFormat="1" x14ac:dyDescent="0.3">
      <c r="A61" s="24">
        <v>73020</v>
      </c>
      <c r="B61" s="25" t="s">
        <v>64</v>
      </c>
      <c r="C61" s="132"/>
      <c r="D61" s="130">
        <v>60</v>
      </c>
      <c r="E61" s="30">
        <f t="shared" si="11"/>
        <v>0</v>
      </c>
      <c r="F61" s="31">
        <f>VLOOKUP(A61,mozz!A:F,6,FALSE)*E61</f>
        <v>0</v>
      </c>
      <c r="G61" s="89">
        <f>VLOOKUP(A61,mozz!A:H,8,FALSE)*E61</f>
        <v>0</v>
      </c>
      <c r="H61" s="90">
        <f>VLOOKUP(A61,flour!A:F,6,FALSE)*E61</f>
        <v>0</v>
      </c>
      <c r="I61" s="91">
        <f>VLOOKUP(A61,flour!A:H,8,FALSE)*E61</f>
        <v>0</v>
      </c>
      <c r="J61" s="92">
        <f>VLOOKUP(A61,paste!A:F,6,FALSE)*E61</f>
        <v>0</v>
      </c>
      <c r="K61" s="93">
        <f>VLOOKUP(A61,paste!A:H,8,FALSE)*E61</f>
        <v>0</v>
      </c>
      <c r="L61" s="113">
        <f>VLOOKUP(A61,'TKC Points'!A:C,3,FALSE)*E61</f>
        <v>0</v>
      </c>
      <c r="M61" s="33"/>
      <c r="N61" s="33"/>
      <c r="O61" s="33"/>
    </row>
    <row r="62" spans="1:15" s="34" customFormat="1" ht="15" thickBot="1" x14ac:dyDescent="0.35">
      <c r="A62" s="24">
        <v>73022</v>
      </c>
      <c r="B62" s="25" t="s">
        <v>59</v>
      </c>
      <c r="C62" s="135"/>
      <c r="D62" s="139">
        <v>36</v>
      </c>
      <c r="E62" s="30">
        <f t="shared" si="10"/>
        <v>0</v>
      </c>
      <c r="F62" s="31">
        <f>VLOOKUP(A62,mozz!A:F,6,FALSE)*E62</f>
        <v>0</v>
      </c>
      <c r="G62" s="89">
        <f>VLOOKUP(A62,mozz!A:H,8,FALSE)*E62</f>
        <v>0</v>
      </c>
      <c r="H62" s="90">
        <f>VLOOKUP(A62,flour!A:F,6,FALSE)*E62</f>
        <v>0</v>
      </c>
      <c r="I62" s="91">
        <f>VLOOKUP(A62,flour!A:H,8,FALSE)*E62</f>
        <v>0</v>
      </c>
      <c r="J62" s="92">
        <f>VLOOKUP(A62,paste!A:F,6,FALSE)*E62</f>
        <v>0</v>
      </c>
      <c r="K62" s="93">
        <f>VLOOKUP(A62,paste!A:H,8,FALSE)*E62</f>
        <v>0</v>
      </c>
      <c r="L62" s="113">
        <f>VLOOKUP(A62,'TKC Points'!A:C,3,FALSE)*E62</f>
        <v>0</v>
      </c>
      <c r="M62" s="33"/>
      <c r="N62" s="33"/>
      <c r="O62" s="33"/>
    </row>
    <row r="63" spans="1:15" s="34" customFormat="1" ht="18.600000000000001" thickBot="1" x14ac:dyDescent="0.35">
      <c r="A63" s="185" t="s">
        <v>53</v>
      </c>
      <c r="B63" s="192"/>
      <c r="C63" s="37"/>
      <c r="D63" s="19"/>
      <c r="E63" s="59"/>
      <c r="F63" s="60"/>
      <c r="G63" s="94"/>
      <c r="H63" s="60"/>
      <c r="I63" s="94"/>
      <c r="J63" s="60"/>
      <c r="K63" s="60"/>
      <c r="L63" s="61"/>
      <c r="M63" s="33"/>
      <c r="N63" s="33"/>
      <c r="O63" s="33"/>
    </row>
    <row r="64" spans="1:15" s="34" customFormat="1" x14ac:dyDescent="0.3">
      <c r="A64" s="24">
        <v>55290</v>
      </c>
      <c r="B64" s="25" t="s">
        <v>134</v>
      </c>
      <c r="C64" s="131"/>
      <c r="D64" s="129">
        <v>48</v>
      </c>
      <c r="E64" s="30">
        <f t="shared" ref="E64" si="12">C64/D64</f>
        <v>0</v>
      </c>
      <c r="F64" s="31">
        <f>VLOOKUP(A64,mozz!A:F,6,FALSE)*E64</f>
        <v>0</v>
      </c>
      <c r="G64" s="89">
        <f>VLOOKUP(A64,mozz!A:H,8,FALSE)*E64</f>
        <v>0</v>
      </c>
      <c r="H64" s="90">
        <f>VLOOKUP(A64,flour!A:F,6,FALSE)*E64</f>
        <v>0</v>
      </c>
      <c r="I64" s="91">
        <f>VLOOKUP(A64,flour!A:H,8,FALSE)*E64</f>
        <v>0</v>
      </c>
      <c r="J64" s="92">
        <f>VLOOKUP(A64,paste!A:F,6,FALSE)*E64</f>
        <v>0</v>
      </c>
      <c r="K64" s="93">
        <f>VLOOKUP(A64,paste!A:H,8,FALSE)*E64</f>
        <v>0</v>
      </c>
      <c r="L64" s="113">
        <f>VLOOKUP(A64,'TKC Points'!A:C,3,FALSE)*E64</f>
        <v>0</v>
      </c>
      <c r="M64" s="33"/>
      <c r="N64" s="33"/>
      <c r="O64" s="33"/>
    </row>
    <row r="65" spans="1:15" s="34" customFormat="1" x14ac:dyDescent="0.3">
      <c r="A65" s="24">
        <v>73318</v>
      </c>
      <c r="B65" s="25" t="s">
        <v>91</v>
      </c>
      <c r="C65" s="132"/>
      <c r="D65" s="129">
        <v>100</v>
      </c>
      <c r="E65" s="30">
        <f t="shared" si="5"/>
        <v>0</v>
      </c>
      <c r="F65" s="31">
        <f>VLOOKUP(A65,mozz!A:F,6,FALSE)*E65</f>
        <v>0</v>
      </c>
      <c r="G65" s="89">
        <f>VLOOKUP(A65,mozz!A:H,8,FALSE)*E65</f>
        <v>0</v>
      </c>
      <c r="H65" s="90">
        <f>VLOOKUP(A65,flour!A:F,6,FALSE)*E65</f>
        <v>0</v>
      </c>
      <c r="I65" s="91">
        <f>VLOOKUP(A65,flour!A:H,8,FALSE)*E65</f>
        <v>0</v>
      </c>
      <c r="J65" s="92">
        <v>0</v>
      </c>
      <c r="K65" s="93">
        <v>0</v>
      </c>
      <c r="L65" s="113">
        <f>VLOOKUP(A65,'TKC Points'!A:C,3,FALSE)*E65</f>
        <v>0</v>
      </c>
      <c r="M65" s="33"/>
      <c r="N65" s="33"/>
      <c r="O65" s="33"/>
    </row>
    <row r="66" spans="1:15" s="34" customFormat="1" x14ac:dyDescent="0.3">
      <c r="A66" s="24">
        <v>73338</v>
      </c>
      <c r="B66" s="25" t="s">
        <v>92</v>
      </c>
      <c r="C66" s="132"/>
      <c r="D66" s="129">
        <v>100</v>
      </c>
      <c r="E66" s="30">
        <f t="shared" si="5"/>
        <v>0</v>
      </c>
      <c r="F66" s="31">
        <f>VLOOKUP(A66,mozz!A:F,6,FALSE)*E66</f>
        <v>0</v>
      </c>
      <c r="G66" s="89">
        <f>VLOOKUP(A66,mozz!A:H,8,FALSE)*E66</f>
        <v>0</v>
      </c>
      <c r="H66" s="90">
        <f>VLOOKUP(A66,flour!A:F,6,FALSE)*E66</f>
        <v>0</v>
      </c>
      <c r="I66" s="91">
        <f>VLOOKUP(A66,flour!A:H,8,FALSE)*E66</f>
        <v>0</v>
      </c>
      <c r="J66" s="92">
        <v>0</v>
      </c>
      <c r="K66" s="93">
        <v>0</v>
      </c>
      <c r="L66" s="113">
        <f>VLOOKUP(A66,'TKC Points'!A:C,3,FALSE)*E66</f>
        <v>0</v>
      </c>
      <c r="M66" s="33"/>
      <c r="N66" s="33"/>
      <c r="O66" s="33"/>
    </row>
    <row r="67" spans="1:15" s="34" customFormat="1" x14ac:dyDescent="0.3">
      <c r="A67" s="24">
        <v>78372</v>
      </c>
      <c r="B67" s="25" t="s">
        <v>46</v>
      </c>
      <c r="C67" s="132"/>
      <c r="D67" s="129">
        <v>96</v>
      </c>
      <c r="E67" s="30">
        <f t="shared" si="5"/>
        <v>0</v>
      </c>
      <c r="F67" s="31">
        <f>VLOOKUP(A67,mozz!A:F,6,FALSE)*E67</f>
        <v>0</v>
      </c>
      <c r="G67" s="89">
        <f>VLOOKUP(A67,mozz!A:H,8,FALSE)*E67</f>
        <v>0</v>
      </c>
      <c r="H67" s="90">
        <f>VLOOKUP(A67,flour!A:F,6,FALSE)*E67</f>
        <v>0</v>
      </c>
      <c r="I67" s="91">
        <f>VLOOKUP(A67,flour!A:H,8,FALSE)*E67</f>
        <v>0</v>
      </c>
      <c r="J67" s="92">
        <f>VLOOKUP(A67,paste!A:F,6,FALSE)*E67</f>
        <v>0</v>
      </c>
      <c r="K67" s="93">
        <f>VLOOKUP(A67,paste!A:H,8,FALSE)*E67</f>
        <v>0</v>
      </c>
      <c r="L67" s="113">
        <f>VLOOKUP(A67,'TKC Points'!A:C,3,FALSE)*E67</f>
        <v>0</v>
      </c>
      <c r="M67" s="33"/>
      <c r="N67" s="33"/>
      <c r="O67" s="33"/>
    </row>
    <row r="68" spans="1:15" s="34" customFormat="1" ht="15" thickBot="1" x14ac:dyDescent="0.35">
      <c r="A68" s="24">
        <v>78373</v>
      </c>
      <c r="B68" s="25" t="s">
        <v>47</v>
      </c>
      <c r="C68" s="135"/>
      <c r="D68" s="129">
        <v>96</v>
      </c>
      <c r="E68" s="30">
        <f t="shared" si="5"/>
        <v>0</v>
      </c>
      <c r="F68" s="31">
        <f>VLOOKUP(A68,mozz!A:F,6,FALSE)*E68</f>
        <v>0</v>
      </c>
      <c r="G68" s="89">
        <f>VLOOKUP(A68,mozz!A:H,8,FALSE)*E68</f>
        <v>0</v>
      </c>
      <c r="H68" s="90">
        <f>VLOOKUP(A68,flour!A:F,6,FALSE)*E68</f>
        <v>0</v>
      </c>
      <c r="I68" s="91">
        <f>VLOOKUP(A68,flour!A:H,8,FALSE)*E68</f>
        <v>0</v>
      </c>
      <c r="J68" s="92">
        <f>VLOOKUP(A68,paste!A:F,6,FALSE)*E68</f>
        <v>0</v>
      </c>
      <c r="K68" s="93">
        <f>VLOOKUP(A68,paste!A:H,8,FALSE)*E68</f>
        <v>0</v>
      </c>
      <c r="L68" s="113">
        <f>VLOOKUP(A68,'TKC Points'!A:C,3,FALSE)*E68</f>
        <v>0</v>
      </c>
      <c r="M68" s="33"/>
      <c r="N68" s="33"/>
      <c r="O68" s="33"/>
    </row>
    <row r="69" spans="1:15" s="34" customFormat="1" ht="18.600000000000001" thickBot="1" x14ac:dyDescent="0.35">
      <c r="A69" s="185" t="s">
        <v>54</v>
      </c>
      <c r="B69" s="192"/>
      <c r="C69" s="20"/>
      <c r="D69" s="19"/>
      <c r="E69" s="59"/>
      <c r="F69" s="60"/>
      <c r="G69" s="94"/>
      <c r="H69" s="60"/>
      <c r="I69" s="94"/>
      <c r="J69" s="60"/>
      <c r="K69" s="60"/>
      <c r="L69" s="61"/>
      <c r="M69" s="33"/>
      <c r="N69" s="33"/>
      <c r="O69" s="33"/>
    </row>
    <row r="70" spans="1:15" s="34" customFormat="1" ht="15" customHeight="1" x14ac:dyDescent="0.3">
      <c r="A70" s="24">
        <v>68523</v>
      </c>
      <c r="B70" s="25" t="s">
        <v>102</v>
      </c>
      <c r="C70" s="131"/>
      <c r="D70" s="129">
        <v>72</v>
      </c>
      <c r="E70" s="30">
        <f t="shared" si="5"/>
        <v>0</v>
      </c>
      <c r="F70" s="31">
        <f>VLOOKUP(A70,mozz!A:F,6,FALSE)*E70</f>
        <v>0</v>
      </c>
      <c r="G70" s="89">
        <f>VLOOKUP(A70,mozz!A:H,8,FALSE)*E70</f>
        <v>0</v>
      </c>
      <c r="H70" s="90">
        <f>VLOOKUP(A70,flour!A:F,6,FALSE)*E70</f>
        <v>0</v>
      </c>
      <c r="I70" s="91">
        <f>VLOOKUP(A70,flour!A:H,8,FALSE)*E70</f>
        <v>0</v>
      </c>
      <c r="J70" s="92">
        <f>VLOOKUP(A70,paste!A:F,6,FALSE)*E70</f>
        <v>0</v>
      </c>
      <c r="K70" s="93">
        <f>VLOOKUP(A70,paste!A:H,8,FALSE)*E70</f>
        <v>0</v>
      </c>
      <c r="L70" s="113">
        <f>VLOOKUP(A70,'TKC Points'!A:C,3,FALSE)*E70</f>
        <v>0</v>
      </c>
      <c r="M70" s="33"/>
      <c r="N70" s="33"/>
      <c r="O70" s="33"/>
    </row>
    <row r="71" spans="1:15" s="34" customFormat="1" ht="15" customHeight="1" x14ac:dyDescent="0.3">
      <c r="A71" s="24">
        <v>68521</v>
      </c>
      <c r="B71" s="25" t="s">
        <v>90</v>
      </c>
      <c r="C71" s="132"/>
      <c r="D71" s="129">
        <v>96</v>
      </c>
      <c r="E71" s="30">
        <f t="shared" si="5"/>
        <v>0</v>
      </c>
      <c r="F71" s="31">
        <f>VLOOKUP(A71,mozz!A:F,6,FALSE)*E71</f>
        <v>0</v>
      </c>
      <c r="G71" s="89">
        <f>VLOOKUP(A71,mozz!A:H,8,FALSE)*E71</f>
        <v>0</v>
      </c>
      <c r="H71" s="90">
        <f>VLOOKUP(A71,flour!A:F,6,FALSE)*E71</f>
        <v>0</v>
      </c>
      <c r="I71" s="91">
        <f>VLOOKUP(A71,flour!A:H,8,FALSE)*E71</f>
        <v>0</v>
      </c>
      <c r="J71" s="92">
        <f>VLOOKUP(A71,paste!A:F,6,FALSE)*E71</f>
        <v>0</v>
      </c>
      <c r="K71" s="93">
        <f>VLOOKUP(A71,paste!A:H,8,FALSE)*E71</f>
        <v>0</v>
      </c>
      <c r="L71" s="113">
        <f>VLOOKUP(A71,'TKC Points'!A:C,3,FALSE)*E71</f>
        <v>0</v>
      </c>
      <c r="M71" s="33"/>
      <c r="N71" s="33"/>
      <c r="O71" s="33"/>
    </row>
    <row r="72" spans="1:15" s="34" customFormat="1" ht="15" customHeight="1" x14ac:dyDescent="0.3">
      <c r="A72" s="24">
        <v>68525</v>
      </c>
      <c r="B72" s="127" t="s">
        <v>203</v>
      </c>
      <c r="C72" s="132"/>
      <c r="D72" s="129">
        <v>96</v>
      </c>
      <c r="E72" s="30">
        <f t="shared" ref="E72" si="13">C72/D72</f>
        <v>0</v>
      </c>
      <c r="F72" s="31">
        <f>VLOOKUP(A72,mozz!A:F,6,FALSE)*E72</f>
        <v>0</v>
      </c>
      <c r="G72" s="89">
        <f>VLOOKUP(A72,mozz!A:H,8,FALSE)*E72</f>
        <v>0</v>
      </c>
      <c r="H72" s="90">
        <f>VLOOKUP(A72,flour!A:F,6,FALSE)*E72</f>
        <v>0</v>
      </c>
      <c r="I72" s="91">
        <f>VLOOKUP(A72,flour!A:H,8,FALSE)*E72</f>
        <v>0</v>
      </c>
      <c r="J72" s="92">
        <f>VLOOKUP(A72,paste!A:F,6,FALSE)*E72</f>
        <v>0</v>
      </c>
      <c r="K72" s="93">
        <f>VLOOKUP(A72,paste!A:H,8,FALSE)*E72</f>
        <v>0</v>
      </c>
      <c r="L72" s="113">
        <f>VLOOKUP(A72,'TKC Points'!A:C,3,FALSE)*E72</f>
        <v>0</v>
      </c>
      <c r="M72" s="33"/>
      <c r="N72" s="33"/>
      <c r="O72" s="33"/>
    </row>
    <row r="73" spans="1:15" s="34" customFormat="1" ht="15" customHeight="1" x14ac:dyDescent="0.3">
      <c r="A73" s="24">
        <v>78673</v>
      </c>
      <c r="B73" s="25" t="s">
        <v>103</v>
      </c>
      <c r="C73" s="132"/>
      <c r="D73" s="129">
        <v>96</v>
      </c>
      <c r="E73" s="30">
        <f t="shared" si="5"/>
        <v>0</v>
      </c>
      <c r="F73" s="31">
        <f>VLOOKUP(A73,mozz!A:F,6,FALSE)*E73</f>
        <v>0</v>
      </c>
      <c r="G73" s="89">
        <f>VLOOKUP(A73,mozz!A:H,8,FALSE)*E73</f>
        <v>0</v>
      </c>
      <c r="H73" s="90">
        <f>VLOOKUP(A73,flour!A:F,6,FALSE)*E73</f>
        <v>0</v>
      </c>
      <c r="I73" s="91">
        <f>VLOOKUP(A73,flour!A:H,8,FALSE)*E73</f>
        <v>0</v>
      </c>
      <c r="J73" s="92">
        <f>VLOOKUP(A73,paste!A:F,6,FALSE)*E73</f>
        <v>0</v>
      </c>
      <c r="K73" s="93">
        <f>VLOOKUP(A73,paste!A:H,8,FALSE)*E73</f>
        <v>0</v>
      </c>
      <c r="L73" s="113">
        <f>VLOOKUP(A73,'TKC Points'!A:C,3,FALSE)*E73</f>
        <v>0</v>
      </c>
      <c r="M73" s="33"/>
      <c r="N73" s="33"/>
      <c r="O73" s="33"/>
    </row>
    <row r="74" spans="1:15" s="34" customFormat="1" ht="15" customHeight="1" x14ac:dyDescent="0.3">
      <c r="A74" s="24">
        <v>78674</v>
      </c>
      <c r="B74" s="25" t="s">
        <v>104</v>
      </c>
      <c r="C74" s="132"/>
      <c r="D74" s="129">
        <v>96</v>
      </c>
      <c r="E74" s="30">
        <f t="shared" si="5"/>
        <v>0</v>
      </c>
      <c r="F74" s="31">
        <f>VLOOKUP(A74,mozz!A:F,6,FALSE)*E74</f>
        <v>0</v>
      </c>
      <c r="G74" s="89">
        <f>VLOOKUP(A74,mozz!A:H,8,FALSE)*E74</f>
        <v>0</v>
      </c>
      <c r="H74" s="90">
        <f>VLOOKUP(A74,flour!A:F,6,FALSE)*E74</f>
        <v>0</v>
      </c>
      <c r="I74" s="91">
        <f>VLOOKUP(A74,flour!A:H,8,FALSE)*E74</f>
        <v>0</v>
      </c>
      <c r="J74" s="92">
        <f>VLOOKUP(A74,paste!A:F,6,FALSE)*E74</f>
        <v>0</v>
      </c>
      <c r="K74" s="93">
        <f>VLOOKUP(A74,paste!A:H,8,FALSE)*E74</f>
        <v>0</v>
      </c>
      <c r="L74" s="113">
        <f>VLOOKUP(A74,'TKC Points'!A:C,3,FALSE)*E74</f>
        <v>0</v>
      </c>
      <c r="M74" s="33"/>
      <c r="N74" s="33"/>
      <c r="O74" s="33"/>
    </row>
    <row r="75" spans="1:15" s="34" customFormat="1" ht="15" customHeight="1" x14ac:dyDescent="0.3">
      <c r="A75" s="24">
        <v>78697</v>
      </c>
      <c r="B75" s="25" t="s">
        <v>105</v>
      </c>
      <c r="C75" s="132"/>
      <c r="D75" s="129">
        <v>96</v>
      </c>
      <c r="E75" s="30">
        <f t="shared" si="5"/>
        <v>0</v>
      </c>
      <c r="F75" s="31">
        <f>VLOOKUP(A75,mozz!A:F,6,FALSE)*E75</f>
        <v>0</v>
      </c>
      <c r="G75" s="89">
        <f>VLOOKUP(A75,mozz!A:H,8,FALSE)*E75</f>
        <v>0</v>
      </c>
      <c r="H75" s="90">
        <f>VLOOKUP(A75,flour!A:F,6,FALSE)*E75</f>
        <v>0</v>
      </c>
      <c r="I75" s="91">
        <f>VLOOKUP(A75,flour!A:H,8,FALSE)*E75</f>
        <v>0</v>
      </c>
      <c r="J75" s="92">
        <f>VLOOKUP(A75,paste!A:F,6,FALSE)*E75</f>
        <v>0</v>
      </c>
      <c r="K75" s="93">
        <f>VLOOKUP(A75,paste!A:H,8,FALSE)*E75</f>
        <v>0</v>
      </c>
      <c r="L75" s="113">
        <f>VLOOKUP(A75,'TKC Points'!A:C,3,FALSE)*E75</f>
        <v>0</v>
      </c>
      <c r="M75" s="33"/>
      <c r="N75" s="33"/>
      <c r="O75" s="33"/>
    </row>
    <row r="76" spans="1:15" s="34" customFormat="1" ht="15" customHeight="1" x14ac:dyDescent="0.3">
      <c r="A76" s="24">
        <v>78698</v>
      </c>
      <c r="B76" s="25" t="s">
        <v>106</v>
      </c>
      <c r="C76" s="132"/>
      <c r="D76" s="129">
        <v>96</v>
      </c>
      <c r="E76" s="30">
        <f t="shared" si="5"/>
        <v>0</v>
      </c>
      <c r="F76" s="31">
        <f>VLOOKUP(A76,mozz!A:F,6,FALSE)*E76</f>
        <v>0</v>
      </c>
      <c r="G76" s="89">
        <f>VLOOKUP(A76,mozz!A:H,8,FALSE)*E76</f>
        <v>0</v>
      </c>
      <c r="H76" s="90">
        <f>VLOOKUP(A76,flour!A:F,6,FALSE)*E76</f>
        <v>0</v>
      </c>
      <c r="I76" s="91">
        <f>VLOOKUP(A76,flour!A:H,8,FALSE)*E76</f>
        <v>0</v>
      </c>
      <c r="J76" s="92">
        <f>VLOOKUP(A76,paste!A:F,6,FALSE)*E76</f>
        <v>0</v>
      </c>
      <c r="K76" s="93">
        <f>VLOOKUP(A76,paste!A:H,8,FALSE)*E76</f>
        <v>0</v>
      </c>
      <c r="L76" s="113">
        <f>VLOOKUP(A76,'TKC Points'!A:C,3,FALSE)*E76</f>
        <v>0</v>
      </c>
      <c r="M76" s="33"/>
      <c r="N76" s="33"/>
      <c r="O76" s="33"/>
    </row>
    <row r="77" spans="1:15" s="34" customFormat="1" ht="15" customHeight="1" x14ac:dyDescent="0.3">
      <c r="A77" s="24">
        <v>78771</v>
      </c>
      <c r="B77" s="25" t="s">
        <v>107</v>
      </c>
      <c r="C77" s="132"/>
      <c r="D77" s="129">
        <v>96</v>
      </c>
      <c r="E77" s="30">
        <f t="shared" si="5"/>
        <v>0</v>
      </c>
      <c r="F77" s="31">
        <f>VLOOKUP(A77,mozz!A:F,6,FALSE)*E77</f>
        <v>0</v>
      </c>
      <c r="G77" s="89">
        <f>VLOOKUP(A77,mozz!A:H,8,FALSE)*E77</f>
        <v>0</v>
      </c>
      <c r="H77" s="90">
        <f>VLOOKUP(A77,flour!A:F,6,FALSE)*E77</f>
        <v>0</v>
      </c>
      <c r="I77" s="91">
        <f>VLOOKUP(A77,flour!A:H,8,FALSE)*E77</f>
        <v>0</v>
      </c>
      <c r="J77" s="92">
        <f>VLOOKUP(A77,paste!A:F,6,FALSE)*E77</f>
        <v>0</v>
      </c>
      <c r="K77" s="93">
        <f>VLOOKUP(A77,paste!A:H,8,FALSE)*E77</f>
        <v>0</v>
      </c>
      <c r="L77" s="113">
        <f>VLOOKUP(A77,'TKC Points'!A:C,3,FALSE)*E77</f>
        <v>0</v>
      </c>
      <c r="M77" s="33"/>
      <c r="N77" s="33"/>
      <c r="O77" s="33"/>
    </row>
    <row r="78" spans="1:15" s="34" customFormat="1" ht="15" customHeight="1" x14ac:dyDescent="0.3">
      <c r="A78" s="24">
        <v>73158</v>
      </c>
      <c r="B78" s="25" t="s">
        <v>88</v>
      </c>
      <c r="C78" s="132"/>
      <c r="D78" s="129">
        <v>96</v>
      </c>
      <c r="E78" s="30">
        <f t="shared" ref="E78" si="14">C78/D78</f>
        <v>0</v>
      </c>
      <c r="F78" s="31">
        <f>VLOOKUP(A78,mozz!A:F,6,FALSE)*E78</f>
        <v>0</v>
      </c>
      <c r="G78" s="89">
        <f>VLOOKUP(A78,mozz!A:H,8,FALSE)*E78</f>
        <v>0</v>
      </c>
      <c r="H78" s="90">
        <f>VLOOKUP(A78,flour!A:F,6,FALSE)*E78</f>
        <v>0</v>
      </c>
      <c r="I78" s="91">
        <f>VLOOKUP(A78,flour!A:H,8,FALSE)*E78</f>
        <v>0</v>
      </c>
      <c r="J78" s="92">
        <f>VLOOKUP(A78,paste!A:F,6,FALSE)*E78</f>
        <v>0</v>
      </c>
      <c r="K78" s="93">
        <f>VLOOKUP(A78,paste!A:H,8,FALSE)*E78</f>
        <v>0</v>
      </c>
      <c r="L78" s="113">
        <f>VLOOKUP(A78,'TKC Points'!A:C,3,FALSE)*E78</f>
        <v>0</v>
      </c>
      <c r="M78" s="33"/>
      <c r="N78" s="33"/>
      <c r="O78" s="33"/>
    </row>
    <row r="79" spans="1:15" s="34" customFormat="1" ht="15" customHeight="1" thickBot="1" x14ac:dyDescent="0.35">
      <c r="A79" s="24">
        <v>73159</v>
      </c>
      <c r="B79" s="25" t="s">
        <v>89</v>
      </c>
      <c r="C79" s="135"/>
      <c r="D79" s="129">
        <v>96</v>
      </c>
      <c r="E79" s="30">
        <f t="shared" si="5"/>
        <v>0</v>
      </c>
      <c r="F79" s="31">
        <f>VLOOKUP(A79,mozz!A:F,6,FALSE)*E79</f>
        <v>0</v>
      </c>
      <c r="G79" s="89">
        <f>VLOOKUP(A79,mozz!A:H,8,FALSE)*E79</f>
        <v>0</v>
      </c>
      <c r="H79" s="90">
        <f>VLOOKUP(A79,flour!A:F,6,FALSE)*E79</f>
        <v>0</v>
      </c>
      <c r="I79" s="91">
        <f>VLOOKUP(A79,flour!A:H,8,FALSE)*E79</f>
        <v>0</v>
      </c>
      <c r="J79" s="92">
        <f>VLOOKUP(A79,paste!A:F,6,FALSE)*E79</f>
        <v>0</v>
      </c>
      <c r="K79" s="93">
        <f>VLOOKUP(A79,paste!A:H,8,FALSE)*E79</f>
        <v>0</v>
      </c>
      <c r="L79" s="113">
        <f>VLOOKUP(A79,'TKC Points'!A:C,3,FALSE)*E79</f>
        <v>0</v>
      </c>
      <c r="M79" s="33"/>
      <c r="N79" s="33"/>
      <c r="O79" s="33"/>
    </row>
    <row r="80" spans="1:15" s="34" customFormat="1" ht="19.5" customHeight="1" thickBot="1" x14ac:dyDescent="0.35">
      <c r="A80" s="185" t="s">
        <v>110</v>
      </c>
      <c r="B80" s="186"/>
      <c r="C80" s="20"/>
      <c r="D80" s="19"/>
      <c r="E80" s="59"/>
      <c r="F80" s="60"/>
      <c r="G80" s="94"/>
      <c r="H80" s="60"/>
      <c r="I80" s="94"/>
      <c r="J80" s="60"/>
      <c r="K80" s="60"/>
      <c r="L80" s="115"/>
      <c r="M80" s="33"/>
      <c r="N80" s="33"/>
      <c r="O80" s="33"/>
    </row>
    <row r="81" spans="1:15" s="34" customFormat="1" x14ac:dyDescent="0.3">
      <c r="A81" s="24">
        <v>67611</v>
      </c>
      <c r="B81" s="25" t="s">
        <v>114</v>
      </c>
      <c r="C81" s="5"/>
      <c r="D81" s="1">
        <v>72</v>
      </c>
      <c r="E81" s="30">
        <f t="shared" ref="E81:E85" si="15">C81/D81</f>
        <v>0</v>
      </c>
      <c r="F81" s="31">
        <v>0</v>
      </c>
      <c r="G81" s="89">
        <v>0</v>
      </c>
      <c r="H81" s="90">
        <f>VLOOKUP(A81,flour!A:F,6,FALSE)*E81</f>
        <v>0</v>
      </c>
      <c r="I81" s="91">
        <f>VLOOKUP(A81,flour!A:H,8,FALSE)*E81</f>
        <v>0</v>
      </c>
      <c r="J81" s="92">
        <v>0</v>
      </c>
      <c r="K81" s="93">
        <v>0</v>
      </c>
      <c r="L81" s="113">
        <f>VLOOKUP(A81,'TKC Points'!A:C,3,FALSE)*E81</f>
        <v>0</v>
      </c>
      <c r="M81" s="33"/>
      <c r="N81" s="33"/>
      <c r="O81" s="33"/>
    </row>
    <row r="82" spans="1:15" s="34" customFormat="1" x14ac:dyDescent="0.3">
      <c r="A82" s="24">
        <v>67608</v>
      </c>
      <c r="B82" s="25" t="s">
        <v>112</v>
      </c>
      <c r="C82" s="5"/>
      <c r="D82" s="1">
        <v>120</v>
      </c>
      <c r="E82" s="30">
        <f t="shared" si="15"/>
        <v>0</v>
      </c>
      <c r="F82" s="31">
        <v>0</v>
      </c>
      <c r="G82" s="89">
        <v>0</v>
      </c>
      <c r="H82" s="90">
        <f>VLOOKUP(A82,flour!A:F,6,FALSE)*E82</f>
        <v>0</v>
      </c>
      <c r="I82" s="91">
        <f>VLOOKUP(A82,flour!A:H,8,FALSE)*E82</f>
        <v>0</v>
      </c>
      <c r="J82" s="92">
        <v>0</v>
      </c>
      <c r="K82" s="93">
        <v>0</v>
      </c>
      <c r="L82" s="113">
        <f>VLOOKUP(A82,'TKC Points'!A:C,3,FALSE)*E82</f>
        <v>0</v>
      </c>
      <c r="M82" s="33"/>
      <c r="N82" s="33"/>
      <c r="O82" s="33"/>
    </row>
    <row r="83" spans="1:15" s="34" customFormat="1" x14ac:dyDescent="0.3">
      <c r="A83" s="24">
        <v>73037</v>
      </c>
      <c r="B83" s="25" t="s">
        <v>111</v>
      </c>
      <c r="C83" s="5"/>
      <c r="D83" s="1">
        <v>144</v>
      </c>
      <c r="E83" s="30">
        <f t="shared" si="15"/>
        <v>0</v>
      </c>
      <c r="F83" s="31">
        <v>0</v>
      </c>
      <c r="G83" s="89">
        <v>0</v>
      </c>
      <c r="H83" s="90">
        <f>VLOOKUP(A83,flour!A:F,6,FALSE)*E83</f>
        <v>0</v>
      </c>
      <c r="I83" s="91">
        <f>VLOOKUP(A83,flour!A:H,8,FALSE)*E83</f>
        <v>0</v>
      </c>
      <c r="J83" s="92">
        <v>0</v>
      </c>
      <c r="K83" s="93">
        <v>0</v>
      </c>
      <c r="L83" s="113">
        <f>VLOOKUP(A83,'TKC Points'!A:C,3,FALSE)*E83</f>
        <v>0</v>
      </c>
      <c r="M83" s="33"/>
      <c r="N83" s="33"/>
      <c r="O83" s="33"/>
    </row>
    <row r="84" spans="1:15" s="34" customFormat="1" x14ac:dyDescent="0.3">
      <c r="A84" s="24">
        <v>73087</v>
      </c>
      <c r="B84" s="25" t="s">
        <v>112</v>
      </c>
      <c r="C84" s="5"/>
      <c r="D84" s="1">
        <v>96</v>
      </c>
      <c r="E84" s="30">
        <f t="shared" si="15"/>
        <v>0</v>
      </c>
      <c r="F84" s="31">
        <v>0</v>
      </c>
      <c r="G84" s="89">
        <v>0</v>
      </c>
      <c r="H84" s="90">
        <f>VLOOKUP(A84,flour!A:F,6,FALSE)*E84</f>
        <v>0</v>
      </c>
      <c r="I84" s="91">
        <f>VLOOKUP(A84,flour!A:H,8,FALSE)*E84</f>
        <v>0</v>
      </c>
      <c r="J84" s="92">
        <v>0</v>
      </c>
      <c r="K84" s="93">
        <v>0</v>
      </c>
      <c r="L84" s="113">
        <f>VLOOKUP(A84,'TKC Points'!A:C,3,FALSE)*E84</f>
        <v>0</v>
      </c>
      <c r="M84" s="33"/>
      <c r="N84" s="33"/>
      <c r="O84" s="33"/>
    </row>
    <row r="85" spans="1:15" s="34" customFormat="1" x14ac:dyDescent="0.3">
      <c r="A85" s="24">
        <v>67609</v>
      </c>
      <c r="B85" s="25" t="s">
        <v>109</v>
      </c>
      <c r="C85" s="5"/>
      <c r="D85" s="1">
        <v>192</v>
      </c>
      <c r="E85" s="30">
        <f t="shared" si="15"/>
        <v>0</v>
      </c>
      <c r="F85" s="31">
        <v>0</v>
      </c>
      <c r="G85" s="89">
        <v>0</v>
      </c>
      <c r="H85" s="90">
        <f>VLOOKUP(A85,flour!A:F,6,FALSE)*E85</f>
        <v>0</v>
      </c>
      <c r="I85" s="91">
        <f>VLOOKUP(A85,flour!A:H,8,FALSE)*E85</f>
        <v>0</v>
      </c>
      <c r="J85" s="92">
        <v>0</v>
      </c>
      <c r="K85" s="93">
        <v>0</v>
      </c>
      <c r="L85" s="113">
        <f>VLOOKUP(A85,'TKC Points'!A:C,3,FALSE)*E85</f>
        <v>0</v>
      </c>
      <c r="M85" s="33"/>
      <c r="N85" s="33"/>
      <c r="O85" s="33"/>
    </row>
    <row r="86" spans="1:15" s="34" customFormat="1" ht="15" thickBot="1" x14ac:dyDescent="0.35">
      <c r="A86" s="24">
        <v>67610</v>
      </c>
      <c r="B86" s="25" t="s">
        <v>113</v>
      </c>
      <c r="C86" s="5"/>
      <c r="D86" s="1">
        <v>120</v>
      </c>
      <c r="E86" s="30">
        <f t="shared" ref="E86" si="16">C86/D86</f>
        <v>0</v>
      </c>
      <c r="F86" s="31">
        <v>0</v>
      </c>
      <c r="G86" s="89">
        <v>0</v>
      </c>
      <c r="H86" s="90">
        <f>VLOOKUP(A86,flour!A:F,6,FALSE)*E86</f>
        <v>0</v>
      </c>
      <c r="I86" s="91">
        <f>VLOOKUP(A86,flour!A:H,8,FALSE)*E86</f>
        <v>0</v>
      </c>
      <c r="J86" s="92">
        <v>0</v>
      </c>
      <c r="K86" s="93">
        <v>0</v>
      </c>
      <c r="L86" s="113">
        <f>VLOOKUP(A86,'TKC Points'!A:C,3,FALSE)*E86</f>
        <v>0</v>
      </c>
      <c r="M86" s="33"/>
      <c r="N86" s="33"/>
      <c r="O86" s="33"/>
    </row>
    <row r="87" spans="1:15" ht="23.25" customHeight="1" x14ac:dyDescent="0.3">
      <c r="A87" s="100"/>
      <c r="B87" s="100" t="s">
        <v>58</v>
      </c>
      <c r="C87" s="174" t="s">
        <v>34</v>
      </c>
      <c r="D87" s="174"/>
      <c r="E87" s="65">
        <f t="shared" ref="E87:L87" si="17">SUM(E9:E86)</f>
        <v>0</v>
      </c>
      <c r="F87" s="66">
        <f t="shared" si="17"/>
        <v>0</v>
      </c>
      <c r="G87" s="67">
        <f t="shared" si="17"/>
        <v>0</v>
      </c>
      <c r="H87" s="66">
        <f t="shared" si="17"/>
        <v>0</v>
      </c>
      <c r="I87" s="101">
        <f t="shared" si="17"/>
        <v>0</v>
      </c>
      <c r="J87" s="66">
        <f t="shared" si="17"/>
        <v>0</v>
      </c>
      <c r="K87" s="67">
        <f t="shared" si="17"/>
        <v>0</v>
      </c>
      <c r="L87" s="114">
        <f t="shared" si="17"/>
        <v>0</v>
      </c>
      <c r="M87" s="7"/>
      <c r="N87" s="7"/>
      <c r="O87" s="7"/>
    </row>
    <row r="88" spans="1:15" ht="18" x14ac:dyDescent="0.35">
      <c r="A88" s="68"/>
      <c r="B88" s="69" t="s">
        <v>60</v>
      </c>
      <c r="C88" s="171" t="s">
        <v>16</v>
      </c>
      <c r="D88" s="171"/>
      <c r="E88" s="171"/>
      <c r="F88" s="171"/>
      <c r="G88" s="171"/>
      <c r="H88" s="171"/>
      <c r="I88" s="171"/>
      <c r="J88" s="171"/>
      <c r="K88" s="102"/>
      <c r="L88" s="106"/>
      <c r="M88" s="7"/>
      <c r="N88" s="7"/>
      <c r="O88" s="7"/>
    </row>
    <row r="89" spans="1:15" ht="18" x14ac:dyDescent="0.35">
      <c r="A89" s="68"/>
      <c r="B89" s="75"/>
      <c r="C89" s="171" t="s">
        <v>18</v>
      </c>
      <c r="D89" s="171"/>
      <c r="E89" s="171"/>
      <c r="F89" s="171"/>
      <c r="G89" s="171"/>
      <c r="H89" s="171"/>
      <c r="I89" s="171"/>
      <c r="J89" s="171"/>
      <c r="K89" s="102"/>
      <c r="L89" s="106"/>
      <c r="M89" s="7"/>
      <c r="N89" s="7"/>
      <c r="O89" s="7"/>
    </row>
    <row r="90" spans="1:15" ht="18" x14ac:dyDescent="0.35">
      <c r="A90" s="68"/>
      <c r="B90" s="75" t="s">
        <v>15</v>
      </c>
      <c r="C90" s="171" t="s">
        <v>19</v>
      </c>
      <c r="D90" s="171"/>
      <c r="E90" s="171"/>
      <c r="F90" s="171"/>
      <c r="G90" s="171"/>
      <c r="H90" s="171"/>
      <c r="I90" s="171"/>
      <c r="J90" s="171"/>
      <c r="K90" s="102"/>
      <c r="L90" s="106"/>
      <c r="M90" s="7"/>
      <c r="N90" s="7"/>
      <c r="O90" s="7"/>
    </row>
    <row r="91" spans="1:15" ht="23.4" x14ac:dyDescent="0.45">
      <c r="A91" s="68"/>
      <c r="B91" s="76" t="s">
        <v>14</v>
      </c>
      <c r="C91" s="171" t="s">
        <v>20</v>
      </c>
      <c r="D91" s="171"/>
      <c r="E91" s="171"/>
      <c r="F91" s="171"/>
      <c r="G91" s="171"/>
      <c r="H91" s="171"/>
      <c r="I91" s="171"/>
      <c r="J91" s="171"/>
      <c r="K91" s="102"/>
      <c r="L91" s="106"/>
      <c r="M91" s="7"/>
      <c r="N91" s="7"/>
      <c r="O91" s="7"/>
    </row>
    <row r="92" spans="1:15" ht="18" x14ac:dyDescent="0.35">
      <c r="A92" s="68"/>
      <c r="B92" s="2" t="s">
        <v>17</v>
      </c>
      <c r="C92" s="171" t="s">
        <v>21</v>
      </c>
      <c r="D92" s="171"/>
      <c r="E92" s="171"/>
      <c r="F92" s="171"/>
      <c r="G92" s="171"/>
      <c r="H92" s="171"/>
      <c r="I92" s="171"/>
      <c r="J92" s="171"/>
      <c r="K92" s="102"/>
      <c r="L92" s="106"/>
      <c r="M92" s="7"/>
      <c r="N92" s="7"/>
      <c r="O92" s="7"/>
    </row>
    <row r="93" spans="1:15" ht="18" x14ac:dyDescent="0.35">
      <c r="A93" s="68"/>
      <c r="B93" s="3" t="s">
        <v>60</v>
      </c>
      <c r="C93" s="171" t="s">
        <v>22</v>
      </c>
      <c r="D93" s="171"/>
      <c r="E93" s="171"/>
      <c r="F93" s="171"/>
      <c r="G93" s="171"/>
      <c r="H93" s="171"/>
      <c r="I93" s="171"/>
      <c r="J93" s="171"/>
      <c r="K93" s="102"/>
      <c r="L93" s="106"/>
      <c r="M93" s="7"/>
      <c r="N93" s="7"/>
      <c r="O93" s="7"/>
    </row>
    <row r="94" spans="1:15" ht="18" x14ac:dyDescent="0.35">
      <c r="A94" s="68"/>
      <c r="B94" s="4"/>
      <c r="C94" s="171" t="s">
        <v>23</v>
      </c>
      <c r="D94" s="171"/>
      <c r="E94" s="171"/>
      <c r="F94" s="171"/>
      <c r="G94" s="171"/>
      <c r="H94" s="171"/>
      <c r="I94" s="171"/>
      <c r="J94" s="171"/>
      <c r="K94" s="102"/>
      <c r="L94" s="106"/>
      <c r="M94" s="7"/>
      <c r="N94" s="7"/>
      <c r="O94" s="7"/>
    </row>
    <row r="95" spans="1:15" ht="18" x14ac:dyDescent="0.35">
      <c r="A95" s="68"/>
      <c r="B95" s="77"/>
      <c r="C95" s="171" t="s">
        <v>24</v>
      </c>
      <c r="D95" s="171"/>
      <c r="E95" s="171"/>
      <c r="F95" s="171"/>
      <c r="G95" s="171"/>
      <c r="H95" s="171"/>
      <c r="I95" s="171"/>
      <c r="J95" s="171"/>
      <c r="K95" s="102"/>
      <c r="L95" s="106"/>
      <c r="M95" s="7"/>
      <c r="N95" s="7"/>
      <c r="O95" s="7"/>
    </row>
    <row r="96" spans="1:15" ht="18" x14ac:dyDescent="0.35">
      <c r="A96" s="68"/>
      <c r="B96" s="77"/>
      <c r="C96" s="171" t="s">
        <v>25</v>
      </c>
      <c r="D96" s="171"/>
      <c r="E96" s="171"/>
      <c r="F96" s="171"/>
      <c r="G96" s="171"/>
      <c r="H96" s="171"/>
      <c r="I96" s="171"/>
      <c r="J96" s="171"/>
      <c r="K96" s="102"/>
      <c r="L96" s="106"/>
      <c r="M96" s="7"/>
      <c r="N96" s="7"/>
      <c r="O96" s="7"/>
    </row>
    <row r="97" spans="1:15" ht="21" x14ac:dyDescent="0.4">
      <c r="A97" s="68"/>
      <c r="B97" s="80" t="s">
        <v>56</v>
      </c>
      <c r="C97" s="172" t="s">
        <v>57</v>
      </c>
      <c r="D97" s="172"/>
      <c r="E97" s="172"/>
      <c r="F97" s="172"/>
      <c r="G97" s="172"/>
      <c r="H97" s="172"/>
      <c r="I97" s="103"/>
      <c r="J97" s="103"/>
      <c r="K97" s="102"/>
      <c r="L97" s="106"/>
      <c r="M97" s="7"/>
      <c r="N97" s="7"/>
      <c r="O97" s="7"/>
    </row>
  </sheetData>
  <mergeCells count="38">
    <mergeCell ref="M1:O1"/>
    <mergeCell ref="M2:O2"/>
    <mergeCell ref="D2:E2"/>
    <mergeCell ref="D3:E3"/>
    <mergeCell ref="F1:G1"/>
    <mergeCell ref="F2:G2"/>
    <mergeCell ref="F3:G3"/>
    <mergeCell ref="B1:C1"/>
    <mergeCell ref="D6:D7"/>
    <mergeCell ref="E6:E7"/>
    <mergeCell ref="C87:D87"/>
    <mergeCell ref="C88:J88"/>
    <mergeCell ref="A41:B41"/>
    <mergeCell ref="A46:B46"/>
    <mergeCell ref="A6:A7"/>
    <mergeCell ref="B6:B7"/>
    <mergeCell ref="C6:C7"/>
    <mergeCell ref="H1:I1"/>
    <mergeCell ref="H2:I2"/>
    <mergeCell ref="H3:I3"/>
    <mergeCell ref="J1:K1"/>
    <mergeCell ref="J2:K3"/>
    <mergeCell ref="D1:E1"/>
    <mergeCell ref="A8:B8"/>
    <mergeCell ref="C97:H97"/>
    <mergeCell ref="C96:J96"/>
    <mergeCell ref="A22:B22"/>
    <mergeCell ref="A26:B26"/>
    <mergeCell ref="A63:B63"/>
    <mergeCell ref="A69:B69"/>
    <mergeCell ref="A80:B80"/>
    <mergeCell ref="C90:J90"/>
    <mergeCell ref="C91:J91"/>
    <mergeCell ref="C92:J92"/>
    <mergeCell ref="C93:J93"/>
    <mergeCell ref="C94:J94"/>
    <mergeCell ref="C95:J95"/>
    <mergeCell ref="C89:J89"/>
  </mergeCells>
  <hyperlinks>
    <hyperlink ref="C97" r:id="rId1"/>
    <hyperlink ref="B93" r:id="rId2"/>
    <hyperlink ref="B88" r:id="rId3"/>
    <hyperlink ref="B23" r:id="rId4"/>
    <hyperlink ref="B24" r:id="rId5"/>
    <hyperlink ref="B25" r:id="rId6"/>
    <hyperlink ref="B27" r:id="rId7"/>
    <hyperlink ref="B28" r:id="rId8"/>
    <hyperlink ref="B31" r:id="rId9"/>
    <hyperlink ref="B32" r:id="rId10"/>
    <hyperlink ref="B33" r:id="rId11"/>
    <hyperlink ref="B34" r:id="rId12"/>
    <hyperlink ref="B40" r:id="rId13"/>
    <hyperlink ref="B35" r:id="rId14"/>
    <hyperlink ref="B36" r:id="rId15"/>
    <hyperlink ref="B29" r:id="rId16"/>
    <hyperlink ref="B30" r:id="rId17"/>
    <hyperlink ref="B37" r:id="rId18"/>
    <hyperlink ref="B38" r:id="rId19" display="VILLA PRIMA® 16&quot; Rolled Edge Four Cheese Pizza"/>
    <hyperlink ref="B44" r:id="rId20"/>
    <hyperlink ref="B42" r:id="rId21"/>
    <hyperlink ref="B43" r:id="rId22"/>
    <hyperlink ref="B45" r:id="rId23"/>
    <hyperlink ref="B61" r:id="rId24"/>
    <hyperlink ref="B62" r:id="rId25"/>
    <hyperlink ref="B53" r:id="rId26"/>
    <hyperlink ref="B54" r:id="rId27"/>
    <hyperlink ref="B47" r:id="rId28"/>
    <hyperlink ref="B48" r:id="rId29"/>
    <hyperlink ref="B55" r:id="rId30"/>
    <hyperlink ref="B56" r:id="rId31"/>
    <hyperlink ref="B57" r:id="rId32"/>
    <hyperlink ref="B58" r:id="rId33"/>
    <hyperlink ref="B59" r:id="rId34"/>
    <hyperlink ref="B49" r:id="rId35"/>
    <hyperlink ref="B50" r:id="rId36"/>
    <hyperlink ref="B51" r:id="rId37"/>
    <hyperlink ref="B52" r:id="rId38"/>
    <hyperlink ref="B60" r:id="rId39"/>
    <hyperlink ref="B65" r:id="rId40"/>
    <hyperlink ref="B66" r:id="rId41"/>
    <hyperlink ref="B67" r:id="rId42"/>
    <hyperlink ref="B68" r:id="rId43"/>
    <hyperlink ref="B73" r:id="rId44"/>
    <hyperlink ref="B74" r:id="rId45"/>
    <hyperlink ref="B75" r:id="rId46"/>
    <hyperlink ref="B76" r:id="rId47"/>
    <hyperlink ref="B77" r:id="rId48"/>
    <hyperlink ref="B71" r:id="rId49"/>
    <hyperlink ref="B70" r:id="rId50"/>
    <hyperlink ref="B78" r:id="rId51"/>
    <hyperlink ref="B79" r:id="rId52"/>
    <hyperlink ref="B82" r:id="rId53"/>
    <hyperlink ref="B85" r:id="rId54"/>
    <hyperlink ref="B86" r:id="rId55"/>
    <hyperlink ref="B81" r:id="rId56"/>
    <hyperlink ref="B84" r:id="rId57"/>
    <hyperlink ref="B83" r:id="rId58"/>
    <hyperlink ref="M3" r:id="rId59" display="Check your current balance and see what you can redeem your Kitchen CircleTM Points for. "/>
    <hyperlink ref="B39" r:id="rId60"/>
    <hyperlink ref="B15" r:id="rId61"/>
    <hyperlink ref="B18" r:id="rId62"/>
    <hyperlink ref="B19" r:id="rId63"/>
    <hyperlink ref="B20" r:id="rId64"/>
    <hyperlink ref="B21" r:id="rId65"/>
    <hyperlink ref="B10" r:id="rId66"/>
    <hyperlink ref="B11" r:id="rId67"/>
    <hyperlink ref="B9" r:id="rId68"/>
    <hyperlink ref="B17" r:id="rId69"/>
    <hyperlink ref="B64" r:id="rId70" display="Big Daddy's Pepperoni Stuffed Sandwich - IW"/>
    <hyperlink ref="B72" r:id="rId71"/>
    <hyperlink ref="B14" r:id="rId72" location="400000009kPI/a/4y000000cID4/HCOLKBTG1U6lXuo4fEpaLH49_SeYu0RrgqVogdwIwq4"/>
    <hyperlink ref="B13" r:id="rId73" location="400000009kPI/a/4y000000cID9/7vrA_y8ClHB1x6o2HP49IyzcnHYwvYZHo9q.91Hwm5s"/>
    <hyperlink ref="B12" r:id="rId74" location="400000009kPI/a/4y000000cIDE/WVUkpQ9bWg.1FQbZ5yd0S7.MagPB5B6BwcK8_0TJhxE"/>
  </hyperlinks>
  <pageMargins left="0.7" right="0.7" top="0.75" bottom="0.75" header="0.3" footer="0.3"/>
  <pageSetup orientation="portrait" r:id="rId75"/>
  <ignoredErrors>
    <ignoredError sqref="E12:I12 E9:K11 E15:K63 E73:L87 L9:L12 E13:L14 L15:L71 E65:K71 E64:K64 E72:L72" unlockedFormula="1"/>
  </ignoredErrors>
  <drawing r:id="rId7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workbookViewId="0">
      <selection activeCell="G19" sqref="G19"/>
    </sheetView>
  </sheetViews>
  <sheetFormatPr defaultRowHeight="14.4" x14ac:dyDescent="0.3"/>
  <cols>
    <col min="1" max="1" width="29.6640625" bestFit="1" customWidth="1"/>
    <col min="2" max="2" width="19.44140625" bestFit="1" customWidth="1"/>
    <col min="3" max="3" width="16.5546875" bestFit="1" customWidth="1"/>
    <col min="4" max="4" width="22" bestFit="1" customWidth="1"/>
    <col min="5" max="5" width="13.5546875" bestFit="1" customWidth="1"/>
  </cols>
  <sheetData>
    <row r="1" spans="1:8" x14ac:dyDescent="0.3">
      <c r="A1" t="s">
        <v>38</v>
      </c>
      <c r="B1" t="s">
        <v>39</v>
      </c>
      <c r="C1" t="s">
        <v>40</v>
      </c>
      <c r="D1" t="s">
        <v>41</v>
      </c>
      <c r="E1" t="s">
        <v>55</v>
      </c>
      <c r="F1" t="s">
        <v>42</v>
      </c>
      <c r="G1" t="s">
        <v>43</v>
      </c>
      <c r="H1" t="s">
        <v>44</v>
      </c>
    </row>
    <row r="2" spans="1:8" x14ac:dyDescent="0.3">
      <c r="A2" s="141">
        <v>55237</v>
      </c>
      <c r="F2" s="143">
        <v>4.5</v>
      </c>
      <c r="G2" s="144">
        <v>1.8369</v>
      </c>
      <c r="H2" s="145">
        <v>8.27</v>
      </c>
    </row>
    <row r="3" spans="1:8" x14ac:dyDescent="0.3">
      <c r="A3" s="141">
        <v>55290</v>
      </c>
      <c r="F3" s="143">
        <v>3.05</v>
      </c>
      <c r="G3" s="144">
        <v>1.8369</v>
      </c>
      <c r="H3" s="145">
        <v>5.6</v>
      </c>
    </row>
    <row r="4" spans="1:8" x14ac:dyDescent="0.3">
      <c r="A4" s="142">
        <v>55291</v>
      </c>
      <c r="F4" s="146">
        <v>3.86</v>
      </c>
      <c r="G4" s="147">
        <v>1.8369</v>
      </c>
      <c r="H4" s="148">
        <v>7.09</v>
      </c>
    </row>
    <row r="5" spans="1:8" x14ac:dyDescent="0.3">
      <c r="A5" s="141">
        <v>55292</v>
      </c>
      <c r="F5" s="143">
        <v>3.1</v>
      </c>
      <c r="G5" s="144">
        <v>1.8369</v>
      </c>
      <c r="H5" s="145">
        <v>5.69</v>
      </c>
    </row>
    <row r="6" spans="1:8" x14ac:dyDescent="0.3">
      <c r="A6" s="141">
        <v>55293</v>
      </c>
      <c r="F6" s="143">
        <v>3.05</v>
      </c>
      <c r="G6" s="144">
        <v>1.8369</v>
      </c>
      <c r="H6" s="145">
        <v>5.6</v>
      </c>
    </row>
    <row r="7" spans="1:8" x14ac:dyDescent="0.3">
      <c r="A7" s="141">
        <v>63519</v>
      </c>
      <c r="F7" s="143">
        <v>4.05</v>
      </c>
      <c r="G7" s="144">
        <v>1.8369</v>
      </c>
      <c r="H7" s="145">
        <v>7.44</v>
      </c>
    </row>
    <row r="8" spans="1:8" x14ac:dyDescent="0.3">
      <c r="A8" s="141">
        <v>63520</v>
      </c>
      <c r="F8" s="143">
        <v>3.2</v>
      </c>
      <c r="G8" s="144">
        <v>1.8369</v>
      </c>
      <c r="H8" s="145">
        <v>5.88</v>
      </c>
    </row>
    <row r="9" spans="1:8" x14ac:dyDescent="0.3">
      <c r="A9" s="141">
        <v>63527</v>
      </c>
      <c r="F9" s="143">
        <v>1.42</v>
      </c>
      <c r="G9" s="144">
        <v>1.8369</v>
      </c>
      <c r="H9" s="145">
        <v>2.61</v>
      </c>
    </row>
    <row r="10" spans="1:8" x14ac:dyDescent="0.3">
      <c r="A10" s="141">
        <v>63528</v>
      </c>
      <c r="F10" s="143">
        <v>1.1200000000000001</v>
      </c>
      <c r="G10" s="144">
        <v>1.8369</v>
      </c>
      <c r="H10" s="145">
        <v>2.06</v>
      </c>
    </row>
    <row r="11" spans="1:8" x14ac:dyDescent="0.3">
      <c r="A11" s="142">
        <v>63532</v>
      </c>
      <c r="F11" s="146">
        <v>1.8</v>
      </c>
      <c r="G11" s="147">
        <v>1.8369</v>
      </c>
      <c r="H11" s="148">
        <v>3.31</v>
      </c>
    </row>
    <row r="12" spans="1:8" x14ac:dyDescent="0.3">
      <c r="A12" s="141">
        <v>63912</v>
      </c>
      <c r="F12" s="143">
        <v>2.4</v>
      </c>
      <c r="G12" s="144">
        <v>1.8369</v>
      </c>
      <c r="H12" s="145">
        <v>4.41</v>
      </c>
    </row>
    <row r="13" spans="1:8" x14ac:dyDescent="0.3">
      <c r="A13" s="141">
        <v>63913</v>
      </c>
      <c r="F13" s="143">
        <v>2</v>
      </c>
      <c r="G13" s="144">
        <v>1.8369</v>
      </c>
      <c r="H13" s="145">
        <v>3.67</v>
      </c>
    </row>
    <row r="14" spans="1:8" x14ac:dyDescent="0.3">
      <c r="A14" s="142">
        <v>63916</v>
      </c>
      <c r="F14" s="146">
        <v>4</v>
      </c>
      <c r="G14" s="147">
        <v>1.8369</v>
      </c>
      <c r="H14" s="148">
        <v>7.35</v>
      </c>
    </row>
    <row r="15" spans="1:8" x14ac:dyDescent="0.3">
      <c r="A15" s="141">
        <v>67625</v>
      </c>
      <c r="F15" s="143">
        <v>3.48</v>
      </c>
      <c r="G15" s="144">
        <v>1.8369</v>
      </c>
      <c r="H15" s="149">
        <v>6.39</v>
      </c>
    </row>
    <row r="16" spans="1:8" x14ac:dyDescent="0.3">
      <c r="A16" s="141">
        <v>67626</v>
      </c>
      <c r="F16" s="143">
        <v>4.2</v>
      </c>
      <c r="G16" s="144">
        <v>1.8369</v>
      </c>
      <c r="H16" s="149">
        <v>7.71</v>
      </c>
    </row>
    <row r="17" spans="1:8" x14ac:dyDescent="0.3">
      <c r="A17" s="142">
        <v>68521</v>
      </c>
      <c r="F17" s="146">
        <v>12</v>
      </c>
      <c r="G17" s="147">
        <v>1.8369</v>
      </c>
      <c r="H17" s="150">
        <v>22.04</v>
      </c>
    </row>
    <row r="18" spans="1:8" x14ac:dyDescent="0.3">
      <c r="A18" s="141">
        <v>68523</v>
      </c>
      <c r="F18" s="143">
        <v>3.42</v>
      </c>
      <c r="G18" s="144">
        <v>1.8369</v>
      </c>
      <c r="H18" s="149">
        <v>6.28</v>
      </c>
    </row>
    <row r="19" spans="1:8" x14ac:dyDescent="0.3">
      <c r="A19" s="141">
        <v>68525</v>
      </c>
      <c r="F19" s="143">
        <v>10.38</v>
      </c>
      <c r="G19" s="144">
        <v>1.8369</v>
      </c>
      <c r="H19" s="149">
        <v>19.07</v>
      </c>
    </row>
    <row r="20" spans="1:8" x14ac:dyDescent="0.3">
      <c r="A20" s="141">
        <v>68582</v>
      </c>
      <c r="F20" s="143">
        <v>7.23</v>
      </c>
      <c r="G20" s="144">
        <v>1.8369</v>
      </c>
      <c r="H20" s="149">
        <v>13.28</v>
      </c>
    </row>
    <row r="21" spans="1:8" x14ac:dyDescent="0.3">
      <c r="A21" s="142">
        <v>68586</v>
      </c>
      <c r="F21" s="146">
        <v>9</v>
      </c>
      <c r="G21" s="147">
        <v>1.8369</v>
      </c>
      <c r="H21" s="150">
        <v>16.53</v>
      </c>
    </row>
    <row r="22" spans="1:8" x14ac:dyDescent="0.3">
      <c r="A22" s="141">
        <v>68591</v>
      </c>
      <c r="F22" s="143">
        <v>9</v>
      </c>
      <c r="G22" s="144">
        <v>1.8369</v>
      </c>
      <c r="H22" s="149">
        <v>16.53</v>
      </c>
    </row>
    <row r="23" spans="1:8" x14ac:dyDescent="0.3">
      <c r="A23" s="141">
        <v>68592</v>
      </c>
      <c r="F23" s="151">
        <v>7.23</v>
      </c>
      <c r="G23" s="144">
        <v>1.8369</v>
      </c>
      <c r="H23" s="149">
        <v>13.28</v>
      </c>
    </row>
    <row r="24" spans="1:8" x14ac:dyDescent="0.3">
      <c r="A24" s="141">
        <v>68594</v>
      </c>
      <c r="F24" s="151">
        <v>4.5</v>
      </c>
      <c r="G24" s="144">
        <v>1.8369</v>
      </c>
      <c r="H24" s="149">
        <v>8.27</v>
      </c>
    </row>
    <row r="25" spans="1:8" x14ac:dyDescent="0.3">
      <c r="A25" s="141">
        <v>68724</v>
      </c>
      <c r="F25" s="151">
        <v>6.28</v>
      </c>
      <c r="G25" s="144">
        <v>1.8369</v>
      </c>
      <c r="H25" s="149">
        <v>11.54</v>
      </c>
    </row>
    <row r="26" spans="1:8" x14ac:dyDescent="0.3">
      <c r="A26" s="141">
        <v>72580</v>
      </c>
      <c r="F26" s="151">
        <v>2.96</v>
      </c>
      <c r="G26" s="144">
        <v>1.8369</v>
      </c>
      <c r="H26" s="149">
        <v>5.44</v>
      </c>
    </row>
    <row r="27" spans="1:8" x14ac:dyDescent="0.3">
      <c r="A27" s="141">
        <v>72581</v>
      </c>
      <c r="F27" s="151">
        <v>2.4500000000000002</v>
      </c>
      <c r="G27" s="144">
        <v>1.8369</v>
      </c>
      <c r="H27" s="149">
        <v>4.5</v>
      </c>
    </row>
    <row r="28" spans="1:8" x14ac:dyDescent="0.3">
      <c r="A28" s="141">
        <v>72671</v>
      </c>
      <c r="F28" s="151">
        <v>7.5</v>
      </c>
      <c r="G28" s="144">
        <v>1.8369</v>
      </c>
      <c r="H28" s="149">
        <v>13.78</v>
      </c>
    </row>
    <row r="29" spans="1:8" x14ac:dyDescent="0.3">
      <c r="A29" s="141">
        <v>72672</v>
      </c>
      <c r="F29" s="143">
        <v>5.63</v>
      </c>
      <c r="G29" s="144">
        <v>1.8369</v>
      </c>
      <c r="H29" s="149">
        <v>10.34</v>
      </c>
    </row>
    <row r="30" spans="1:8" x14ac:dyDescent="0.3">
      <c r="A30" s="141">
        <v>73020</v>
      </c>
      <c r="F30" s="143">
        <v>4.3899999999999997</v>
      </c>
      <c r="G30" s="144">
        <v>1.8369</v>
      </c>
      <c r="H30" s="149">
        <v>8.06</v>
      </c>
    </row>
    <row r="31" spans="1:8" x14ac:dyDescent="0.3">
      <c r="A31" s="141">
        <v>73022</v>
      </c>
      <c r="F31" s="143">
        <v>4.3899999999999997</v>
      </c>
      <c r="G31" s="144">
        <v>1.8369</v>
      </c>
      <c r="H31" s="149">
        <v>8.06</v>
      </c>
    </row>
    <row r="32" spans="1:8" x14ac:dyDescent="0.3">
      <c r="A32" s="141">
        <v>73067</v>
      </c>
      <c r="F32" s="143">
        <v>1.06</v>
      </c>
      <c r="G32" s="144">
        <v>1.8369</v>
      </c>
      <c r="H32" s="149">
        <v>1.95</v>
      </c>
    </row>
    <row r="33" spans="1:8" x14ac:dyDescent="0.3">
      <c r="A33" s="142">
        <v>73068</v>
      </c>
      <c r="F33" s="146">
        <v>0.41</v>
      </c>
      <c r="G33" s="147">
        <v>1.8369</v>
      </c>
      <c r="H33" s="150">
        <v>0.75</v>
      </c>
    </row>
    <row r="34" spans="1:8" x14ac:dyDescent="0.3">
      <c r="A34" s="141">
        <v>73069</v>
      </c>
      <c r="F34" s="143">
        <v>0.74</v>
      </c>
      <c r="G34" s="144">
        <v>1.8369</v>
      </c>
      <c r="H34" s="149">
        <v>1.36</v>
      </c>
    </row>
    <row r="35" spans="1:8" x14ac:dyDescent="0.3">
      <c r="A35" s="141">
        <v>73140</v>
      </c>
      <c r="F35" s="143">
        <v>6.19</v>
      </c>
      <c r="G35" s="144">
        <v>1.8369</v>
      </c>
      <c r="H35" s="149">
        <v>11.37</v>
      </c>
    </row>
    <row r="36" spans="1:8" x14ac:dyDescent="0.3">
      <c r="A36" s="141">
        <v>73141</v>
      </c>
      <c r="F36" s="143">
        <v>4.92</v>
      </c>
      <c r="G36" s="144">
        <v>1.8369</v>
      </c>
      <c r="H36" s="149">
        <v>9.0399999999999991</v>
      </c>
    </row>
    <row r="37" spans="1:8" x14ac:dyDescent="0.3">
      <c r="A37" s="141">
        <v>73142</v>
      </c>
      <c r="F37" s="143">
        <v>9</v>
      </c>
      <c r="G37" s="144">
        <v>1.8369</v>
      </c>
      <c r="H37" s="149">
        <v>16.53</v>
      </c>
    </row>
    <row r="38" spans="1:8" x14ac:dyDescent="0.3">
      <c r="A38" s="141">
        <v>73143</v>
      </c>
      <c r="F38" s="143">
        <v>6.89</v>
      </c>
      <c r="G38" s="144">
        <v>1.8369</v>
      </c>
      <c r="H38" s="149">
        <v>12.66</v>
      </c>
    </row>
    <row r="39" spans="1:8" x14ac:dyDescent="0.3">
      <c r="A39" s="141">
        <v>73158</v>
      </c>
      <c r="F39" s="143">
        <v>4.5</v>
      </c>
      <c r="G39" s="144">
        <v>1.8369</v>
      </c>
      <c r="H39" s="149">
        <v>8.27</v>
      </c>
    </row>
    <row r="40" spans="1:8" x14ac:dyDescent="0.3">
      <c r="A40" s="141">
        <v>73159</v>
      </c>
      <c r="F40" s="143">
        <v>3.33</v>
      </c>
      <c r="G40" s="144">
        <v>1.8369</v>
      </c>
      <c r="H40" s="149">
        <v>6.12</v>
      </c>
    </row>
    <row r="41" spans="1:8" x14ac:dyDescent="0.3">
      <c r="A41" s="141">
        <v>73318</v>
      </c>
      <c r="F41" s="143">
        <v>5.63</v>
      </c>
      <c r="G41" s="144">
        <v>1.8369</v>
      </c>
      <c r="H41" s="149">
        <v>10.34</v>
      </c>
    </row>
    <row r="42" spans="1:8" x14ac:dyDescent="0.3">
      <c r="A42" s="141">
        <v>73338</v>
      </c>
      <c r="F42" s="143">
        <v>10</v>
      </c>
      <c r="G42" s="144">
        <v>1.8369</v>
      </c>
      <c r="H42" s="149">
        <v>18.37</v>
      </c>
    </row>
    <row r="43" spans="1:8" x14ac:dyDescent="0.3">
      <c r="A43" s="142">
        <v>74795</v>
      </c>
      <c r="F43" s="146">
        <v>4.5</v>
      </c>
      <c r="G43" s="147">
        <v>1.8369</v>
      </c>
      <c r="H43" s="150">
        <v>8.27</v>
      </c>
    </row>
    <row r="44" spans="1:8" x14ac:dyDescent="0.3">
      <c r="A44" s="141">
        <v>78314</v>
      </c>
      <c r="F44" s="143">
        <v>4.8</v>
      </c>
      <c r="G44" s="144">
        <v>1.8369</v>
      </c>
      <c r="H44" s="149">
        <v>8.82</v>
      </c>
    </row>
    <row r="45" spans="1:8" x14ac:dyDescent="0.3">
      <c r="A45" s="141">
        <v>78315</v>
      </c>
      <c r="F45" s="143">
        <v>5.92</v>
      </c>
      <c r="G45" s="144">
        <v>1.8369</v>
      </c>
      <c r="H45" s="149">
        <v>10.87</v>
      </c>
    </row>
    <row r="46" spans="1:8" x14ac:dyDescent="0.3">
      <c r="A46" s="142">
        <v>78352</v>
      </c>
      <c r="F46" s="146">
        <v>2.2400000000000002</v>
      </c>
      <c r="G46" s="147">
        <v>1.8369</v>
      </c>
      <c r="H46" s="150">
        <v>4.1100000000000003</v>
      </c>
    </row>
    <row r="47" spans="1:8" x14ac:dyDescent="0.3">
      <c r="A47" s="141">
        <v>78353</v>
      </c>
      <c r="F47" s="143">
        <v>4.96</v>
      </c>
      <c r="G47" s="144">
        <v>1.8369</v>
      </c>
      <c r="H47" s="149">
        <v>9.11</v>
      </c>
    </row>
    <row r="48" spans="1:8" x14ac:dyDescent="0.3">
      <c r="A48" s="141">
        <v>78356</v>
      </c>
      <c r="F48" s="143">
        <v>3.1</v>
      </c>
      <c r="G48" s="144">
        <v>1.8369</v>
      </c>
      <c r="H48" s="149">
        <v>5.69</v>
      </c>
    </row>
    <row r="49" spans="1:8" x14ac:dyDescent="0.3">
      <c r="A49" s="141">
        <v>78357</v>
      </c>
      <c r="F49" s="143">
        <v>2.2999999999999998</v>
      </c>
      <c r="G49" s="144">
        <v>1.8369</v>
      </c>
      <c r="H49" s="149">
        <v>4.22</v>
      </c>
    </row>
    <row r="50" spans="1:8" x14ac:dyDescent="0.3">
      <c r="A50" s="141">
        <v>78359</v>
      </c>
      <c r="F50" s="143">
        <v>3.87</v>
      </c>
      <c r="G50" s="144">
        <v>1.8369</v>
      </c>
      <c r="H50" s="149">
        <v>7.11</v>
      </c>
    </row>
    <row r="51" spans="1:8" x14ac:dyDescent="0.3">
      <c r="A51" s="141">
        <v>78361</v>
      </c>
      <c r="F51" s="143">
        <v>3.87</v>
      </c>
      <c r="G51" s="144">
        <v>1.8369</v>
      </c>
      <c r="H51" s="149">
        <v>7.11</v>
      </c>
    </row>
    <row r="52" spans="1:8" x14ac:dyDescent="0.3">
      <c r="A52" s="141">
        <v>78364</v>
      </c>
      <c r="F52" s="143">
        <v>7.06</v>
      </c>
      <c r="G52" s="144">
        <v>1.8369</v>
      </c>
      <c r="H52" s="149">
        <v>12.97</v>
      </c>
    </row>
    <row r="53" spans="1:8" x14ac:dyDescent="0.3">
      <c r="A53" s="141">
        <v>78365</v>
      </c>
      <c r="F53" s="143">
        <v>6.39</v>
      </c>
      <c r="G53" s="144">
        <v>1.8369</v>
      </c>
      <c r="H53" s="149">
        <v>11.74</v>
      </c>
    </row>
    <row r="54" spans="1:8" x14ac:dyDescent="0.3">
      <c r="A54" s="141">
        <v>78366</v>
      </c>
      <c r="F54" s="143">
        <v>7.06</v>
      </c>
      <c r="G54" s="144">
        <v>1.8369</v>
      </c>
      <c r="H54" s="149">
        <v>12.97</v>
      </c>
    </row>
    <row r="55" spans="1:8" x14ac:dyDescent="0.3">
      <c r="A55" s="141">
        <v>78367</v>
      </c>
      <c r="F55" s="143">
        <v>6.39</v>
      </c>
      <c r="G55" s="144">
        <v>1.8369</v>
      </c>
      <c r="H55" s="149">
        <v>11.74</v>
      </c>
    </row>
    <row r="56" spans="1:8" x14ac:dyDescent="0.3">
      <c r="A56" s="141">
        <v>78368</v>
      </c>
      <c r="F56" s="143">
        <v>5.92</v>
      </c>
      <c r="G56" s="144">
        <v>1.8369</v>
      </c>
      <c r="H56" s="149">
        <v>10.87</v>
      </c>
    </row>
    <row r="57" spans="1:8" x14ac:dyDescent="0.3">
      <c r="A57" s="141">
        <v>78369</v>
      </c>
      <c r="F57" s="143">
        <v>4.8</v>
      </c>
      <c r="G57" s="144">
        <v>1.8369</v>
      </c>
      <c r="H57" s="149">
        <v>8.82</v>
      </c>
    </row>
    <row r="58" spans="1:8" x14ac:dyDescent="0.3">
      <c r="A58" s="141">
        <v>78372</v>
      </c>
      <c r="F58" s="143">
        <v>9.1199999999999992</v>
      </c>
      <c r="G58" s="144">
        <v>1.8369</v>
      </c>
      <c r="H58" s="149">
        <v>16.75</v>
      </c>
    </row>
    <row r="59" spans="1:8" x14ac:dyDescent="0.3">
      <c r="A59" s="141">
        <v>78373</v>
      </c>
      <c r="F59" s="143">
        <v>6.72</v>
      </c>
      <c r="G59" s="144">
        <v>1.8369</v>
      </c>
      <c r="H59" s="149">
        <v>12.34</v>
      </c>
    </row>
    <row r="60" spans="1:8" x14ac:dyDescent="0.3">
      <c r="A60" s="141">
        <v>78637</v>
      </c>
      <c r="F60" s="143">
        <v>9</v>
      </c>
      <c r="G60" s="144">
        <v>1.8369</v>
      </c>
      <c r="H60" s="149">
        <v>16.53</v>
      </c>
    </row>
    <row r="61" spans="1:8" x14ac:dyDescent="0.3">
      <c r="A61" s="141">
        <v>78638</v>
      </c>
      <c r="F61" s="143">
        <v>7.2</v>
      </c>
      <c r="G61" s="144">
        <v>1.8369</v>
      </c>
      <c r="H61" s="149">
        <v>13.23</v>
      </c>
    </row>
    <row r="62" spans="1:8" x14ac:dyDescent="0.3">
      <c r="A62" s="141">
        <v>78639</v>
      </c>
      <c r="F62" s="143">
        <v>7.59</v>
      </c>
      <c r="G62" s="144">
        <v>1.8369</v>
      </c>
      <c r="H62" s="149">
        <v>13.94</v>
      </c>
    </row>
    <row r="63" spans="1:8" x14ac:dyDescent="0.3">
      <c r="A63" s="141">
        <v>78640</v>
      </c>
      <c r="F63" s="143">
        <v>6.46</v>
      </c>
      <c r="G63" s="144">
        <v>1.8369</v>
      </c>
      <c r="H63" s="149">
        <v>11.87</v>
      </c>
    </row>
    <row r="64" spans="1:8" x14ac:dyDescent="0.3">
      <c r="A64" s="141">
        <v>78653</v>
      </c>
      <c r="F64" s="143">
        <v>9</v>
      </c>
      <c r="G64" s="144">
        <v>1.8369</v>
      </c>
      <c r="H64" s="149">
        <v>16.53</v>
      </c>
    </row>
    <row r="65" spans="1:8" x14ac:dyDescent="0.3">
      <c r="A65" s="141">
        <v>78654</v>
      </c>
      <c r="F65" s="143">
        <v>7.2</v>
      </c>
      <c r="G65" s="144">
        <v>1.8369</v>
      </c>
      <c r="H65" s="149">
        <v>13.23</v>
      </c>
    </row>
    <row r="66" spans="1:8" x14ac:dyDescent="0.3">
      <c r="A66" s="141">
        <v>78673</v>
      </c>
      <c r="F66" s="143">
        <v>4.5</v>
      </c>
      <c r="G66" s="144">
        <v>1.8369</v>
      </c>
      <c r="H66" s="149">
        <v>8.27</v>
      </c>
    </row>
    <row r="67" spans="1:8" x14ac:dyDescent="0.3">
      <c r="A67" s="141">
        <v>78674</v>
      </c>
      <c r="F67" s="143">
        <v>3.33</v>
      </c>
      <c r="G67" s="144">
        <v>1.8369</v>
      </c>
      <c r="H67" s="149">
        <v>6.12</v>
      </c>
    </row>
    <row r="68" spans="1:8" x14ac:dyDescent="0.3">
      <c r="A68" s="141">
        <v>78697</v>
      </c>
      <c r="F68" s="143">
        <v>8.4</v>
      </c>
      <c r="G68" s="144">
        <v>1.8369</v>
      </c>
      <c r="H68" s="149">
        <v>15.43</v>
      </c>
    </row>
    <row r="69" spans="1:8" x14ac:dyDescent="0.3">
      <c r="A69" s="141">
        <v>78698</v>
      </c>
      <c r="F69" s="143">
        <v>6.66</v>
      </c>
      <c r="G69" s="144">
        <v>1.8369</v>
      </c>
      <c r="H69" s="149">
        <v>12.23</v>
      </c>
    </row>
    <row r="70" spans="1:8" x14ac:dyDescent="0.3">
      <c r="A70" s="141">
        <v>78771</v>
      </c>
      <c r="F70" s="143">
        <v>5.7</v>
      </c>
      <c r="G70" s="144">
        <v>1.8369</v>
      </c>
      <c r="H70" s="149">
        <v>10.47</v>
      </c>
    </row>
    <row r="71" spans="1:8" x14ac:dyDescent="0.3">
      <c r="A71" s="142">
        <v>78985</v>
      </c>
      <c r="F71" s="146">
        <v>9</v>
      </c>
      <c r="G71" s="147">
        <v>1.8369</v>
      </c>
      <c r="H71" s="150">
        <v>16.53</v>
      </c>
    </row>
    <row r="72" spans="1:8" x14ac:dyDescent="0.3">
      <c r="A72" s="142">
        <v>78986</v>
      </c>
      <c r="F72" s="146">
        <v>6.89</v>
      </c>
      <c r="G72" s="147">
        <v>1.8369</v>
      </c>
      <c r="H72" s="150">
        <v>12.66</v>
      </c>
    </row>
  </sheetData>
  <autoFilter ref="A1:H72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workbookViewId="0">
      <selection activeCell="I23" sqref="I23"/>
    </sheetView>
  </sheetViews>
  <sheetFormatPr defaultRowHeight="14.4" x14ac:dyDescent="0.3"/>
  <sheetData>
    <row r="1" spans="1:9" x14ac:dyDescent="0.3">
      <c r="A1" t="s">
        <v>38</v>
      </c>
      <c r="B1" t="s">
        <v>39</v>
      </c>
      <c r="C1" t="s">
        <v>40</v>
      </c>
      <c r="D1" t="s">
        <v>41</v>
      </c>
      <c r="E1" t="s">
        <v>55</v>
      </c>
      <c r="F1" t="s">
        <v>42</v>
      </c>
      <c r="G1" t="s">
        <v>43</v>
      </c>
      <c r="H1" t="s">
        <v>44</v>
      </c>
    </row>
    <row r="2" spans="1:9" x14ac:dyDescent="0.3">
      <c r="A2" s="141">
        <v>55237</v>
      </c>
      <c r="F2" s="143">
        <v>4.3600000000000003</v>
      </c>
      <c r="G2" s="144">
        <v>0.27210000000000001</v>
      </c>
      <c r="H2" s="145">
        <v>1.19</v>
      </c>
      <c r="I2" s="110"/>
    </row>
    <row r="3" spans="1:9" x14ac:dyDescent="0.3">
      <c r="A3" s="141">
        <v>55290</v>
      </c>
      <c r="F3" s="143">
        <v>3.64</v>
      </c>
      <c r="G3" s="144">
        <v>0.27210000000000001</v>
      </c>
      <c r="H3" s="145">
        <v>0.99</v>
      </c>
    </row>
    <row r="4" spans="1:9" x14ac:dyDescent="0.3">
      <c r="A4" s="141">
        <v>55291</v>
      </c>
      <c r="F4" s="143">
        <v>3.64</v>
      </c>
      <c r="G4" s="144">
        <v>0.27210000000000001</v>
      </c>
      <c r="H4" s="145">
        <v>0.99</v>
      </c>
    </row>
    <row r="5" spans="1:9" x14ac:dyDescent="0.3">
      <c r="A5" s="141">
        <v>55292</v>
      </c>
      <c r="F5" s="143">
        <v>3.64</v>
      </c>
      <c r="G5" s="144">
        <v>0.27210000000000001</v>
      </c>
      <c r="H5" s="145">
        <v>0.99</v>
      </c>
    </row>
    <row r="6" spans="1:9" x14ac:dyDescent="0.3">
      <c r="A6" s="141">
        <v>55293</v>
      </c>
      <c r="F6" s="143">
        <v>3.64</v>
      </c>
      <c r="G6" s="144">
        <v>0.27210000000000001</v>
      </c>
      <c r="H6" s="145">
        <v>0.99</v>
      </c>
    </row>
    <row r="7" spans="1:9" x14ac:dyDescent="0.3">
      <c r="A7" s="142">
        <v>63519</v>
      </c>
      <c r="F7" s="146">
        <v>6.59</v>
      </c>
      <c r="G7" s="147">
        <v>0.27210000000000001</v>
      </c>
      <c r="H7" s="148">
        <v>1.79</v>
      </c>
    </row>
    <row r="8" spans="1:9" x14ac:dyDescent="0.3">
      <c r="A8" s="141">
        <v>63520</v>
      </c>
      <c r="F8" s="143">
        <v>6.59</v>
      </c>
      <c r="G8" s="144">
        <v>0.27210000000000001</v>
      </c>
      <c r="H8" s="145">
        <v>1.79</v>
      </c>
    </row>
    <row r="9" spans="1:9" x14ac:dyDescent="0.3">
      <c r="A9" s="141">
        <v>63527</v>
      </c>
      <c r="F9" s="143">
        <v>3.18</v>
      </c>
      <c r="G9" s="144">
        <v>0.27210000000000001</v>
      </c>
      <c r="H9" s="145">
        <v>0.87</v>
      </c>
    </row>
    <row r="10" spans="1:9" x14ac:dyDescent="0.3">
      <c r="A10" s="141">
        <v>63528</v>
      </c>
      <c r="F10" s="143">
        <v>3.18</v>
      </c>
      <c r="G10" s="144">
        <v>0.27210000000000001</v>
      </c>
      <c r="H10" s="145">
        <v>0.87</v>
      </c>
    </row>
    <row r="11" spans="1:9" x14ac:dyDescent="0.3">
      <c r="A11" s="141">
        <v>63532</v>
      </c>
      <c r="F11" s="143">
        <v>3.18</v>
      </c>
      <c r="G11" s="144">
        <v>0.27210000000000001</v>
      </c>
      <c r="H11" s="145">
        <v>0.87</v>
      </c>
    </row>
    <row r="12" spans="1:9" x14ac:dyDescent="0.3">
      <c r="A12" s="141">
        <v>63912</v>
      </c>
      <c r="F12" s="143">
        <v>7.89</v>
      </c>
      <c r="G12" s="144">
        <v>0.27210000000000001</v>
      </c>
      <c r="H12" s="145">
        <v>2.15</v>
      </c>
    </row>
    <row r="13" spans="1:9" x14ac:dyDescent="0.3">
      <c r="A13" s="141">
        <v>63913</v>
      </c>
      <c r="F13" s="143">
        <v>6.62</v>
      </c>
      <c r="G13" s="144">
        <v>0.27210000000000001</v>
      </c>
      <c r="H13" s="145">
        <v>1.8</v>
      </c>
    </row>
    <row r="14" spans="1:9" x14ac:dyDescent="0.3">
      <c r="A14" s="141">
        <v>63916</v>
      </c>
      <c r="F14" s="143">
        <v>6.62</v>
      </c>
      <c r="G14" s="144">
        <v>0.27210000000000001</v>
      </c>
      <c r="H14" s="145">
        <v>1.8</v>
      </c>
    </row>
    <row r="15" spans="1:9" x14ac:dyDescent="0.3">
      <c r="A15" s="141">
        <v>67608</v>
      </c>
      <c r="F15" s="143">
        <v>14.92</v>
      </c>
      <c r="G15" s="144">
        <v>0.27210000000000001</v>
      </c>
      <c r="H15" s="145">
        <v>4.0599999999999996</v>
      </c>
    </row>
    <row r="16" spans="1:9" x14ac:dyDescent="0.3">
      <c r="A16" s="141">
        <v>67609</v>
      </c>
      <c r="F16" s="143">
        <v>14.27</v>
      </c>
      <c r="G16" s="144">
        <v>0.27210000000000001</v>
      </c>
      <c r="H16" s="145">
        <v>3.88</v>
      </c>
    </row>
    <row r="17" spans="1:8" x14ac:dyDescent="0.3">
      <c r="A17" s="141">
        <v>67610</v>
      </c>
      <c r="F17" s="143">
        <v>10.96</v>
      </c>
      <c r="G17" s="144">
        <v>0.27210000000000001</v>
      </c>
      <c r="H17" s="145">
        <v>2.98</v>
      </c>
    </row>
    <row r="18" spans="1:8" x14ac:dyDescent="0.3">
      <c r="A18" s="141">
        <v>67611</v>
      </c>
      <c r="F18" s="143">
        <v>8.1</v>
      </c>
      <c r="G18" s="144">
        <v>0.27210000000000001</v>
      </c>
      <c r="H18" s="149">
        <v>2.2000000000000002</v>
      </c>
    </row>
    <row r="19" spans="1:8" x14ac:dyDescent="0.3">
      <c r="A19" s="141">
        <v>67625</v>
      </c>
      <c r="F19" s="143">
        <v>0.86</v>
      </c>
      <c r="G19" s="144">
        <v>0.27210000000000001</v>
      </c>
      <c r="H19" s="149">
        <v>0.24</v>
      </c>
    </row>
    <row r="20" spans="1:8" x14ac:dyDescent="0.3">
      <c r="A20" s="141">
        <v>67626</v>
      </c>
      <c r="F20" s="143">
        <v>0.86</v>
      </c>
      <c r="G20" s="144">
        <v>0.27210000000000001</v>
      </c>
      <c r="H20" s="149">
        <v>0.24</v>
      </c>
    </row>
    <row r="21" spans="1:8" x14ac:dyDescent="0.3">
      <c r="A21" s="141">
        <v>68521</v>
      </c>
      <c r="F21" s="143">
        <v>8.42</v>
      </c>
      <c r="G21" s="144">
        <v>0.27210000000000001</v>
      </c>
      <c r="H21" s="149">
        <v>2.29</v>
      </c>
    </row>
    <row r="22" spans="1:8" x14ac:dyDescent="0.3">
      <c r="A22" s="141">
        <v>68523</v>
      </c>
      <c r="F22" s="143">
        <v>6.45</v>
      </c>
      <c r="G22" s="144">
        <v>0.27210000000000001</v>
      </c>
      <c r="H22" s="149">
        <v>1.76</v>
      </c>
    </row>
    <row r="23" spans="1:8" x14ac:dyDescent="0.3">
      <c r="A23" s="141">
        <v>68525</v>
      </c>
      <c r="F23" s="143">
        <v>6.15</v>
      </c>
      <c r="G23" s="144">
        <v>0.27210000000000001</v>
      </c>
      <c r="H23" s="149">
        <v>1.67</v>
      </c>
    </row>
    <row r="24" spans="1:8" x14ac:dyDescent="0.3">
      <c r="A24" s="141">
        <v>68582</v>
      </c>
      <c r="F24" s="143">
        <v>6.31</v>
      </c>
      <c r="G24" s="144">
        <v>0.27210000000000001</v>
      </c>
      <c r="H24" s="149">
        <v>1.72</v>
      </c>
    </row>
    <row r="25" spans="1:8" x14ac:dyDescent="0.3">
      <c r="A25" s="141">
        <v>68586</v>
      </c>
      <c r="F25" s="143">
        <v>6.31</v>
      </c>
      <c r="G25" s="144">
        <v>0.27210000000000001</v>
      </c>
      <c r="H25" s="149">
        <v>1.72</v>
      </c>
    </row>
    <row r="26" spans="1:8" x14ac:dyDescent="0.3">
      <c r="A26" s="141">
        <v>68591</v>
      </c>
      <c r="F26" s="143">
        <v>6.31</v>
      </c>
      <c r="G26" s="144">
        <v>0.27210000000000001</v>
      </c>
      <c r="H26" s="149">
        <v>1.72</v>
      </c>
    </row>
    <row r="27" spans="1:8" x14ac:dyDescent="0.3">
      <c r="A27" s="141">
        <v>68592</v>
      </c>
      <c r="F27" s="151">
        <v>6.31</v>
      </c>
      <c r="G27" s="144">
        <v>0.27210000000000001</v>
      </c>
      <c r="H27" s="149">
        <v>1.72</v>
      </c>
    </row>
    <row r="28" spans="1:8" x14ac:dyDescent="0.3">
      <c r="A28" s="141">
        <v>68594</v>
      </c>
      <c r="F28" s="151">
        <v>4.84</v>
      </c>
      <c r="G28" s="144">
        <v>0.27210000000000001</v>
      </c>
      <c r="H28" s="149">
        <v>1.32</v>
      </c>
    </row>
    <row r="29" spans="1:8" x14ac:dyDescent="0.3">
      <c r="A29" s="141">
        <v>68724</v>
      </c>
      <c r="F29" s="151">
        <v>4.45</v>
      </c>
      <c r="G29" s="144">
        <v>0.27210000000000001</v>
      </c>
      <c r="H29" s="149">
        <v>1.21</v>
      </c>
    </row>
    <row r="30" spans="1:8" x14ac:dyDescent="0.3">
      <c r="A30" s="141">
        <v>72580</v>
      </c>
      <c r="F30" s="151">
        <v>5.53</v>
      </c>
      <c r="G30" s="144">
        <v>0.27210000000000001</v>
      </c>
      <c r="H30" s="149">
        <v>1.5</v>
      </c>
    </row>
    <row r="31" spans="1:8" x14ac:dyDescent="0.3">
      <c r="A31" s="141">
        <v>72581</v>
      </c>
      <c r="F31" s="151">
        <v>5.53</v>
      </c>
      <c r="G31" s="144">
        <v>0.27210000000000001</v>
      </c>
      <c r="H31" s="149">
        <v>1.5</v>
      </c>
    </row>
    <row r="32" spans="1:8" x14ac:dyDescent="0.3">
      <c r="A32" s="141">
        <v>72671</v>
      </c>
      <c r="F32" s="151">
        <v>2.25</v>
      </c>
      <c r="G32" s="144">
        <v>0.27210000000000001</v>
      </c>
      <c r="H32" s="149">
        <v>0.61</v>
      </c>
    </row>
    <row r="33" spans="1:8" x14ac:dyDescent="0.3">
      <c r="A33" s="141">
        <v>72672</v>
      </c>
      <c r="F33" s="143">
        <v>2.25</v>
      </c>
      <c r="G33" s="144">
        <v>0.27210000000000001</v>
      </c>
      <c r="H33" s="149">
        <v>0.61</v>
      </c>
    </row>
    <row r="34" spans="1:8" x14ac:dyDescent="0.3">
      <c r="A34" s="142">
        <v>73020</v>
      </c>
      <c r="F34" s="146">
        <v>5.55</v>
      </c>
      <c r="G34" s="147">
        <v>0.27210000000000001</v>
      </c>
      <c r="H34" s="150">
        <v>1.51</v>
      </c>
    </row>
    <row r="35" spans="1:8" x14ac:dyDescent="0.3">
      <c r="A35" s="141">
        <v>73022</v>
      </c>
      <c r="F35" s="143">
        <v>5.55</v>
      </c>
      <c r="G35" s="144">
        <v>0.27210000000000001</v>
      </c>
      <c r="H35" s="149">
        <v>1.51</v>
      </c>
    </row>
    <row r="36" spans="1:8" x14ac:dyDescent="0.3">
      <c r="A36" s="141">
        <v>73037</v>
      </c>
      <c r="F36" s="143">
        <v>17.45</v>
      </c>
      <c r="G36" s="144">
        <v>0.27210000000000001</v>
      </c>
      <c r="H36" s="149">
        <v>4.75</v>
      </c>
    </row>
    <row r="37" spans="1:8" x14ac:dyDescent="0.3">
      <c r="A37" s="141">
        <v>73067</v>
      </c>
      <c r="F37" s="143">
        <v>1.59</v>
      </c>
      <c r="G37" s="144">
        <v>0.27210000000000001</v>
      </c>
      <c r="H37" s="149">
        <v>0.43</v>
      </c>
    </row>
    <row r="38" spans="1:8" x14ac:dyDescent="0.3">
      <c r="A38" s="141">
        <v>73068</v>
      </c>
      <c r="F38" s="143">
        <v>1.59</v>
      </c>
      <c r="G38" s="144">
        <v>0.27210000000000001</v>
      </c>
      <c r="H38" s="149">
        <v>0.43</v>
      </c>
    </row>
    <row r="39" spans="1:8" x14ac:dyDescent="0.3">
      <c r="A39" s="141">
        <v>73069</v>
      </c>
      <c r="F39" s="143">
        <v>1.59</v>
      </c>
      <c r="G39" s="144">
        <v>0.27210000000000001</v>
      </c>
      <c r="H39" s="149">
        <v>0.43</v>
      </c>
    </row>
    <row r="40" spans="1:8" x14ac:dyDescent="0.3">
      <c r="A40" s="141">
        <v>73087</v>
      </c>
      <c r="F40" s="143">
        <v>13.6</v>
      </c>
      <c r="G40" s="144">
        <v>0.27210000000000001</v>
      </c>
      <c r="H40" s="149">
        <v>3.7</v>
      </c>
    </row>
    <row r="41" spans="1:8" x14ac:dyDescent="0.3">
      <c r="A41" s="141">
        <v>73140</v>
      </c>
      <c r="F41" s="143">
        <v>10.35</v>
      </c>
      <c r="G41" s="144">
        <v>0.27210000000000001</v>
      </c>
      <c r="H41" s="149">
        <v>2.82</v>
      </c>
    </row>
    <row r="42" spans="1:8" x14ac:dyDescent="0.3">
      <c r="A42" s="142">
        <v>73141</v>
      </c>
      <c r="F42" s="146">
        <v>10.35</v>
      </c>
      <c r="G42" s="147">
        <v>0.27210000000000001</v>
      </c>
      <c r="H42" s="150">
        <v>2.82</v>
      </c>
    </row>
    <row r="43" spans="1:8" x14ac:dyDescent="0.3">
      <c r="A43" s="141">
        <v>73142</v>
      </c>
      <c r="F43" s="143">
        <v>7.63</v>
      </c>
      <c r="G43" s="144">
        <v>0.27210000000000001</v>
      </c>
      <c r="H43" s="149">
        <v>2.08</v>
      </c>
    </row>
    <row r="44" spans="1:8" x14ac:dyDescent="0.3">
      <c r="A44" s="141">
        <v>73143</v>
      </c>
      <c r="F44" s="143">
        <v>7.63</v>
      </c>
      <c r="G44" s="144">
        <v>0.27210000000000001</v>
      </c>
      <c r="H44" s="149">
        <v>2.08</v>
      </c>
    </row>
    <row r="45" spans="1:8" x14ac:dyDescent="0.3">
      <c r="A45" s="142">
        <v>73158</v>
      </c>
      <c r="F45" s="146">
        <v>7.43</v>
      </c>
      <c r="G45" s="147">
        <v>0.27210000000000001</v>
      </c>
      <c r="H45" s="150">
        <v>2.02</v>
      </c>
    </row>
    <row r="46" spans="1:8" x14ac:dyDescent="0.3">
      <c r="A46" s="141">
        <v>73159</v>
      </c>
      <c r="F46" s="143">
        <v>7.43</v>
      </c>
      <c r="G46" s="144">
        <v>0.27210000000000001</v>
      </c>
      <c r="H46" s="149">
        <v>2.02</v>
      </c>
    </row>
    <row r="47" spans="1:8" x14ac:dyDescent="0.3">
      <c r="A47" s="141">
        <v>73318</v>
      </c>
      <c r="F47" s="143">
        <v>7.46</v>
      </c>
      <c r="G47" s="144">
        <v>0.27210000000000001</v>
      </c>
      <c r="H47" s="149">
        <v>2.0299999999999998</v>
      </c>
    </row>
    <row r="48" spans="1:8" x14ac:dyDescent="0.3">
      <c r="A48" s="141">
        <v>73338</v>
      </c>
      <c r="F48" s="143">
        <v>7.46</v>
      </c>
      <c r="G48" s="144">
        <v>0.27210000000000001</v>
      </c>
      <c r="H48" s="149">
        <v>2.0299999999999998</v>
      </c>
    </row>
    <row r="49" spans="1:8" x14ac:dyDescent="0.3">
      <c r="A49" s="141">
        <v>74795</v>
      </c>
      <c r="F49" s="143">
        <v>10.35</v>
      </c>
      <c r="G49" s="144">
        <v>0.27210000000000001</v>
      </c>
      <c r="H49" s="149">
        <v>2.82</v>
      </c>
    </row>
    <row r="50" spans="1:8" x14ac:dyDescent="0.3">
      <c r="A50" s="141">
        <v>78314</v>
      </c>
      <c r="F50" s="143">
        <v>5.44</v>
      </c>
      <c r="G50" s="144">
        <v>0.27210000000000001</v>
      </c>
      <c r="H50" s="149">
        <v>1.48</v>
      </c>
    </row>
    <row r="51" spans="1:8" x14ac:dyDescent="0.3">
      <c r="A51" s="141">
        <v>78315</v>
      </c>
      <c r="F51" s="143">
        <v>5.44</v>
      </c>
      <c r="G51" s="144">
        <v>0.27210000000000001</v>
      </c>
      <c r="H51" s="149">
        <v>1.48</v>
      </c>
    </row>
    <row r="52" spans="1:8" x14ac:dyDescent="0.3">
      <c r="A52" s="141">
        <v>78352</v>
      </c>
      <c r="F52" s="143">
        <v>7.82</v>
      </c>
      <c r="G52" s="144">
        <v>0.27210000000000001</v>
      </c>
      <c r="H52" s="149">
        <v>2.13</v>
      </c>
    </row>
    <row r="53" spans="1:8" x14ac:dyDescent="0.3">
      <c r="A53" s="141">
        <v>78353</v>
      </c>
      <c r="F53" s="143">
        <v>7.82</v>
      </c>
      <c r="G53" s="144">
        <v>0.27210000000000001</v>
      </c>
      <c r="H53" s="149">
        <v>2.13</v>
      </c>
    </row>
    <row r="54" spans="1:8" x14ac:dyDescent="0.3">
      <c r="A54" s="141">
        <v>78356</v>
      </c>
      <c r="F54" s="143">
        <v>2.1800000000000002</v>
      </c>
      <c r="G54" s="144">
        <v>0.27210000000000001</v>
      </c>
      <c r="H54" s="149">
        <v>0.59</v>
      </c>
    </row>
    <row r="55" spans="1:8" x14ac:dyDescent="0.3">
      <c r="A55" s="141">
        <v>78357</v>
      </c>
      <c r="F55" s="143">
        <v>2.1800000000000002</v>
      </c>
      <c r="G55" s="144">
        <v>0.27210000000000001</v>
      </c>
      <c r="H55" s="149">
        <v>0.59</v>
      </c>
    </row>
    <row r="56" spans="1:8" x14ac:dyDescent="0.3">
      <c r="A56" s="141">
        <v>78359</v>
      </c>
      <c r="F56" s="143">
        <v>2.1800000000000002</v>
      </c>
      <c r="G56" s="144">
        <v>0.27210000000000001</v>
      </c>
      <c r="H56" s="149">
        <v>0.59</v>
      </c>
    </row>
    <row r="57" spans="1:8" x14ac:dyDescent="0.3">
      <c r="A57" s="142">
        <v>78361</v>
      </c>
      <c r="F57" s="146">
        <v>2.1800000000000002</v>
      </c>
      <c r="G57" s="147">
        <v>0.27210000000000001</v>
      </c>
      <c r="H57" s="150">
        <v>0.59</v>
      </c>
    </row>
    <row r="58" spans="1:8" x14ac:dyDescent="0.3">
      <c r="A58" s="141">
        <v>78364</v>
      </c>
      <c r="F58" s="143">
        <v>5.13</v>
      </c>
      <c r="G58" s="144">
        <v>0.27210000000000001</v>
      </c>
      <c r="H58" s="149">
        <v>1.4</v>
      </c>
    </row>
    <row r="59" spans="1:8" x14ac:dyDescent="0.3">
      <c r="A59" s="141">
        <v>78365</v>
      </c>
      <c r="F59" s="143">
        <v>5.13</v>
      </c>
      <c r="G59" s="144">
        <v>0.27210000000000001</v>
      </c>
      <c r="H59" s="149">
        <v>1.4</v>
      </c>
    </row>
    <row r="60" spans="1:8" x14ac:dyDescent="0.3">
      <c r="A60" s="141">
        <v>78366</v>
      </c>
      <c r="F60" s="143">
        <v>5.13</v>
      </c>
      <c r="G60" s="144">
        <v>0.27210000000000001</v>
      </c>
      <c r="H60" s="149">
        <v>1.4</v>
      </c>
    </row>
    <row r="61" spans="1:8" x14ac:dyDescent="0.3">
      <c r="A61" s="141">
        <v>78367</v>
      </c>
      <c r="F61" s="143">
        <v>5.13</v>
      </c>
      <c r="G61" s="144">
        <v>0.27210000000000001</v>
      </c>
      <c r="H61" s="149">
        <v>1.4</v>
      </c>
    </row>
    <row r="62" spans="1:8" x14ac:dyDescent="0.3">
      <c r="A62" s="141">
        <v>78368</v>
      </c>
      <c r="F62" s="143">
        <v>5.44</v>
      </c>
      <c r="G62" s="144">
        <v>0.27210000000000001</v>
      </c>
      <c r="H62" s="149">
        <v>1.48</v>
      </c>
    </row>
    <row r="63" spans="1:8" x14ac:dyDescent="0.3">
      <c r="A63" s="141">
        <v>78369</v>
      </c>
      <c r="F63" s="143">
        <v>5.44</v>
      </c>
      <c r="G63" s="144">
        <v>0.27210000000000001</v>
      </c>
      <c r="H63" s="149">
        <v>1.48</v>
      </c>
    </row>
    <row r="64" spans="1:8" x14ac:dyDescent="0.3">
      <c r="A64" s="142">
        <v>78372</v>
      </c>
      <c r="F64" s="146">
        <v>7.62</v>
      </c>
      <c r="G64" s="147">
        <v>0.27210000000000001</v>
      </c>
      <c r="H64" s="150">
        <v>2.0699999999999998</v>
      </c>
    </row>
    <row r="65" spans="1:8" x14ac:dyDescent="0.3">
      <c r="A65" s="141">
        <v>78373</v>
      </c>
      <c r="F65" s="143">
        <v>7.62</v>
      </c>
      <c r="G65" s="144">
        <v>0.27210000000000001</v>
      </c>
      <c r="H65" s="149">
        <v>2.0699999999999998</v>
      </c>
    </row>
    <row r="66" spans="1:8" x14ac:dyDescent="0.3">
      <c r="A66" s="141">
        <v>78637</v>
      </c>
      <c r="F66" s="143">
        <v>5.88</v>
      </c>
      <c r="G66" s="144">
        <v>0.27210000000000001</v>
      </c>
      <c r="H66" s="149">
        <v>1.6</v>
      </c>
    </row>
    <row r="67" spans="1:8" x14ac:dyDescent="0.3">
      <c r="A67" s="142">
        <v>78638</v>
      </c>
      <c r="F67" s="146">
        <v>5.88</v>
      </c>
      <c r="G67" s="147">
        <v>0.27210000000000001</v>
      </c>
      <c r="H67" s="150">
        <v>1.6</v>
      </c>
    </row>
    <row r="68" spans="1:8" x14ac:dyDescent="0.3">
      <c r="A68" s="141">
        <v>78639</v>
      </c>
      <c r="F68" s="143">
        <v>5.88</v>
      </c>
      <c r="G68" s="144">
        <v>0.27210000000000001</v>
      </c>
      <c r="H68" s="149">
        <v>1.6</v>
      </c>
    </row>
    <row r="69" spans="1:8" x14ac:dyDescent="0.3">
      <c r="A69" s="141">
        <v>78640</v>
      </c>
      <c r="F69" s="143">
        <v>5.88</v>
      </c>
      <c r="G69" s="144">
        <v>0.27210000000000001</v>
      </c>
      <c r="H69" s="149">
        <v>1.6</v>
      </c>
    </row>
    <row r="70" spans="1:8" x14ac:dyDescent="0.3">
      <c r="A70" s="141">
        <v>78653</v>
      </c>
      <c r="F70" s="143">
        <v>5.88</v>
      </c>
      <c r="G70" s="144">
        <v>0.27210000000000001</v>
      </c>
      <c r="H70" s="149">
        <v>1.6</v>
      </c>
    </row>
    <row r="71" spans="1:8" x14ac:dyDescent="0.3">
      <c r="A71" s="142">
        <v>78654</v>
      </c>
      <c r="F71" s="146">
        <v>5.88</v>
      </c>
      <c r="G71" s="147">
        <v>0.27210000000000001</v>
      </c>
      <c r="H71" s="150">
        <v>1.6</v>
      </c>
    </row>
    <row r="72" spans="1:8" x14ac:dyDescent="0.3">
      <c r="A72" s="141">
        <v>78673</v>
      </c>
      <c r="F72" s="143">
        <v>7.43</v>
      </c>
      <c r="G72" s="144">
        <v>0.27210000000000001</v>
      </c>
      <c r="H72" s="149">
        <v>2.02</v>
      </c>
    </row>
    <row r="73" spans="1:8" x14ac:dyDescent="0.3">
      <c r="A73" s="141">
        <v>78674</v>
      </c>
      <c r="F73" s="143">
        <v>7.43</v>
      </c>
      <c r="G73" s="144">
        <v>0.27210000000000001</v>
      </c>
      <c r="H73" s="149">
        <v>2.02</v>
      </c>
    </row>
    <row r="74" spans="1:8" x14ac:dyDescent="0.3">
      <c r="A74" s="142">
        <v>78697</v>
      </c>
      <c r="F74" s="146">
        <v>7.43</v>
      </c>
      <c r="G74" s="147">
        <v>0.27210000000000001</v>
      </c>
      <c r="H74" s="150">
        <v>2.02</v>
      </c>
    </row>
    <row r="75" spans="1:8" x14ac:dyDescent="0.3">
      <c r="A75" s="141">
        <v>78698</v>
      </c>
      <c r="F75" s="143">
        <v>7.43</v>
      </c>
      <c r="G75" s="144">
        <v>0.27210000000000001</v>
      </c>
      <c r="H75" s="149">
        <v>2.02</v>
      </c>
    </row>
    <row r="76" spans="1:8" x14ac:dyDescent="0.3">
      <c r="A76" s="141">
        <v>78771</v>
      </c>
      <c r="F76" s="143">
        <v>7.43</v>
      </c>
      <c r="G76" s="144">
        <v>0.27210000000000001</v>
      </c>
      <c r="H76" s="149">
        <v>2.02</v>
      </c>
    </row>
    <row r="77" spans="1:8" x14ac:dyDescent="0.3">
      <c r="A77" s="142">
        <v>78985</v>
      </c>
      <c r="F77" s="146">
        <v>7.65</v>
      </c>
      <c r="G77" s="147">
        <v>0.27210000000000001</v>
      </c>
      <c r="H77" s="150">
        <v>2.08</v>
      </c>
    </row>
    <row r="78" spans="1:8" x14ac:dyDescent="0.3">
      <c r="A78" s="142">
        <v>78986</v>
      </c>
      <c r="F78" s="146">
        <v>7.65</v>
      </c>
      <c r="G78" s="147">
        <v>0.27210000000000001</v>
      </c>
      <c r="H78" s="150">
        <v>2.08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selection activeCell="G15" sqref="G15"/>
    </sheetView>
  </sheetViews>
  <sheetFormatPr defaultRowHeight="14.4" x14ac:dyDescent="0.3"/>
  <sheetData>
    <row r="1" spans="1:9" x14ac:dyDescent="0.3">
      <c r="A1" t="s">
        <v>38</v>
      </c>
      <c r="B1" t="s">
        <v>39</v>
      </c>
      <c r="C1" t="s">
        <v>40</v>
      </c>
      <c r="D1" t="s">
        <v>41</v>
      </c>
      <c r="E1" t="s">
        <v>55</v>
      </c>
      <c r="F1" t="s">
        <v>42</v>
      </c>
      <c r="G1" t="s">
        <v>43</v>
      </c>
      <c r="H1" t="s">
        <v>44</v>
      </c>
    </row>
    <row r="2" spans="1:9" x14ac:dyDescent="0.3">
      <c r="A2" s="141">
        <v>55290</v>
      </c>
      <c r="F2" s="143">
        <v>0.77</v>
      </c>
      <c r="G2" s="144">
        <v>0.59209999999999996</v>
      </c>
      <c r="H2" s="145">
        <v>0.46</v>
      </c>
      <c r="I2" s="110"/>
    </row>
    <row r="3" spans="1:9" x14ac:dyDescent="0.3">
      <c r="A3" s="141">
        <v>55291</v>
      </c>
      <c r="F3" s="143">
        <v>0.48</v>
      </c>
      <c r="G3" s="144">
        <v>0.59209999999999996</v>
      </c>
      <c r="H3" s="145">
        <v>0.28000000000000003</v>
      </c>
    </row>
    <row r="4" spans="1:9" x14ac:dyDescent="0.3">
      <c r="A4" s="141">
        <v>55293</v>
      </c>
      <c r="F4" s="143">
        <v>0.77</v>
      </c>
      <c r="G4" s="144">
        <v>0.59209999999999996</v>
      </c>
      <c r="H4" s="145">
        <v>0.46</v>
      </c>
    </row>
    <row r="5" spans="1:9" x14ac:dyDescent="0.3">
      <c r="A5" s="141">
        <v>63519</v>
      </c>
      <c r="F5" s="143">
        <v>0.84</v>
      </c>
      <c r="G5" s="144">
        <v>0.59209999999999996</v>
      </c>
      <c r="H5" s="145">
        <v>0.5</v>
      </c>
    </row>
    <row r="6" spans="1:9" x14ac:dyDescent="0.3">
      <c r="A6" s="141">
        <v>63520</v>
      </c>
      <c r="F6" s="143">
        <v>0.84</v>
      </c>
      <c r="G6" s="144">
        <v>0.59209999999999996</v>
      </c>
      <c r="H6" s="145">
        <v>0.5</v>
      </c>
    </row>
    <row r="7" spans="1:9" x14ac:dyDescent="0.3">
      <c r="A7" s="141">
        <v>63527</v>
      </c>
      <c r="F7" s="143">
        <v>0.37</v>
      </c>
      <c r="G7" s="144">
        <v>0.59209999999999996</v>
      </c>
      <c r="H7" s="145">
        <v>0.22</v>
      </c>
    </row>
    <row r="8" spans="1:9" x14ac:dyDescent="0.3">
      <c r="A8" s="141">
        <v>63528</v>
      </c>
      <c r="F8" s="143">
        <v>0.37</v>
      </c>
      <c r="G8" s="144">
        <v>0.59209999999999996</v>
      </c>
      <c r="H8" s="145">
        <v>0.22</v>
      </c>
    </row>
    <row r="9" spans="1:9" x14ac:dyDescent="0.3">
      <c r="A9" s="141">
        <v>63532</v>
      </c>
      <c r="F9" s="143">
        <v>0.37</v>
      </c>
      <c r="G9" s="144">
        <v>0.59209999999999996</v>
      </c>
      <c r="H9" s="145">
        <v>0.22</v>
      </c>
    </row>
    <row r="10" spans="1:9" x14ac:dyDescent="0.3">
      <c r="A10" s="141">
        <v>63912</v>
      </c>
      <c r="F10" s="143">
        <v>1.39</v>
      </c>
      <c r="G10" s="144">
        <v>0.59209999999999996</v>
      </c>
      <c r="H10" s="145">
        <v>0.82</v>
      </c>
    </row>
    <row r="11" spans="1:9" x14ac:dyDescent="0.3">
      <c r="A11" s="141">
        <v>63913</v>
      </c>
      <c r="F11" s="143">
        <v>1.1499999999999999</v>
      </c>
      <c r="G11" s="144">
        <v>0.59209999999999996</v>
      </c>
      <c r="H11" s="145">
        <v>0.68</v>
      </c>
    </row>
    <row r="12" spans="1:9" x14ac:dyDescent="0.3">
      <c r="A12" s="141">
        <v>63916</v>
      </c>
      <c r="F12" s="143">
        <v>1.1499999999999999</v>
      </c>
      <c r="G12" s="144">
        <v>0.59209999999999996</v>
      </c>
      <c r="H12" s="145">
        <v>0.68</v>
      </c>
    </row>
    <row r="13" spans="1:9" x14ac:dyDescent="0.3">
      <c r="A13" s="141">
        <v>68521</v>
      </c>
      <c r="F13" s="143">
        <v>1.5</v>
      </c>
      <c r="G13" s="144">
        <v>0.59209999999999996</v>
      </c>
      <c r="H13" s="149">
        <v>0.89</v>
      </c>
    </row>
    <row r="14" spans="1:9" x14ac:dyDescent="0.3">
      <c r="A14" s="141">
        <v>68523</v>
      </c>
      <c r="F14" s="143">
        <v>1.1299999999999999</v>
      </c>
      <c r="G14" s="144">
        <v>0.59209999999999996</v>
      </c>
      <c r="H14" s="149">
        <v>0.67</v>
      </c>
    </row>
    <row r="15" spans="1:9" x14ac:dyDescent="0.3">
      <c r="A15" s="141">
        <v>68525</v>
      </c>
      <c r="F15" s="143">
        <v>1.5</v>
      </c>
      <c r="G15" s="144">
        <v>0.59209999999999996</v>
      </c>
      <c r="H15" s="149">
        <v>0.89</v>
      </c>
    </row>
    <row r="16" spans="1:9" x14ac:dyDescent="0.3">
      <c r="A16" s="141">
        <v>68582</v>
      </c>
      <c r="F16" s="143">
        <v>1.1299999999999999</v>
      </c>
      <c r="G16" s="144">
        <v>0.59209999999999996</v>
      </c>
      <c r="H16" s="149">
        <v>0.67</v>
      </c>
    </row>
    <row r="17" spans="1:8" x14ac:dyDescent="0.3">
      <c r="A17" s="141">
        <v>68586</v>
      </c>
      <c r="F17" s="143">
        <v>1.1299999999999999</v>
      </c>
      <c r="G17" s="144">
        <v>0.59209999999999996</v>
      </c>
      <c r="H17" s="149">
        <v>0.67</v>
      </c>
    </row>
    <row r="18" spans="1:8" x14ac:dyDescent="0.3">
      <c r="A18" s="141">
        <v>68591</v>
      </c>
      <c r="F18" s="143">
        <v>1.1299999999999999</v>
      </c>
      <c r="G18" s="144">
        <v>0.59209999999999996</v>
      </c>
      <c r="H18" s="149">
        <v>0.67</v>
      </c>
    </row>
    <row r="19" spans="1:8" x14ac:dyDescent="0.3">
      <c r="A19" s="141">
        <v>68592</v>
      </c>
      <c r="F19" s="151">
        <v>1.1299999999999999</v>
      </c>
      <c r="G19" s="144">
        <v>0.59209999999999996</v>
      </c>
      <c r="H19" s="149">
        <v>0.67</v>
      </c>
    </row>
    <row r="20" spans="1:8" x14ac:dyDescent="0.3">
      <c r="A20" s="142">
        <v>68594</v>
      </c>
      <c r="F20" s="152">
        <v>1.23</v>
      </c>
      <c r="G20" s="147">
        <v>0.59209999999999996</v>
      </c>
      <c r="H20" s="150">
        <v>0.73</v>
      </c>
    </row>
    <row r="21" spans="1:8" x14ac:dyDescent="0.3">
      <c r="A21" s="142">
        <v>72580</v>
      </c>
      <c r="F21" s="152">
        <v>1.08</v>
      </c>
      <c r="G21" s="147">
        <v>0.59209999999999996</v>
      </c>
      <c r="H21" s="150">
        <v>0.64</v>
      </c>
    </row>
    <row r="22" spans="1:8" x14ac:dyDescent="0.3">
      <c r="A22" s="141">
        <v>72581</v>
      </c>
      <c r="F22" s="151">
        <v>0.94</v>
      </c>
      <c r="G22" s="144">
        <v>0.59209999999999996</v>
      </c>
      <c r="H22" s="149">
        <v>0.56000000000000005</v>
      </c>
    </row>
    <row r="23" spans="1:8" x14ac:dyDescent="0.3">
      <c r="A23" s="141">
        <v>72671</v>
      </c>
      <c r="F23" s="143">
        <v>1.41</v>
      </c>
      <c r="G23" s="144">
        <v>0.59209999999999996</v>
      </c>
      <c r="H23" s="149">
        <v>0.83</v>
      </c>
    </row>
    <row r="24" spans="1:8" x14ac:dyDescent="0.3">
      <c r="A24" s="141">
        <v>72672</v>
      </c>
      <c r="F24" s="143">
        <v>1.3</v>
      </c>
      <c r="G24" s="144">
        <v>0.59209999999999996</v>
      </c>
      <c r="H24" s="149">
        <v>0.77</v>
      </c>
    </row>
    <row r="25" spans="1:8" x14ac:dyDescent="0.3">
      <c r="A25" s="141">
        <v>73020</v>
      </c>
      <c r="F25" s="143">
        <v>0.68</v>
      </c>
      <c r="G25" s="144">
        <v>0.59209999999999996</v>
      </c>
      <c r="H25" s="149">
        <v>0.4</v>
      </c>
    </row>
    <row r="26" spans="1:8" x14ac:dyDescent="0.3">
      <c r="A26" s="141">
        <v>73022</v>
      </c>
      <c r="F26" s="143">
        <v>0.68</v>
      </c>
      <c r="G26" s="144">
        <v>0.59209999999999996</v>
      </c>
      <c r="H26" s="149">
        <v>0.4</v>
      </c>
    </row>
    <row r="27" spans="1:8" x14ac:dyDescent="0.3">
      <c r="A27" s="141">
        <v>73067</v>
      </c>
      <c r="F27" s="143">
        <v>0.22</v>
      </c>
      <c r="G27" s="144">
        <v>0.59209999999999996</v>
      </c>
      <c r="H27" s="149">
        <v>0.13</v>
      </c>
    </row>
    <row r="28" spans="1:8" x14ac:dyDescent="0.3">
      <c r="A28" s="141">
        <v>73068</v>
      </c>
      <c r="F28" s="143">
        <v>0.22</v>
      </c>
      <c r="G28" s="144">
        <v>0.59209999999999996</v>
      </c>
      <c r="H28" s="149">
        <v>0.13</v>
      </c>
    </row>
    <row r="29" spans="1:8" x14ac:dyDescent="0.3">
      <c r="A29" s="141">
        <v>73069</v>
      </c>
      <c r="F29" s="143">
        <v>0.22</v>
      </c>
      <c r="G29" s="144">
        <v>0.59209999999999996</v>
      </c>
      <c r="H29" s="149">
        <v>0.13</v>
      </c>
    </row>
    <row r="30" spans="1:8" x14ac:dyDescent="0.3">
      <c r="A30" s="141">
        <v>73140</v>
      </c>
      <c r="F30" s="143">
        <v>1.1399999999999999</v>
      </c>
      <c r="G30" s="144">
        <v>0.59209999999999996</v>
      </c>
      <c r="H30" s="149">
        <v>0.67</v>
      </c>
    </row>
    <row r="31" spans="1:8" x14ac:dyDescent="0.3">
      <c r="A31" s="141">
        <v>73141</v>
      </c>
      <c r="F31" s="143">
        <v>1.1399999999999999</v>
      </c>
      <c r="G31" s="144">
        <v>0.59209999999999996</v>
      </c>
      <c r="H31" s="149">
        <v>0.67</v>
      </c>
    </row>
    <row r="32" spans="1:8" x14ac:dyDescent="0.3">
      <c r="A32" s="141">
        <v>73142</v>
      </c>
      <c r="F32" s="143">
        <v>1.1200000000000001</v>
      </c>
      <c r="G32" s="144">
        <v>0.59209999999999996</v>
      </c>
      <c r="H32" s="149">
        <v>0.66</v>
      </c>
    </row>
    <row r="33" spans="1:8" x14ac:dyDescent="0.3">
      <c r="A33" s="141">
        <v>73143</v>
      </c>
      <c r="F33" s="143">
        <v>1.1200000000000001</v>
      </c>
      <c r="G33" s="144">
        <v>0.59209999999999996</v>
      </c>
      <c r="H33" s="149">
        <v>0.66</v>
      </c>
    </row>
    <row r="34" spans="1:8" x14ac:dyDescent="0.3">
      <c r="A34" s="141">
        <v>73158</v>
      </c>
      <c r="F34" s="143">
        <v>1.5</v>
      </c>
      <c r="G34" s="144">
        <v>0.59209999999999996</v>
      </c>
      <c r="H34" s="149">
        <v>0.89</v>
      </c>
    </row>
    <row r="35" spans="1:8" x14ac:dyDescent="0.3">
      <c r="A35" s="141">
        <v>73159</v>
      </c>
      <c r="F35" s="143">
        <v>1.5</v>
      </c>
      <c r="G35" s="144">
        <v>0.59209999999999996</v>
      </c>
      <c r="H35" s="149">
        <v>0.89</v>
      </c>
    </row>
    <row r="36" spans="1:8" x14ac:dyDescent="0.3">
      <c r="A36" s="141">
        <v>74795</v>
      </c>
      <c r="F36" s="143">
        <v>0.84</v>
      </c>
      <c r="G36" s="144">
        <v>0.59209999999999996</v>
      </c>
      <c r="H36" s="149">
        <v>0.5</v>
      </c>
    </row>
    <row r="37" spans="1:8" x14ac:dyDescent="0.3">
      <c r="A37" s="141">
        <v>78314</v>
      </c>
      <c r="F37" s="143">
        <v>1.03</v>
      </c>
      <c r="G37" s="144">
        <v>0.59209999999999996</v>
      </c>
      <c r="H37" s="149">
        <v>0.61</v>
      </c>
    </row>
    <row r="38" spans="1:8" x14ac:dyDescent="0.3">
      <c r="A38" s="141">
        <v>78315</v>
      </c>
      <c r="F38" s="143">
        <v>1.03</v>
      </c>
      <c r="G38" s="144">
        <v>0.59209999999999996</v>
      </c>
      <c r="H38" s="149">
        <v>0.61</v>
      </c>
    </row>
    <row r="39" spans="1:8" x14ac:dyDescent="0.3">
      <c r="A39" s="141">
        <v>78356</v>
      </c>
      <c r="F39" s="143">
        <v>1.08</v>
      </c>
      <c r="G39" s="144">
        <v>0.59209999999999996</v>
      </c>
      <c r="H39" s="149">
        <v>0.64</v>
      </c>
    </row>
    <row r="40" spans="1:8" x14ac:dyDescent="0.3">
      <c r="A40" s="141">
        <v>78357</v>
      </c>
      <c r="F40" s="143">
        <v>1.08</v>
      </c>
      <c r="G40" s="144">
        <v>0.59209999999999996</v>
      </c>
      <c r="H40" s="149">
        <v>0.64</v>
      </c>
    </row>
    <row r="41" spans="1:8" x14ac:dyDescent="0.3">
      <c r="A41" s="141">
        <v>78364</v>
      </c>
      <c r="F41" s="143">
        <v>1.1399999999999999</v>
      </c>
      <c r="G41" s="144">
        <v>0.59209999999999996</v>
      </c>
      <c r="H41" s="149">
        <v>0.67</v>
      </c>
    </row>
    <row r="42" spans="1:8" x14ac:dyDescent="0.3">
      <c r="A42" s="141">
        <v>78365</v>
      </c>
      <c r="F42" s="143">
        <v>1.1399999999999999</v>
      </c>
      <c r="G42" s="144">
        <v>0.59209999999999996</v>
      </c>
      <c r="H42" s="149">
        <v>0.67</v>
      </c>
    </row>
    <row r="43" spans="1:8" x14ac:dyDescent="0.3">
      <c r="A43" s="142">
        <v>78366</v>
      </c>
      <c r="F43" s="146">
        <v>1.1399999999999999</v>
      </c>
      <c r="G43" s="147">
        <v>0.59209999999999996</v>
      </c>
      <c r="H43" s="150">
        <v>0.67</v>
      </c>
    </row>
    <row r="44" spans="1:8" x14ac:dyDescent="0.3">
      <c r="A44" s="141">
        <v>78367</v>
      </c>
      <c r="F44" s="143">
        <v>1.1399999999999999</v>
      </c>
      <c r="G44" s="144">
        <v>0.59209999999999996</v>
      </c>
      <c r="H44" s="149">
        <v>0.67</v>
      </c>
    </row>
    <row r="45" spans="1:8" x14ac:dyDescent="0.3">
      <c r="A45" s="141">
        <v>78368</v>
      </c>
      <c r="F45" s="143">
        <v>1.03</v>
      </c>
      <c r="G45" s="144">
        <v>0.59209999999999996</v>
      </c>
      <c r="H45" s="149">
        <v>0.61</v>
      </c>
    </row>
    <row r="46" spans="1:8" x14ac:dyDescent="0.3">
      <c r="A46" s="141">
        <v>78369</v>
      </c>
      <c r="F46" s="143">
        <v>1.03</v>
      </c>
      <c r="G46" s="144">
        <v>0.59209999999999996</v>
      </c>
      <c r="H46" s="149">
        <v>0.61</v>
      </c>
    </row>
    <row r="47" spans="1:8" x14ac:dyDescent="0.3">
      <c r="A47" s="141">
        <v>78372</v>
      </c>
      <c r="F47" s="143">
        <v>0.65</v>
      </c>
      <c r="G47" s="144">
        <v>0.59209999999999996</v>
      </c>
      <c r="H47" s="149">
        <v>0.38</v>
      </c>
    </row>
    <row r="48" spans="1:8" x14ac:dyDescent="0.3">
      <c r="A48" s="141">
        <v>78373</v>
      </c>
      <c r="F48" s="143">
        <v>0.65</v>
      </c>
      <c r="G48" s="144">
        <v>0.59209999999999996</v>
      </c>
      <c r="H48" s="149">
        <v>0.38</v>
      </c>
    </row>
    <row r="49" spans="1:8" x14ac:dyDescent="0.3">
      <c r="A49" s="141">
        <v>78637</v>
      </c>
      <c r="F49" s="143">
        <v>1.23</v>
      </c>
      <c r="G49" s="144">
        <v>0.59209999999999996</v>
      </c>
      <c r="H49" s="149">
        <v>0.73</v>
      </c>
    </row>
    <row r="50" spans="1:8" x14ac:dyDescent="0.3">
      <c r="A50" s="141">
        <v>78638</v>
      </c>
      <c r="F50" s="143">
        <v>1.23</v>
      </c>
      <c r="G50" s="144">
        <v>0.59209999999999996</v>
      </c>
      <c r="H50" s="149">
        <v>0.73</v>
      </c>
    </row>
    <row r="51" spans="1:8" x14ac:dyDescent="0.3">
      <c r="A51" s="141">
        <v>78640</v>
      </c>
      <c r="F51" s="143">
        <v>1.1200000000000001</v>
      </c>
      <c r="G51" s="144">
        <v>0.59209999999999996</v>
      </c>
      <c r="H51" s="149">
        <v>0.66</v>
      </c>
    </row>
    <row r="52" spans="1:8" x14ac:dyDescent="0.3">
      <c r="A52" s="141">
        <v>78653</v>
      </c>
      <c r="F52" s="143">
        <v>1.23</v>
      </c>
      <c r="G52" s="144">
        <v>0.59209999999999996</v>
      </c>
      <c r="H52" s="149">
        <v>0.73</v>
      </c>
    </row>
    <row r="53" spans="1:8" x14ac:dyDescent="0.3">
      <c r="A53" s="141">
        <v>78654</v>
      </c>
      <c r="F53" s="143">
        <v>1.23</v>
      </c>
      <c r="G53" s="144">
        <v>0.59209999999999996</v>
      </c>
      <c r="H53" s="149">
        <v>0.73</v>
      </c>
    </row>
    <row r="54" spans="1:8" x14ac:dyDescent="0.3">
      <c r="A54" s="141">
        <v>78673</v>
      </c>
      <c r="F54" s="143">
        <v>1.5</v>
      </c>
      <c r="G54" s="144">
        <v>0.59209999999999996</v>
      </c>
      <c r="H54" s="149">
        <v>0.89</v>
      </c>
    </row>
    <row r="55" spans="1:8" x14ac:dyDescent="0.3">
      <c r="A55" s="141">
        <v>78674</v>
      </c>
      <c r="F55" s="143">
        <v>1.5</v>
      </c>
      <c r="G55" s="144">
        <v>0.59209999999999996</v>
      </c>
      <c r="H55" s="149">
        <v>0.89</v>
      </c>
    </row>
    <row r="56" spans="1:8" x14ac:dyDescent="0.3">
      <c r="A56" s="141">
        <v>78697</v>
      </c>
      <c r="F56" s="143">
        <v>1.5</v>
      </c>
      <c r="G56" s="144">
        <v>0.59209999999999996</v>
      </c>
      <c r="H56" s="149">
        <v>0.89</v>
      </c>
    </row>
    <row r="57" spans="1:8" x14ac:dyDescent="0.3">
      <c r="A57" s="141">
        <v>78698</v>
      </c>
      <c r="F57" s="143">
        <v>1.5</v>
      </c>
      <c r="G57" s="144">
        <v>0.59209999999999996</v>
      </c>
      <c r="H57" s="149">
        <v>0.89</v>
      </c>
    </row>
    <row r="58" spans="1:8" x14ac:dyDescent="0.3">
      <c r="A58" s="141">
        <v>78771</v>
      </c>
      <c r="F58" s="143">
        <v>1.5</v>
      </c>
      <c r="G58" s="144">
        <v>0.59209999999999996</v>
      </c>
      <c r="H58" s="149">
        <v>0.89</v>
      </c>
    </row>
    <row r="59" spans="1:8" x14ac:dyDescent="0.3">
      <c r="A59" s="142">
        <v>78985</v>
      </c>
      <c r="F59" s="146">
        <v>1.38</v>
      </c>
      <c r="G59" s="147">
        <v>0.59209999999999996</v>
      </c>
      <c r="H59" s="150">
        <v>0.82</v>
      </c>
    </row>
    <row r="60" spans="1:8" x14ac:dyDescent="0.3">
      <c r="A60" s="142">
        <v>78986</v>
      </c>
      <c r="F60" s="146">
        <v>1.38</v>
      </c>
      <c r="G60" s="147">
        <v>0.59209999999999996</v>
      </c>
      <c r="H60" s="150">
        <v>0.82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D15" sqref="D15"/>
    </sheetView>
  </sheetViews>
  <sheetFormatPr defaultRowHeight="14.4" x14ac:dyDescent="0.3"/>
  <sheetData>
    <row r="1" spans="1:8" x14ac:dyDescent="0.3">
      <c r="A1" t="s">
        <v>38</v>
      </c>
      <c r="B1" t="s">
        <v>39</v>
      </c>
      <c r="C1" t="s">
        <v>40</v>
      </c>
      <c r="D1" t="s">
        <v>41</v>
      </c>
      <c r="E1" t="s">
        <v>55</v>
      </c>
      <c r="F1" t="s">
        <v>42</v>
      </c>
      <c r="G1" t="s">
        <v>43</v>
      </c>
      <c r="H1" t="s">
        <v>44</v>
      </c>
    </row>
    <row r="2" spans="1:8" x14ac:dyDescent="0.3">
      <c r="A2" s="141">
        <v>69016</v>
      </c>
      <c r="B2" s="124"/>
      <c r="C2" s="125"/>
      <c r="D2" s="124"/>
      <c r="E2" s="126"/>
      <c r="F2" s="152">
        <v>37.5</v>
      </c>
      <c r="G2" s="144">
        <v>0.49669999999999997</v>
      </c>
      <c r="H2" s="149">
        <v>18.63</v>
      </c>
    </row>
    <row r="3" spans="1:8" x14ac:dyDescent="0.3">
      <c r="A3" s="141">
        <v>69017</v>
      </c>
      <c r="B3" s="124"/>
      <c r="C3" s="125"/>
      <c r="D3" s="124"/>
      <c r="E3" s="126"/>
      <c r="F3" s="151">
        <v>37.5</v>
      </c>
      <c r="G3" s="144">
        <v>0.49669999999999997</v>
      </c>
      <c r="H3" s="149">
        <v>18.63</v>
      </c>
    </row>
    <row r="4" spans="1:8" x14ac:dyDescent="0.3">
      <c r="A4" s="142">
        <v>69018</v>
      </c>
      <c r="B4" s="124"/>
      <c r="C4" s="125"/>
      <c r="D4" s="124"/>
      <c r="E4" s="126"/>
      <c r="F4" s="151">
        <v>49.45</v>
      </c>
      <c r="G4" s="144">
        <v>0.49669999999999997</v>
      </c>
      <c r="H4" s="149">
        <v>24.56</v>
      </c>
    </row>
    <row r="5" spans="1:8" x14ac:dyDescent="0.3">
      <c r="A5" s="141">
        <v>69020</v>
      </c>
      <c r="B5" s="124"/>
      <c r="C5" s="125"/>
      <c r="D5" s="124"/>
      <c r="E5" s="126"/>
      <c r="F5" s="151">
        <v>37.5</v>
      </c>
      <c r="G5" s="144">
        <v>0.49669999999999997</v>
      </c>
      <c r="H5" s="149">
        <v>18.63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6"/>
  <sheetViews>
    <sheetView workbookViewId="0">
      <selection activeCell="C7" sqref="C7"/>
    </sheetView>
  </sheetViews>
  <sheetFormatPr defaultRowHeight="14.4" x14ac:dyDescent="0.3"/>
  <cols>
    <col min="1" max="1" width="6" style="153" bestFit="1" customWidth="1"/>
    <col min="2" max="2" width="72.6640625" style="153" bestFit="1" customWidth="1"/>
    <col min="3" max="3" width="13.33203125" style="153" customWidth="1"/>
  </cols>
  <sheetData>
    <row r="1" spans="1:3" x14ac:dyDescent="0.3">
      <c r="A1" s="153" t="s">
        <v>124</v>
      </c>
      <c r="B1" s="153" t="s">
        <v>1</v>
      </c>
    </row>
    <row r="2" spans="1:3" x14ac:dyDescent="0.3">
      <c r="A2" s="154">
        <v>55290</v>
      </c>
      <c r="B2" s="155" t="s">
        <v>139</v>
      </c>
      <c r="C2" s="155">
        <v>3</v>
      </c>
    </row>
    <row r="3" spans="1:3" x14ac:dyDescent="0.3">
      <c r="A3" s="154">
        <v>55291</v>
      </c>
      <c r="B3" s="155" t="s">
        <v>140</v>
      </c>
      <c r="C3" s="155">
        <v>3</v>
      </c>
    </row>
    <row r="4" spans="1:3" x14ac:dyDescent="0.3">
      <c r="A4" s="154">
        <v>55292</v>
      </c>
      <c r="B4" s="155" t="s">
        <v>141</v>
      </c>
      <c r="C4" s="155">
        <v>3</v>
      </c>
    </row>
    <row r="5" spans="1:3" x14ac:dyDescent="0.3">
      <c r="A5" s="154">
        <v>55293</v>
      </c>
      <c r="B5" s="155" t="s">
        <v>142</v>
      </c>
      <c r="C5" s="155">
        <v>3</v>
      </c>
    </row>
    <row r="6" spans="1:3" x14ac:dyDescent="0.3">
      <c r="A6" s="154">
        <v>55237</v>
      </c>
      <c r="B6" s="155" t="s">
        <v>135</v>
      </c>
      <c r="C6" s="155">
        <v>3</v>
      </c>
    </row>
    <row r="7" spans="1:3" x14ac:dyDescent="0.3">
      <c r="A7" s="154">
        <v>67625</v>
      </c>
      <c r="B7" s="155" t="s">
        <v>137</v>
      </c>
      <c r="C7" s="155">
        <v>2</v>
      </c>
    </row>
    <row r="8" spans="1:3" x14ac:dyDescent="0.3">
      <c r="A8" s="154">
        <v>67626</v>
      </c>
      <c r="B8" s="155" t="s">
        <v>138</v>
      </c>
      <c r="C8" s="155">
        <v>2</v>
      </c>
    </row>
    <row r="9" spans="1:3" x14ac:dyDescent="0.3">
      <c r="A9" s="154">
        <v>63912</v>
      </c>
      <c r="B9" s="155" t="s">
        <v>143</v>
      </c>
      <c r="C9" s="155">
        <v>2</v>
      </c>
    </row>
    <row r="10" spans="1:3" x14ac:dyDescent="0.3">
      <c r="A10" s="154">
        <v>63913</v>
      </c>
      <c r="B10" s="155" t="s">
        <v>144</v>
      </c>
      <c r="C10" s="155">
        <v>2</v>
      </c>
    </row>
    <row r="11" spans="1:3" x14ac:dyDescent="0.3">
      <c r="A11" s="154">
        <v>63916</v>
      </c>
      <c r="B11" s="155" t="s">
        <v>145</v>
      </c>
      <c r="C11" s="155">
        <v>2</v>
      </c>
    </row>
    <row r="12" spans="1:3" x14ac:dyDescent="0.3">
      <c r="A12" s="154">
        <v>67609</v>
      </c>
      <c r="B12" s="155" t="s">
        <v>146</v>
      </c>
      <c r="C12" s="155">
        <v>1</v>
      </c>
    </row>
    <row r="13" spans="1:3" x14ac:dyDescent="0.3">
      <c r="A13" s="154">
        <v>68521</v>
      </c>
      <c r="B13" s="155" t="s">
        <v>147</v>
      </c>
      <c r="C13" s="155">
        <v>1</v>
      </c>
    </row>
    <row r="14" spans="1:3" x14ac:dyDescent="0.3">
      <c r="A14" s="154">
        <v>68523</v>
      </c>
      <c r="B14" s="155" t="s">
        <v>148</v>
      </c>
      <c r="C14" s="155">
        <v>1</v>
      </c>
    </row>
    <row r="15" spans="1:3" x14ac:dyDescent="0.3">
      <c r="A15" s="154">
        <v>68525</v>
      </c>
      <c r="B15" s="155" t="s">
        <v>149</v>
      </c>
      <c r="C15" s="155">
        <v>1</v>
      </c>
    </row>
    <row r="16" spans="1:3" x14ac:dyDescent="0.3">
      <c r="A16" s="154">
        <v>68582</v>
      </c>
      <c r="B16" s="155" t="s">
        <v>150</v>
      </c>
      <c r="C16" s="155">
        <v>4</v>
      </c>
    </row>
    <row r="17" spans="1:3" x14ac:dyDescent="0.3">
      <c r="A17" s="154">
        <v>68586</v>
      </c>
      <c r="B17" s="155" t="s">
        <v>151</v>
      </c>
      <c r="C17" s="155">
        <v>4</v>
      </c>
    </row>
    <row r="18" spans="1:3" x14ac:dyDescent="0.3">
      <c r="A18" s="154">
        <v>68591</v>
      </c>
      <c r="B18" s="155" t="s">
        <v>152</v>
      </c>
      <c r="C18" s="155">
        <v>4</v>
      </c>
    </row>
    <row r="19" spans="1:3" x14ac:dyDescent="0.3">
      <c r="A19" s="154">
        <v>68592</v>
      </c>
      <c r="B19" s="155" t="s">
        <v>153</v>
      </c>
      <c r="C19" s="155">
        <v>4</v>
      </c>
    </row>
    <row r="20" spans="1:3" x14ac:dyDescent="0.3">
      <c r="A20" s="154">
        <v>68594</v>
      </c>
      <c r="B20" s="155" t="s">
        <v>154</v>
      </c>
      <c r="C20" s="155">
        <v>4</v>
      </c>
    </row>
    <row r="21" spans="1:3" x14ac:dyDescent="0.3">
      <c r="A21" s="154">
        <v>68724</v>
      </c>
      <c r="B21" s="155" t="s">
        <v>155</v>
      </c>
      <c r="C21" s="155">
        <v>1</v>
      </c>
    </row>
    <row r="22" spans="1:3" x14ac:dyDescent="0.3">
      <c r="A22" s="154">
        <v>69016</v>
      </c>
      <c r="B22" s="155" t="s">
        <v>156</v>
      </c>
      <c r="C22" s="155">
        <v>1</v>
      </c>
    </row>
    <row r="23" spans="1:3" x14ac:dyDescent="0.3">
      <c r="A23" s="154">
        <v>69017</v>
      </c>
      <c r="B23" s="155" t="s">
        <v>157</v>
      </c>
      <c r="C23" s="155">
        <v>1</v>
      </c>
    </row>
    <row r="24" spans="1:3" x14ac:dyDescent="0.3">
      <c r="A24" s="154">
        <v>69018</v>
      </c>
      <c r="B24" s="155" t="s">
        <v>158</v>
      </c>
      <c r="C24" s="155">
        <v>1</v>
      </c>
    </row>
    <row r="25" spans="1:3" x14ac:dyDescent="0.3">
      <c r="A25" s="154">
        <v>69020</v>
      </c>
      <c r="B25" s="155" t="s">
        <v>159</v>
      </c>
      <c r="C25" s="155">
        <v>1</v>
      </c>
    </row>
    <row r="26" spans="1:3" x14ac:dyDescent="0.3">
      <c r="A26" s="154">
        <v>72580</v>
      </c>
      <c r="B26" s="155" t="s">
        <v>160</v>
      </c>
      <c r="C26" s="155">
        <v>2</v>
      </c>
    </row>
    <row r="27" spans="1:3" x14ac:dyDescent="0.3">
      <c r="A27" s="154">
        <v>72581</v>
      </c>
      <c r="B27" s="155" t="s">
        <v>161</v>
      </c>
      <c r="C27" s="155">
        <v>2</v>
      </c>
    </row>
    <row r="28" spans="1:3" x14ac:dyDescent="0.3">
      <c r="A28" s="154">
        <v>72671</v>
      </c>
      <c r="B28" s="155" t="s">
        <v>162</v>
      </c>
      <c r="C28" s="155">
        <v>1</v>
      </c>
    </row>
    <row r="29" spans="1:3" x14ac:dyDescent="0.3">
      <c r="A29" s="154">
        <v>72672</v>
      </c>
      <c r="B29" s="155" t="s">
        <v>163</v>
      </c>
      <c r="C29" s="155">
        <v>1</v>
      </c>
    </row>
    <row r="30" spans="1:3" x14ac:dyDescent="0.3">
      <c r="A30" s="154">
        <v>73037</v>
      </c>
      <c r="B30" s="155" t="s">
        <v>164</v>
      </c>
      <c r="C30" s="155">
        <v>1</v>
      </c>
    </row>
    <row r="31" spans="1:3" x14ac:dyDescent="0.3">
      <c r="A31" s="154">
        <v>73142</v>
      </c>
      <c r="B31" s="155" t="s">
        <v>165</v>
      </c>
      <c r="C31" s="155">
        <v>4</v>
      </c>
    </row>
    <row r="32" spans="1:3" x14ac:dyDescent="0.3">
      <c r="A32" s="154">
        <v>73143</v>
      </c>
      <c r="B32" s="155" t="s">
        <v>166</v>
      </c>
      <c r="C32" s="155">
        <v>4</v>
      </c>
    </row>
    <row r="33" spans="1:3" x14ac:dyDescent="0.3">
      <c r="A33" s="154">
        <v>73158</v>
      </c>
      <c r="B33" s="155" t="s">
        <v>167</v>
      </c>
      <c r="C33" s="155">
        <v>1</v>
      </c>
    </row>
    <row r="34" spans="1:3" x14ac:dyDescent="0.3">
      <c r="A34" s="154">
        <v>73159</v>
      </c>
      <c r="B34" s="155" t="s">
        <v>168</v>
      </c>
      <c r="C34" s="155">
        <v>1</v>
      </c>
    </row>
    <row r="35" spans="1:3" x14ac:dyDescent="0.3">
      <c r="A35" s="154">
        <v>73318</v>
      </c>
      <c r="B35" s="155" t="s">
        <v>169</v>
      </c>
      <c r="C35" s="155">
        <v>2</v>
      </c>
    </row>
    <row r="36" spans="1:3" x14ac:dyDescent="0.3">
      <c r="A36" s="154">
        <v>73338</v>
      </c>
      <c r="B36" s="155" t="s">
        <v>170</v>
      </c>
      <c r="C36" s="155">
        <v>2</v>
      </c>
    </row>
    <row r="37" spans="1:3" x14ac:dyDescent="0.3">
      <c r="A37" s="154">
        <v>78314</v>
      </c>
      <c r="B37" s="155" t="s">
        <v>171</v>
      </c>
      <c r="C37" s="155">
        <v>2</v>
      </c>
    </row>
    <row r="38" spans="1:3" x14ac:dyDescent="0.3">
      <c r="A38" s="154">
        <v>78315</v>
      </c>
      <c r="B38" s="155" t="s">
        <v>172</v>
      </c>
      <c r="C38" s="155">
        <v>2</v>
      </c>
    </row>
    <row r="39" spans="1:3" x14ac:dyDescent="0.3">
      <c r="A39" s="154">
        <v>78352</v>
      </c>
      <c r="B39" s="155" t="s">
        <v>173</v>
      </c>
      <c r="C39" s="155">
        <v>2</v>
      </c>
    </row>
    <row r="40" spans="1:3" x14ac:dyDescent="0.3">
      <c r="A40" s="154">
        <v>78353</v>
      </c>
      <c r="B40" s="155" t="s">
        <v>174</v>
      </c>
      <c r="C40" s="155">
        <v>2</v>
      </c>
    </row>
    <row r="41" spans="1:3" x14ac:dyDescent="0.3">
      <c r="A41" s="154">
        <v>78356</v>
      </c>
      <c r="B41" s="155" t="s">
        <v>175</v>
      </c>
      <c r="C41" s="155">
        <v>1</v>
      </c>
    </row>
    <row r="42" spans="1:3" x14ac:dyDescent="0.3">
      <c r="A42" s="154">
        <v>78357</v>
      </c>
      <c r="B42" s="155" t="s">
        <v>176</v>
      </c>
      <c r="C42" s="155">
        <v>1</v>
      </c>
    </row>
    <row r="43" spans="1:3" x14ac:dyDescent="0.3">
      <c r="A43" s="154">
        <v>78359</v>
      </c>
      <c r="B43" s="155" t="s">
        <v>177</v>
      </c>
      <c r="C43" s="155">
        <v>1</v>
      </c>
    </row>
    <row r="44" spans="1:3" x14ac:dyDescent="0.3">
      <c r="A44" s="154">
        <v>78361</v>
      </c>
      <c r="B44" s="155" t="s">
        <v>178</v>
      </c>
      <c r="C44" s="155">
        <v>1</v>
      </c>
    </row>
    <row r="45" spans="1:3" x14ac:dyDescent="0.3">
      <c r="A45" s="154">
        <v>78364</v>
      </c>
      <c r="B45" s="155" t="s">
        <v>179</v>
      </c>
      <c r="C45" s="155">
        <v>3</v>
      </c>
    </row>
    <row r="46" spans="1:3" x14ac:dyDescent="0.3">
      <c r="A46" s="154">
        <v>78365</v>
      </c>
      <c r="B46" s="155" t="s">
        <v>180</v>
      </c>
      <c r="C46" s="155">
        <v>3</v>
      </c>
    </row>
    <row r="47" spans="1:3" x14ac:dyDescent="0.3">
      <c r="A47" s="154">
        <v>78366</v>
      </c>
      <c r="B47" s="155" t="s">
        <v>181</v>
      </c>
      <c r="C47" s="155">
        <v>3</v>
      </c>
    </row>
    <row r="48" spans="1:3" x14ac:dyDescent="0.3">
      <c r="A48" s="154">
        <v>78367</v>
      </c>
      <c r="B48" s="155" t="s">
        <v>182</v>
      </c>
      <c r="C48" s="155">
        <v>3</v>
      </c>
    </row>
    <row r="49" spans="1:3" x14ac:dyDescent="0.3">
      <c r="A49" s="154">
        <v>78368</v>
      </c>
      <c r="B49" s="155" t="s">
        <v>183</v>
      </c>
      <c r="C49" s="155">
        <v>2</v>
      </c>
    </row>
    <row r="50" spans="1:3" x14ac:dyDescent="0.3">
      <c r="A50" s="154">
        <v>78369</v>
      </c>
      <c r="B50" s="155" t="s">
        <v>184</v>
      </c>
      <c r="C50" s="155">
        <v>2</v>
      </c>
    </row>
    <row r="51" spans="1:3" x14ac:dyDescent="0.3">
      <c r="A51" s="154">
        <v>78372</v>
      </c>
      <c r="B51" s="155" t="s">
        <v>185</v>
      </c>
      <c r="C51" s="155">
        <v>1</v>
      </c>
    </row>
    <row r="52" spans="1:3" x14ac:dyDescent="0.3">
      <c r="A52" s="154">
        <v>78373</v>
      </c>
      <c r="B52" s="155" t="s">
        <v>186</v>
      </c>
      <c r="C52" s="155">
        <v>1</v>
      </c>
    </row>
    <row r="53" spans="1:3" x14ac:dyDescent="0.3">
      <c r="A53" s="154">
        <v>78637</v>
      </c>
      <c r="B53" s="155" t="s">
        <v>187</v>
      </c>
      <c r="C53" s="155">
        <v>4</v>
      </c>
    </row>
    <row r="54" spans="1:3" x14ac:dyDescent="0.3">
      <c r="A54" s="154">
        <v>78638</v>
      </c>
      <c r="B54" s="155" t="s">
        <v>188</v>
      </c>
      <c r="C54" s="155">
        <v>4</v>
      </c>
    </row>
    <row r="55" spans="1:3" x14ac:dyDescent="0.3">
      <c r="A55" s="154">
        <v>78639</v>
      </c>
      <c r="B55" s="155" t="s">
        <v>189</v>
      </c>
      <c r="C55" s="155">
        <v>4</v>
      </c>
    </row>
    <row r="56" spans="1:3" x14ac:dyDescent="0.3">
      <c r="A56" s="154">
        <v>78640</v>
      </c>
      <c r="B56" s="155" t="s">
        <v>190</v>
      </c>
      <c r="C56" s="155">
        <v>4</v>
      </c>
    </row>
    <row r="57" spans="1:3" ht="16.5" customHeight="1" x14ac:dyDescent="0.3">
      <c r="A57" s="154">
        <v>78653</v>
      </c>
      <c r="B57" s="155" t="s">
        <v>191</v>
      </c>
      <c r="C57" s="155">
        <v>4</v>
      </c>
    </row>
    <row r="58" spans="1:3" x14ac:dyDescent="0.3">
      <c r="A58" s="154">
        <v>78654</v>
      </c>
      <c r="B58" s="155" t="s">
        <v>192</v>
      </c>
      <c r="C58" s="155">
        <v>4</v>
      </c>
    </row>
    <row r="59" spans="1:3" x14ac:dyDescent="0.3">
      <c r="A59" s="154">
        <v>78673</v>
      </c>
      <c r="B59" s="155" t="s">
        <v>193</v>
      </c>
      <c r="C59" s="155">
        <v>1</v>
      </c>
    </row>
    <row r="60" spans="1:3" x14ac:dyDescent="0.3">
      <c r="A60" s="154">
        <v>78674</v>
      </c>
      <c r="B60" s="155" t="s">
        <v>194</v>
      </c>
      <c r="C60" s="155">
        <v>1</v>
      </c>
    </row>
    <row r="61" spans="1:3" x14ac:dyDescent="0.3">
      <c r="A61" s="154">
        <v>78697</v>
      </c>
      <c r="B61" s="155" t="s">
        <v>195</v>
      </c>
      <c r="C61" s="155">
        <v>1</v>
      </c>
    </row>
    <row r="62" spans="1:3" ht="16.5" customHeight="1" x14ac:dyDescent="0.3">
      <c r="A62" s="154">
        <v>78698</v>
      </c>
      <c r="B62" s="155" t="s">
        <v>196</v>
      </c>
      <c r="C62" s="155">
        <v>1</v>
      </c>
    </row>
    <row r="63" spans="1:3" x14ac:dyDescent="0.3">
      <c r="A63" s="154">
        <v>78771</v>
      </c>
      <c r="B63" s="155" t="s">
        <v>197</v>
      </c>
      <c r="C63" s="155">
        <v>1</v>
      </c>
    </row>
    <row r="64" spans="1:3" x14ac:dyDescent="0.3">
      <c r="A64" s="154">
        <v>78985</v>
      </c>
      <c r="B64" s="155" t="s">
        <v>198</v>
      </c>
      <c r="C64" s="155">
        <v>4</v>
      </c>
    </row>
    <row r="65" spans="1:3" x14ac:dyDescent="0.3">
      <c r="A65" s="154">
        <v>78986</v>
      </c>
      <c r="B65" s="155" t="s">
        <v>199</v>
      </c>
      <c r="C65" s="155">
        <v>4</v>
      </c>
    </row>
    <row r="66" spans="1:3" x14ac:dyDescent="0.3">
      <c r="A66" s="153">
        <v>73020</v>
      </c>
      <c r="B66" s="153" t="s">
        <v>64</v>
      </c>
      <c r="C66" s="156">
        <v>0</v>
      </c>
    </row>
    <row r="67" spans="1:3" x14ac:dyDescent="0.3">
      <c r="A67" s="153">
        <v>73022</v>
      </c>
      <c r="B67" s="153" t="s">
        <v>59</v>
      </c>
      <c r="C67" s="156">
        <v>0</v>
      </c>
    </row>
    <row r="68" spans="1:3" x14ac:dyDescent="0.3">
      <c r="A68" s="153">
        <v>67611</v>
      </c>
      <c r="B68" s="153" t="s">
        <v>114</v>
      </c>
      <c r="C68" s="156">
        <v>0</v>
      </c>
    </row>
    <row r="69" spans="1:3" x14ac:dyDescent="0.3">
      <c r="A69" s="153">
        <v>67608</v>
      </c>
      <c r="B69" s="153" t="s">
        <v>112</v>
      </c>
      <c r="C69" s="156">
        <v>0</v>
      </c>
    </row>
    <row r="70" spans="1:3" x14ac:dyDescent="0.3">
      <c r="A70" s="153">
        <v>73087</v>
      </c>
      <c r="B70" s="153" t="s">
        <v>112</v>
      </c>
      <c r="C70" s="156">
        <v>0</v>
      </c>
    </row>
    <row r="71" spans="1:3" x14ac:dyDescent="0.3">
      <c r="A71" s="153">
        <v>67610</v>
      </c>
      <c r="B71" s="153" t="s">
        <v>113</v>
      </c>
      <c r="C71" s="156">
        <v>0</v>
      </c>
    </row>
    <row r="72" spans="1:3" x14ac:dyDescent="0.3">
      <c r="A72" s="153">
        <v>63519</v>
      </c>
      <c r="B72" s="153" t="s">
        <v>86</v>
      </c>
      <c r="C72" s="156">
        <v>0</v>
      </c>
    </row>
    <row r="73" spans="1:3" x14ac:dyDescent="0.3">
      <c r="A73" s="153">
        <v>63520</v>
      </c>
      <c r="B73" s="153" t="s">
        <v>87</v>
      </c>
      <c r="C73" s="156">
        <v>0</v>
      </c>
    </row>
    <row r="74" spans="1:3" x14ac:dyDescent="0.3">
      <c r="A74" s="153">
        <v>73140</v>
      </c>
      <c r="B74" s="153" t="s">
        <v>119</v>
      </c>
      <c r="C74" s="156">
        <v>0</v>
      </c>
    </row>
    <row r="75" spans="1:3" x14ac:dyDescent="0.3">
      <c r="A75" s="153">
        <v>73141</v>
      </c>
      <c r="B75" s="153" t="s">
        <v>122</v>
      </c>
      <c r="C75" s="156">
        <v>0</v>
      </c>
    </row>
    <row r="76" spans="1:3" x14ac:dyDescent="0.3">
      <c r="A76" s="153">
        <v>74795</v>
      </c>
      <c r="B76" s="153" t="s">
        <v>108</v>
      </c>
      <c r="C76" s="156">
        <v>0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2021-12-07T21:07:14+00:00</Remediation_x0020_Dat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6A414B-1C2C-4062-9345-2531A395200E}"/>
</file>

<file path=customXml/itemProps2.xml><?xml version="1.0" encoding="utf-8"?>
<ds:datastoreItem xmlns:ds="http://schemas.openxmlformats.org/officeDocument/2006/customXml" ds:itemID="{10ECC6F2-1176-4EDF-8CCC-5DC215CE2BA1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fba094be-9ce1-4337-b922-3c98369a067f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A8FA14F-2873-44EC-9834-A09E2C1545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Mozzarella 110244 Only</vt:lpstr>
      <vt:lpstr>Mozzarella, Flour &amp; TomatoPaste</vt:lpstr>
      <vt:lpstr>mozz</vt:lpstr>
      <vt:lpstr>flour</vt:lpstr>
      <vt:lpstr>paste</vt:lpstr>
      <vt:lpstr>chicken</vt:lpstr>
      <vt:lpstr>TKC Points</vt:lpstr>
    </vt:vector>
  </TitlesOfParts>
  <Company>TSFCO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FSCPJLP</dc:creator>
  <cp:lastModifiedBy>"englishs"</cp:lastModifiedBy>
  <dcterms:created xsi:type="dcterms:W3CDTF">2015-02-12T18:11:35Z</dcterms:created>
  <dcterms:modified xsi:type="dcterms:W3CDTF">2021-11-19T23:18:03Z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SIP_Label_73df1be6-0672-4263-b49c-54dc922cf236_Enabled">
    <vt:lpwstr>true</vt:lpwstr>
  </property>
  <property fmtid="{D5CDD505-2E9C-101B-9397-08002B2CF9AE}" pid="4" name="MSIP_Label_73df1be6-0672-4263-b49c-54dc922cf236_SetDate">
    <vt:lpwstr>2021-11-03T17:51:17Z</vt:lpwstr>
  </property>
  <property fmtid="{D5CDD505-2E9C-101B-9397-08002B2CF9AE}" pid="5" name="MSIP_Label_73df1be6-0672-4263-b49c-54dc922cf236_Method">
    <vt:lpwstr>Standard</vt:lpwstr>
  </property>
  <property fmtid="{D5CDD505-2E9C-101B-9397-08002B2CF9AE}" pid="6" name="MSIP_Label_73df1be6-0672-4263-b49c-54dc922cf236_Name">
    <vt:lpwstr>Confidential SubLabel 09</vt:lpwstr>
  </property>
  <property fmtid="{D5CDD505-2E9C-101B-9397-08002B2CF9AE}" pid="7" name="MSIP_Label_73df1be6-0672-4263-b49c-54dc922cf236_SiteId">
    <vt:lpwstr>0884da07-6823-4c0a-a30d-fbd44ca07a22</vt:lpwstr>
  </property>
  <property fmtid="{D5CDD505-2E9C-101B-9397-08002B2CF9AE}" pid="8" name="MSIP_Label_73df1be6-0672-4263-b49c-54dc922cf236_ActionId">
    <vt:lpwstr>651249c5-1b90-4f41-8443-430a518111af</vt:lpwstr>
  </property>
  <property fmtid="{D5CDD505-2E9C-101B-9397-08002B2CF9AE}" pid="9" name="MSIP_Label_73df1be6-0672-4263-b49c-54dc922cf236_ContentBits">
    <vt:lpwstr>0</vt:lpwstr>
  </property>
</Properties>
</file>