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10B7E4CD-B496-4A4B-A1F7-3029F9A15442}" xr6:coauthVersionLast="47" xr6:coauthVersionMax="47" xr10:uidLastSave="{00000000-0000-0000-0000-000000000000}"/>
  <bookViews>
    <workbookView xWindow="-110" yWindow="-110" windowWidth="22780" windowHeight="14540" xr2:uid="{AA82A6D1-D7D3-45EF-BE74-AD1B97EB1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12" i="1"/>
  <c r="I12" i="1" s="1"/>
  <c r="H11" i="1"/>
  <c r="I11" i="1" s="1"/>
  <c r="N7" i="1"/>
  <c r="N8" i="1"/>
  <c r="N9" i="1"/>
  <c r="N10" i="1"/>
  <c r="N11" i="1"/>
  <c r="N12" i="1"/>
  <c r="N13" i="1"/>
  <c r="N14" i="1"/>
  <c r="N15" i="1"/>
  <c r="N16" i="1"/>
  <c r="H16" i="1"/>
  <c r="I16" i="1" s="1"/>
  <c r="H15" i="1"/>
  <c r="I15" i="1" s="1"/>
  <c r="H14" i="1"/>
  <c r="I14" i="1" s="1"/>
  <c r="H13" i="1"/>
  <c r="I13" i="1" s="1"/>
  <c r="H10" i="1"/>
  <c r="I10" i="1" s="1"/>
  <c r="M12" i="1" l="1"/>
  <c r="O12" i="1" s="1"/>
  <c r="M15" i="1"/>
  <c r="O15" i="1" s="1"/>
  <c r="M13" i="1"/>
  <c r="O13" i="1" s="1"/>
  <c r="M10" i="1"/>
  <c r="O10" i="1" s="1"/>
  <c r="M11" i="1"/>
  <c r="O11" i="1" s="1"/>
  <c r="M14" i="1"/>
  <c r="O14" i="1" s="1"/>
  <c r="M16" i="1"/>
  <c r="O16" i="1" s="1"/>
  <c r="H9" i="1"/>
  <c r="I9" i="1" s="1"/>
  <c r="H7" i="1"/>
  <c r="I7" i="1" s="1"/>
  <c r="M9" i="1" l="1"/>
  <c r="O9" i="1" s="1"/>
  <c r="M7" i="1"/>
  <c r="O7" i="1" s="1"/>
  <c r="M8" i="1"/>
  <c r="O8" i="1" s="1"/>
  <c r="O17" i="1" l="1"/>
  <c r="M17" i="1"/>
  <c r="M18" i="1" s="1"/>
</calcChain>
</file>

<file path=xl/sharedStrings.xml><?xml version="1.0" encoding="utf-8"?>
<sst xmlns="http://schemas.openxmlformats.org/spreadsheetml/2006/main" count="31" uniqueCount="30">
  <si>
    <t>FRESH CUT</t>
  </si>
  <si>
    <t>Raw Whole Apples For Processing - Bulk</t>
  </si>
  <si>
    <t>Product Code</t>
  </si>
  <si>
    <t>Description</t>
  </si>
  <si>
    <t>Net Weight Per Case</t>
  </si>
  <si>
    <t>Serving Size</t>
  </si>
  <si>
    <t>Total Servings Per Case</t>
  </si>
  <si>
    <t>Total Servings Per Bag</t>
  </si>
  <si>
    <t>Average Weekly Servings</t>
  </si>
  <si>
    <t>Estimated Annual Servings/yr (32 Weeks)</t>
  </si>
  <si>
    <t>Estimated Number of Finished Cases/yr    (32 weeks)</t>
  </si>
  <si>
    <t>USDA Inventory Drawdown   lbs per case</t>
  </si>
  <si>
    <t>Raw Pound Value</t>
  </si>
  <si>
    <t xml:space="preserve">Total Raw Pounds Needed  </t>
  </si>
  <si>
    <t>USDA Value Per Case</t>
  </si>
  <si>
    <t xml:space="preserve">Total Dollar Value </t>
  </si>
  <si>
    <t>Total for 110149</t>
  </si>
  <si>
    <t>Total pounds 110149 to order for fresh-cut</t>
  </si>
  <si>
    <t>SY 26-27</t>
  </si>
  <si>
    <t>Taylor Farms School Commodity Calculator</t>
  </si>
  <si>
    <t>100ct 2.0oz Fresh Sliced Apple</t>
  </si>
  <si>
    <t>10-1 lbs Bulk Fresh Sliced Apple</t>
  </si>
  <si>
    <t>200ct 2.0oz Fresh Sliced Apple</t>
  </si>
  <si>
    <t>100ct 2.0oz Fresh Sliced Green Apple</t>
  </si>
  <si>
    <t>10-1 lbs Bulk Fresh Sliced Apple Green</t>
  </si>
  <si>
    <t>200ct 2.0oz Fresh Green Sliced Apple</t>
  </si>
  <si>
    <t>100ct 3.0oz Fresh Sliced Apple</t>
  </si>
  <si>
    <t>100ct Sliced Apple and Grape Combo</t>
  </si>
  <si>
    <t>100ct 2.0oz Fresh Sliced Apple With Caramel</t>
  </si>
  <si>
    <t>100ct 2.0oz Fresh Red and Green Sliced Apple 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</si>
</sst>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0.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indexed="9"/>
      <name val="Arial"/>
      <family val="2"/>
    </font>
    <font>
      <b/>
      <sz val="22"/>
      <name val="Arial"/>
      <family val="2"/>
    </font>
    <font>
      <b/>
      <sz val="22"/>
      <color rgb="FFFF0000"/>
      <name val="Arial"/>
      <family val="2"/>
    </font>
    <font>
      <sz val="12"/>
      <name val="Arial Narrow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>
      <alignment horizontal="center" vertical="center"/>
    </xf>
    <xf numFmtId="43" fontId="0" fillId="0" borderId="5" xfId="1" applyFont="1" applyBorder="1"/>
    <xf numFmtId="3" fontId="10" fillId="0" borderId="5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1" fontId="0" fillId="0" borderId="0" xfId="0" applyNumberFormat="1"/>
    <xf numFmtId="165" fontId="0" fillId="0" borderId="0" xfId="0" applyNumberFormat="1" applyAlignment="1">
      <alignment horizontal="right"/>
    </xf>
    <xf numFmtId="1" fontId="6" fillId="2" borderId="1" xfId="3" applyNumberFormat="1" applyFont="1" applyFill="1" applyBorder="1" applyAlignment="1">
      <alignment horizontal="left" vertical="center"/>
    </xf>
    <xf numFmtId="1" fontId="6" fillId="2" borderId="2" xfId="3" applyNumberFormat="1" applyFont="1" applyFill="1" applyBorder="1" applyAlignment="1">
      <alignment horizontal="left" vertical="center"/>
    </xf>
    <xf numFmtId="0" fontId="0" fillId="2" borderId="3" xfId="0" applyFill="1" applyBorder="1"/>
    <xf numFmtId="2" fontId="0" fillId="2" borderId="3" xfId="0" applyNumberFormat="1" applyFill="1" applyBorder="1"/>
    <xf numFmtId="43" fontId="7" fillId="2" borderId="3" xfId="1" applyFont="1" applyFill="1" applyBorder="1"/>
    <xf numFmtId="0" fontId="0" fillId="2" borderId="4" xfId="0" applyFill="1" applyBorder="1"/>
    <xf numFmtId="0" fontId="8" fillId="2" borderId="5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43" fontId="8" fillId="2" borderId="6" xfId="1" applyFont="1" applyFill="1" applyBorder="1" applyAlignment="1">
      <alignment horizontal="center" wrapText="1"/>
    </xf>
    <xf numFmtId="1" fontId="11" fillId="2" borderId="5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/>
    <xf numFmtId="0" fontId="11" fillId="2" borderId="0" xfId="0" applyFont="1" applyFill="1"/>
    <xf numFmtId="2" fontId="11" fillId="2" borderId="0" xfId="0" applyNumberFormat="1" applyFont="1" applyFill="1"/>
    <xf numFmtId="0" fontId="12" fillId="2" borderId="0" xfId="0" applyFont="1" applyFill="1"/>
    <xf numFmtId="43" fontId="11" fillId="2" borderId="8" xfId="1" applyFont="1" applyFill="1" applyBorder="1"/>
    <xf numFmtId="44" fontId="11" fillId="2" borderId="7" xfId="2" applyFont="1" applyFill="1" applyBorder="1"/>
    <xf numFmtId="44" fontId="11" fillId="2" borderId="9" xfId="2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2" fontId="11" fillId="3" borderId="11" xfId="0" applyNumberFormat="1" applyFont="1" applyFill="1" applyBorder="1"/>
    <xf numFmtId="0" fontId="12" fillId="3" borderId="11" xfId="0" applyFont="1" applyFill="1" applyBorder="1"/>
    <xf numFmtId="43" fontId="11" fillId="3" borderId="12" xfId="1" applyFont="1" applyFill="1" applyBorder="1"/>
    <xf numFmtId="0" fontId="11" fillId="3" borderId="14" xfId="0" applyFont="1" applyFill="1" applyBorder="1"/>
    <xf numFmtId="44" fontId="11" fillId="2" borderId="13" xfId="2" applyFont="1" applyFill="1" applyBorder="1"/>
    <xf numFmtId="0" fontId="7" fillId="4" borderId="5" xfId="0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4" fontId="10" fillId="0" borderId="5" xfId="2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ACDA Std Yld 05-06" xfId="3" xr:uid="{9EA58A00-3433-43FC-80B0-F2B42D0598D0}"/>
  </cellStyles>
  <dxfs count="6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0</xdr:rowOff>
    </xdr:from>
    <xdr:to>
      <xdr:col>7</xdr:col>
      <xdr:colOff>457200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D1670C-D49D-AF49-85AB-82191A0C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0"/>
          <a:ext cx="1866900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06E0-B4F7-4596-9A51-BE6D5E8EF330}">
  <dimension ref="A1:O22"/>
  <sheetViews>
    <sheetView tabSelected="1" workbookViewId="0">
      <selection activeCell="G7" sqref="G7"/>
    </sheetView>
  </sheetViews>
  <sheetFormatPr defaultColWidth="8.81640625" defaultRowHeight="14.5" x14ac:dyDescent="0.35"/>
  <cols>
    <col min="1" max="1" width="15.7265625" customWidth="1"/>
    <col min="2" max="2" width="50.1796875" customWidth="1"/>
    <col min="3" max="3" width="11.1796875" style="17" customWidth="1"/>
    <col min="4" max="4" width="9.7265625" style="17" customWidth="1"/>
    <col min="5" max="6" width="11.1796875" customWidth="1"/>
    <col min="7" max="7" width="11.1796875" style="17" customWidth="1"/>
    <col min="8" max="8" width="13" style="17" customWidth="1"/>
    <col min="9" max="9" width="12.26953125" style="18" customWidth="1"/>
    <col min="10" max="10" width="13.54296875" style="19" customWidth="1"/>
    <col min="11" max="11" width="12.7265625" customWidth="1"/>
    <col min="12" max="12" width="11.1796875" customWidth="1"/>
    <col min="13" max="13" width="16.26953125" style="18" bestFit="1" customWidth="1"/>
    <col min="14" max="14" width="11.1796875" customWidth="1"/>
    <col min="15" max="15" width="19.81640625" customWidth="1"/>
  </cols>
  <sheetData>
    <row r="1" spans="1:15" ht="30" x14ac:dyDescent="0.6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30" x14ac:dyDescent="0.6">
      <c r="A2" s="1"/>
      <c r="B2" s="1"/>
      <c r="C2" s="1"/>
      <c r="D2" s="1"/>
      <c r="E2" s="1"/>
      <c r="F2" s="1"/>
      <c r="G2" s="1"/>
      <c r="H2" s="1"/>
      <c r="I2" s="1"/>
      <c r="J2" s="2"/>
      <c r="K2" s="1"/>
      <c r="M2"/>
      <c r="O2" s="3" t="s">
        <v>18</v>
      </c>
    </row>
    <row r="3" spans="1:15" ht="30" x14ac:dyDescent="0.6">
      <c r="A3" s="1"/>
      <c r="B3" s="1"/>
      <c r="C3" s="1"/>
      <c r="D3" s="1"/>
      <c r="E3" s="1"/>
      <c r="F3" s="1"/>
      <c r="G3" s="1"/>
      <c r="H3" s="1"/>
      <c r="I3" s="1"/>
      <c r="J3" s="2"/>
      <c r="K3" s="1"/>
      <c r="M3" s="1"/>
    </row>
    <row r="4" spans="1:15" ht="30" x14ac:dyDescent="0.6">
      <c r="A4" s="4" t="s">
        <v>0</v>
      </c>
      <c r="B4" s="1"/>
      <c r="C4" s="1"/>
      <c r="D4" s="1"/>
      <c r="E4" s="1"/>
      <c r="F4" s="1"/>
      <c r="G4" s="1"/>
      <c r="H4" s="1"/>
      <c r="I4" s="1"/>
      <c r="J4" s="2"/>
      <c r="K4" s="1"/>
      <c r="M4" s="1"/>
    </row>
    <row r="5" spans="1:15" ht="25" x14ac:dyDescent="0.35">
      <c r="A5" s="20">
        <v>110149</v>
      </c>
      <c r="B5" s="21" t="s">
        <v>1</v>
      </c>
      <c r="C5" s="22"/>
      <c r="D5" s="22"/>
      <c r="E5" s="22"/>
      <c r="F5" s="22"/>
      <c r="G5" s="22"/>
      <c r="H5" s="22"/>
      <c r="I5" s="22"/>
      <c r="J5" s="23"/>
      <c r="K5" s="22"/>
      <c r="L5" s="22"/>
      <c r="M5" s="24"/>
      <c r="N5" s="22"/>
      <c r="O5" s="25"/>
    </row>
    <row r="6" spans="1:15" ht="65.5" x14ac:dyDescent="0.35">
      <c r="A6" s="26" t="s">
        <v>2</v>
      </c>
      <c r="B6" s="27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8" t="s">
        <v>8</v>
      </c>
      <c r="H6" s="28" t="s">
        <v>9</v>
      </c>
      <c r="I6" s="28" t="s">
        <v>10</v>
      </c>
      <c r="J6" s="29" t="s">
        <v>11</v>
      </c>
      <c r="K6" s="28" t="s">
        <v>12</v>
      </c>
      <c r="L6" s="28" t="s">
        <v>14</v>
      </c>
      <c r="M6" s="30" t="s">
        <v>13</v>
      </c>
      <c r="N6" s="28" t="s">
        <v>14</v>
      </c>
      <c r="O6" s="28" t="s">
        <v>15</v>
      </c>
    </row>
    <row r="7" spans="1:15" ht="30" customHeight="1" x14ac:dyDescent="0.35">
      <c r="A7" s="50">
        <v>126181</v>
      </c>
      <c r="B7" s="51" t="s">
        <v>20</v>
      </c>
      <c r="C7" s="52">
        <v>12.5</v>
      </c>
      <c r="D7" s="52">
        <v>2</v>
      </c>
      <c r="E7" s="52">
        <v>100</v>
      </c>
      <c r="F7" s="5">
        <v>1</v>
      </c>
      <c r="G7" s="49"/>
      <c r="H7" s="53">
        <f t="shared" ref="H7:H9" si="0">SUM(G7*32)</f>
        <v>0</v>
      </c>
      <c r="I7" s="54">
        <f>SUM(H7/E7)</f>
        <v>0</v>
      </c>
      <c r="J7" s="52">
        <v>11.66</v>
      </c>
      <c r="K7" s="6">
        <v>0.32850000000000001</v>
      </c>
      <c r="L7" s="55">
        <v>3.83</v>
      </c>
      <c r="M7" s="56">
        <f t="shared" ref="M7:M9" si="1">I7*J7</f>
        <v>0</v>
      </c>
      <c r="N7" s="55">
        <f t="shared" ref="N7:N16" si="2">K7*J7</f>
        <v>3.8303100000000003</v>
      </c>
      <c r="O7" s="55">
        <f>SUM(M7*K7)</f>
        <v>0</v>
      </c>
    </row>
    <row r="8" spans="1:15" ht="30" customHeight="1" x14ac:dyDescent="0.35">
      <c r="A8" s="50">
        <v>126182</v>
      </c>
      <c r="B8" s="51" t="s">
        <v>21</v>
      </c>
      <c r="C8" s="52">
        <v>10</v>
      </c>
      <c r="D8" s="52">
        <v>2</v>
      </c>
      <c r="E8" s="52">
        <v>80</v>
      </c>
      <c r="F8" s="8">
        <v>8</v>
      </c>
      <c r="G8" s="53"/>
      <c r="H8" s="53">
        <f t="shared" si="0"/>
        <v>0</v>
      </c>
      <c r="I8" s="54">
        <f t="shared" ref="I8:I16" si="3">SUM(H8/E8)</f>
        <v>0</v>
      </c>
      <c r="J8" s="52">
        <v>9.33</v>
      </c>
      <c r="K8" s="6">
        <v>0.32850000000000001</v>
      </c>
      <c r="L8" s="55">
        <v>3.06</v>
      </c>
      <c r="M8" s="56">
        <f t="shared" si="1"/>
        <v>0</v>
      </c>
      <c r="N8" s="55">
        <f t="shared" si="2"/>
        <v>3.064905</v>
      </c>
      <c r="O8" s="55">
        <f t="shared" ref="O8:O16" si="4">SUM(M8*K8)</f>
        <v>0</v>
      </c>
    </row>
    <row r="9" spans="1:15" ht="30" customHeight="1" x14ac:dyDescent="0.35">
      <c r="A9" s="50">
        <v>127435</v>
      </c>
      <c r="B9" s="51" t="s">
        <v>22</v>
      </c>
      <c r="C9" s="52">
        <v>25</v>
      </c>
      <c r="D9" s="52">
        <v>2</v>
      </c>
      <c r="E9" s="52">
        <v>200</v>
      </c>
      <c r="F9" s="8">
        <v>1</v>
      </c>
      <c r="G9" s="53"/>
      <c r="H9" s="53">
        <f t="shared" si="0"/>
        <v>0</v>
      </c>
      <c r="I9" s="54">
        <f t="shared" si="3"/>
        <v>0</v>
      </c>
      <c r="J9" s="52">
        <v>23.32</v>
      </c>
      <c r="K9" s="6">
        <v>0.32850000000000001</v>
      </c>
      <c r="L9" s="55">
        <v>7.66</v>
      </c>
      <c r="M9" s="56">
        <f t="shared" si="1"/>
        <v>0</v>
      </c>
      <c r="N9" s="55">
        <f t="shared" si="2"/>
        <v>7.6606200000000007</v>
      </c>
      <c r="O9" s="55">
        <f t="shared" si="4"/>
        <v>0</v>
      </c>
    </row>
    <row r="10" spans="1:15" ht="30" customHeight="1" x14ac:dyDescent="0.35">
      <c r="A10" s="50">
        <v>127497</v>
      </c>
      <c r="B10" s="51" t="s">
        <v>23</v>
      </c>
      <c r="C10" s="52">
        <v>12.5</v>
      </c>
      <c r="D10" s="52">
        <v>2</v>
      </c>
      <c r="E10" s="52">
        <v>100</v>
      </c>
      <c r="F10" s="5">
        <v>1</v>
      </c>
      <c r="G10" s="58"/>
      <c r="H10" s="53">
        <f t="shared" ref="H10:H15" si="5">SUM(G10*32)</f>
        <v>0</v>
      </c>
      <c r="I10" s="54">
        <f t="shared" si="3"/>
        <v>0</v>
      </c>
      <c r="J10" s="52">
        <v>11.66</v>
      </c>
      <c r="K10" s="6">
        <v>0.32850000000000001</v>
      </c>
      <c r="L10" s="55">
        <v>3.83</v>
      </c>
      <c r="M10" s="56">
        <f t="shared" ref="M10:M15" si="6">I10*J10</f>
        <v>0</v>
      </c>
      <c r="N10" s="55">
        <f t="shared" si="2"/>
        <v>3.8303100000000003</v>
      </c>
      <c r="O10" s="55">
        <f t="shared" si="4"/>
        <v>0</v>
      </c>
    </row>
    <row r="11" spans="1:15" ht="30" customHeight="1" x14ac:dyDescent="0.35">
      <c r="A11" s="50">
        <v>127498</v>
      </c>
      <c r="B11" s="51" t="s">
        <v>24</v>
      </c>
      <c r="C11" s="52">
        <v>10</v>
      </c>
      <c r="D11" s="52">
        <v>2</v>
      </c>
      <c r="E11" s="52">
        <v>80</v>
      </c>
      <c r="F11" s="8">
        <v>8</v>
      </c>
      <c r="G11" s="53"/>
      <c r="H11" s="53">
        <f t="shared" si="5"/>
        <v>0</v>
      </c>
      <c r="I11" s="54">
        <f t="shared" si="3"/>
        <v>0</v>
      </c>
      <c r="J11" s="52">
        <v>9.33</v>
      </c>
      <c r="K11" s="6">
        <v>0.32850000000000001</v>
      </c>
      <c r="L11" s="55">
        <v>3.06</v>
      </c>
      <c r="M11" s="56">
        <f t="shared" si="6"/>
        <v>0</v>
      </c>
      <c r="N11" s="55">
        <f t="shared" si="2"/>
        <v>3.064905</v>
      </c>
      <c r="O11" s="55">
        <f t="shared" si="4"/>
        <v>0</v>
      </c>
    </row>
    <row r="12" spans="1:15" ht="30" customHeight="1" x14ac:dyDescent="0.35">
      <c r="A12" s="50">
        <v>127499</v>
      </c>
      <c r="B12" s="51" t="s">
        <v>25</v>
      </c>
      <c r="C12" s="52">
        <v>25</v>
      </c>
      <c r="D12" s="52">
        <v>2</v>
      </c>
      <c r="E12" s="52">
        <v>200</v>
      </c>
      <c r="F12" s="8">
        <v>1</v>
      </c>
      <c r="G12" s="53"/>
      <c r="H12" s="53">
        <f t="shared" si="5"/>
        <v>0</v>
      </c>
      <c r="I12" s="54">
        <f t="shared" si="3"/>
        <v>0</v>
      </c>
      <c r="J12" s="52">
        <v>23.32</v>
      </c>
      <c r="K12" s="6">
        <v>0.32850000000000001</v>
      </c>
      <c r="L12" s="55">
        <v>7.66</v>
      </c>
      <c r="M12" s="56">
        <f t="shared" si="6"/>
        <v>0</v>
      </c>
      <c r="N12" s="55">
        <f t="shared" si="2"/>
        <v>7.6606200000000007</v>
      </c>
      <c r="O12" s="55">
        <f t="shared" si="4"/>
        <v>0</v>
      </c>
    </row>
    <row r="13" spans="1:15" ht="30" customHeight="1" x14ac:dyDescent="0.35">
      <c r="A13" s="57">
        <v>128646</v>
      </c>
      <c r="B13" s="51" t="s">
        <v>26</v>
      </c>
      <c r="C13" s="52">
        <v>18.75</v>
      </c>
      <c r="D13" s="52">
        <v>3</v>
      </c>
      <c r="E13" s="52">
        <v>100</v>
      </c>
      <c r="F13" s="5">
        <v>1</v>
      </c>
      <c r="G13" s="58"/>
      <c r="H13" s="53">
        <f t="shared" si="5"/>
        <v>0</v>
      </c>
      <c r="I13" s="54">
        <f t="shared" si="3"/>
        <v>0</v>
      </c>
      <c r="J13" s="52">
        <v>17.489999999999998</v>
      </c>
      <c r="K13" s="6">
        <v>0.32850000000000001</v>
      </c>
      <c r="L13" s="55">
        <v>5.75</v>
      </c>
      <c r="M13" s="56">
        <f t="shared" si="6"/>
        <v>0</v>
      </c>
      <c r="N13" s="55">
        <f t="shared" si="2"/>
        <v>5.7454649999999994</v>
      </c>
      <c r="O13" s="55">
        <f t="shared" si="4"/>
        <v>0</v>
      </c>
    </row>
    <row r="14" spans="1:15" ht="30" hidden="1" customHeight="1" x14ac:dyDescent="0.35">
      <c r="A14" s="57">
        <v>128647</v>
      </c>
      <c r="B14" s="51" t="s">
        <v>27</v>
      </c>
      <c r="C14" s="52">
        <v>15.63</v>
      </c>
      <c r="D14" s="52">
        <v>2.5</v>
      </c>
      <c r="E14" s="52">
        <v>100</v>
      </c>
      <c r="F14" s="8">
        <v>1</v>
      </c>
      <c r="G14" s="53"/>
      <c r="H14" s="53">
        <f t="shared" si="5"/>
        <v>0</v>
      </c>
      <c r="I14" s="54">
        <f t="shared" si="3"/>
        <v>0</v>
      </c>
      <c r="J14" s="52">
        <v>5.8</v>
      </c>
      <c r="K14" s="6">
        <v>0.32850000000000001</v>
      </c>
      <c r="L14" s="55">
        <v>1.91</v>
      </c>
      <c r="M14" s="56">
        <f t="shared" si="6"/>
        <v>0</v>
      </c>
      <c r="N14" s="55">
        <f t="shared" si="2"/>
        <v>1.9053</v>
      </c>
      <c r="O14" s="55">
        <f t="shared" si="4"/>
        <v>0</v>
      </c>
    </row>
    <row r="15" spans="1:15" ht="30" hidden="1" customHeight="1" x14ac:dyDescent="0.35">
      <c r="A15" s="57">
        <v>128648</v>
      </c>
      <c r="B15" s="51" t="s">
        <v>28</v>
      </c>
      <c r="C15" s="52">
        <v>19.38</v>
      </c>
      <c r="D15" s="52">
        <v>3.1</v>
      </c>
      <c r="E15" s="52">
        <v>100</v>
      </c>
      <c r="F15" s="8">
        <v>1</v>
      </c>
      <c r="G15" s="53"/>
      <c r="H15" s="53">
        <f t="shared" si="5"/>
        <v>0</v>
      </c>
      <c r="I15" s="54">
        <f t="shared" si="3"/>
        <v>0</v>
      </c>
      <c r="J15" s="52">
        <v>11.66</v>
      </c>
      <c r="K15" s="6">
        <v>0.32850000000000001</v>
      </c>
      <c r="L15" s="55">
        <v>3.83</v>
      </c>
      <c r="M15" s="56">
        <f t="shared" si="6"/>
        <v>0</v>
      </c>
      <c r="N15" s="55">
        <f t="shared" si="2"/>
        <v>3.8303100000000003</v>
      </c>
      <c r="O15" s="55">
        <f t="shared" si="4"/>
        <v>0</v>
      </c>
    </row>
    <row r="16" spans="1:15" ht="30" hidden="1" customHeight="1" x14ac:dyDescent="0.35">
      <c r="A16" s="57">
        <v>128652</v>
      </c>
      <c r="B16" s="51" t="s">
        <v>29</v>
      </c>
      <c r="C16" s="52">
        <v>12.5</v>
      </c>
      <c r="D16" s="52">
        <v>2</v>
      </c>
      <c r="E16" s="52">
        <v>100</v>
      </c>
      <c r="F16" s="8">
        <v>1</v>
      </c>
      <c r="G16" s="53"/>
      <c r="H16" s="53">
        <f t="shared" ref="H16" si="7">SUM(G16*32)</f>
        <v>0</v>
      </c>
      <c r="I16" s="54">
        <f t="shared" si="3"/>
        <v>0</v>
      </c>
      <c r="J16" s="52">
        <v>11.66</v>
      </c>
      <c r="K16" s="6">
        <v>0.32850000000000001</v>
      </c>
      <c r="L16" s="55">
        <v>3.83</v>
      </c>
      <c r="M16" s="56">
        <f t="shared" ref="M16" si="8">I16*J16</f>
        <v>0</v>
      </c>
      <c r="N16" s="55">
        <f t="shared" si="2"/>
        <v>3.8303100000000003</v>
      </c>
      <c r="O16" s="55">
        <f t="shared" si="4"/>
        <v>0</v>
      </c>
    </row>
    <row r="17" spans="1:15" ht="18" thickBot="1" x14ac:dyDescent="0.4">
      <c r="A17" s="31" t="s">
        <v>16</v>
      </c>
      <c r="B17" s="32"/>
      <c r="C17" s="33"/>
      <c r="D17" s="33"/>
      <c r="E17" s="34"/>
      <c r="F17" s="34"/>
      <c r="G17" s="35"/>
      <c r="H17" s="36"/>
      <c r="I17" s="36"/>
      <c r="J17" s="37"/>
      <c r="K17" s="38"/>
      <c r="L17" s="48"/>
      <c r="M17" s="39">
        <f>SUM(M7:M16)</f>
        <v>0</v>
      </c>
      <c r="N17" s="40"/>
      <c r="O17" s="41">
        <f>SUM(O7:O16)</f>
        <v>0</v>
      </c>
    </row>
    <row r="18" spans="1:15" ht="18" thickBot="1" x14ac:dyDescent="0.4">
      <c r="A18" s="9"/>
      <c r="B18" s="10"/>
      <c r="C18" s="11"/>
      <c r="D18" s="11"/>
      <c r="E18" s="12"/>
      <c r="F18" s="12"/>
      <c r="G18" s="13"/>
      <c r="H18" s="42" t="s">
        <v>17</v>
      </c>
      <c r="I18" s="43"/>
      <c r="J18" s="44"/>
      <c r="K18" s="45"/>
      <c r="L18" s="47"/>
      <c r="M18" s="46">
        <f>M17</f>
        <v>0</v>
      </c>
      <c r="N18" s="13"/>
      <c r="O18" s="13"/>
    </row>
    <row r="19" spans="1:15" x14ac:dyDescent="0.35">
      <c r="C19"/>
      <c r="D19"/>
      <c r="G19"/>
      <c r="H19"/>
      <c r="I19"/>
      <c r="J19" s="14"/>
      <c r="M19" s="15"/>
    </row>
    <row r="20" spans="1:15" x14ac:dyDescent="0.35">
      <c r="C20" s="15"/>
      <c r="D20" s="15"/>
      <c r="G20"/>
      <c r="H20"/>
      <c r="I20"/>
      <c r="J20"/>
      <c r="M20"/>
    </row>
    <row r="21" spans="1:15" x14ac:dyDescent="0.35">
      <c r="C21" s="7"/>
      <c r="D21" s="16"/>
      <c r="G21"/>
      <c r="H21"/>
      <c r="I21"/>
      <c r="J21"/>
      <c r="M21"/>
    </row>
    <row r="22" spans="1:15" x14ac:dyDescent="0.35">
      <c r="C22" s="15"/>
      <c r="D22" s="15"/>
      <c r="G22"/>
      <c r="H22"/>
      <c r="I22"/>
      <c r="J22"/>
      <c r="M22"/>
    </row>
  </sheetData>
  <mergeCells count="1">
    <mergeCell ref="A1:O1"/>
  </mergeCells>
  <conditionalFormatting sqref="E7:F7">
    <cfRule type="expression" dxfId="5" priority="7" stopIfTrue="1">
      <formula>$X$6=#REF!</formula>
    </cfRule>
    <cfRule type="expression" dxfId="4" priority="8" stopIfTrue="1">
      <formula>#REF!=#REF!</formula>
    </cfRule>
  </conditionalFormatting>
  <conditionalFormatting sqref="E10:F10">
    <cfRule type="expression" dxfId="3" priority="5" stopIfTrue="1">
      <formula>$X$6=#REF!</formula>
    </cfRule>
    <cfRule type="expression" dxfId="2" priority="6" stopIfTrue="1">
      <formula>#REF!=#REF!</formula>
    </cfRule>
  </conditionalFormatting>
  <conditionalFormatting sqref="E13:F13">
    <cfRule type="expression" dxfId="1" priority="3" stopIfTrue="1">
      <formula>$X$6=#REF!</formula>
    </cfRule>
    <cfRule type="expression" dxfId="0" priority="4" stopIfTrue="1">
      <formula>#REF!=#REF!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Props1.xml><?xml version="1.0" encoding="utf-8"?>
<ds:datastoreItem xmlns:ds="http://schemas.openxmlformats.org/officeDocument/2006/customXml" ds:itemID="{60CFA140-BAD7-4703-9500-8FC4F4222758}"/>
</file>

<file path=customXml/itemProps2.xml><?xml version="1.0" encoding="utf-8"?>
<ds:datastoreItem xmlns:ds="http://schemas.openxmlformats.org/officeDocument/2006/customXml" ds:itemID="{024A7851-8232-40DB-8765-59B8AF9F21AC}"/>
</file>

<file path=customXml/itemProps3.xml><?xml version="1.0" encoding="utf-8"?>
<ds:datastoreItem xmlns:ds="http://schemas.openxmlformats.org/officeDocument/2006/customXml" ds:itemID="{3CC56A0C-481D-47FF-AE16-B23BECB369A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Webb</dc:creator>
  <cp:lastModifiedBy>CAMERON Beatrice * ODE</cp:lastModifiedBy>
  <dcterms:created xsi:type="dcterms:W3CDTF">2025-01-07T21:50:54Z</dcterms:created>
  <dcterms:modified xsi:type="dcterms:W3CDTF">2026-01-28T19:26:14Z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