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_USDA Foods\~USDA Foods Ordering Period\Ordering Tools\"/>
    </mc:Choice>
  </mc:AlternateContent>
  <bookViews>
    <workbookView xWindow="0" yWindow="0" windowWidth="9350" windowHeight="3170" firstSheet="1" activeTab="1"/>
  </bookViews>
  <sheets>
    <sheet name="Sheet1" sheetId="5" state="hidden" r:id="rId1"/>
    <sheet name="Order Worksheet" sheetId="1" r:id="rId2"/>
    <sheet name="November 2021" sheetId="4" state="hidden" r:id="rId3"/>
    <sheet name="December 2022 Prices" sheetId="8" state="hidden" r:id="rId4"/>
    <sheet name="Average Material Price" sheetId="9" state="hidden" r:id="rId5"/>
    <sheet name="Tables" sheetId="2" state="hidden" r:id="rId6"/>
    <sheet name="Code Table" sheetId="7" state="hidden" r:id="rId7"/>
  </sheets>
  <definedNames>
    <definedName name="_xlnm._FilterDatabase" localSheetId="3" hidden="1">'December 2022 Prices'!$A$1:$K$187</definedName>
    <definedName name="_xlnm._FilterDatabase" localSheetId="2" hidden="1">'November 2021'!$A$2:$N$507</definedName>
    <definedName name="Beef_l">INDEX(Beef_t[],,MATCH('Order Worksheet'!$A1,Beef_p,0))</definedName>
    <definedName name="Beef_p">Beef_t[#Headers]</definedName>
    <definedName name="Dairy_p">Dairy_t[#Headers]</definedName>
    <definedName name="Fish_l">INDEX(Fish_t[],,MATCH('Order Worksheet'!$A1,Fish_p,0))</definedName>
    <definedName name="Fish_p">Fish_t[[#Headers],[110601 FISH AK PLCK FRZ BULK CTN-49.5 LB]]</definedName>
    <definedName name="Fruit_list">INDEX(Dairy_t[],,MATCH('Order Worksheet'!$A1,Dairy_p,0))</definedName>
    <definedName name="FV_l">INDEX(FV_t[],,MATCH('Order Worksheet'!$A1,FV_p,0))</definedName>
    <definedName name="FV_p">FV_t[#Headers]</definedName>
    <definedName name="Grain_l">INDEX(Grain_t[],,MATCH('Order Worksheet'!$A1,Grain_p,0))</definedName>
    <definedName name="Grain_p">Grain_t[#Headers]</definedName>
    <definedName name="Nov_15">'November 2021'!$A$2:$N$208</definedName>
    <definedName name="Nut_l">INDEX(Nut_t[],,MATCH('Order Worksheet'!$A1,Nut_p,0))</definedName>
    <definedName name="Nut_p">Nut_t[#Headers]</definedName>
    <definedName name="Poultry_l">INDEX(Poultry_t[],,MATCH('Order Worksheet'!$A1,Poultry_p,0))</definedName>
    <definedName name="Poultry_p">Poultry_t[#Headers]</definedName>
  </definedNames>
  <calcPr calcId="162913"/>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O3" i="9" l="1"/>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G6" i="1" s="1"/>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 i="9"/>
  <c r="C65" i="1"/>
  <c r="C62" i="1"/>
  <c r="C61" i="1"/>
  <c r="C60" i="1"/>
  <c r="C59" i="1"/>
  <c r="C58" i="1"/>
  <c r="C57" i="1"/>
  <c r="C56" i="1"/>
  <c r="C55" i="1"/>
  <c r="C54" i="1"/>
  <c r="C53" i="1"/>
  <c r="C50" i="1"/>
  <c r="C49" i="1"/>
  <c r="C48" i="1"/>
  <c r="C47" i="1"/>
  <c r="C46" i="1"/>
  <c r="C43" i="1"/>
  <c r="C42" i="1"/>
  <c r="C39" i="1"/>
  <c r="C38" i="1"/>
  <c r="C37" i="1"/>
  <c r="C36" i="1"/>
  <c r="C35" i="1"/>
  <c r="C34" i="1"/>
  <c r="C33" i="1"/>
  <c r="C32" i="1"/>
  <c r="C31" i="1"/>
  <c r="C30" i="1"/>
  <c r="C29" i="1"/>
  <c r="C28" i="1"/>
  <c r="C25" i="1"/>
  <c r="C24" i="1"/>
  <c r="C23" i="1"/>
  <c r="C22" i="1"/>
  <c r="C21" i="1"/>
  <c r="C20" i="1"/>
  <c r="C19" i="1"/>
  <c r="C18" i="1"/>
  <c r="C7" i="1"/>
  <c r="C8" i="1"/>
  <c r="C9" i="1"/>
  <c r="C10" i="1"/>
  <c r="C11" i="1"/>
  <c r="C12" i="1"/>
  <c r="C13" i="1"/>
  <c r="C14" i="1"/>
  <c r="C15" i="1"/>
  <c r="C6" i="1"/>
  <c r="C2" i="8"/>
  <c r="F29" i="1" l="1"/>
  <c r="F30" i="1"/>
  <c r="I3" i="7" l="1"/>
  <c r="I4" i="7"/>
  <c r="I5" i="7"/>
  <c r="I6" i="7"/>
  <c r="I7" i="7"/>
  <c r="I8" i="7"/>
  <c r="I9" i="7"/>
  <c r="I10" i="7"/>
  <c r="I11"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8" i="7"/>
  <c r="I59" i="7"/>
  <c r="I60" i="7"/>
  <c r="I61" i="7"/>
  <c r="I62" i="7"/>
  <c r="I63" i="7"/>
  <c r="I64" i="7"/>
  <c r="I65" i="7"/>
  <c r="I66" i="7"/>
  <c r="I67" i="7"/>
  <c r="I68" i="7"/>
  <c r="I69" i="7"/>
  <c r="I70" i="7"/>
  <c r="I71" i="7"/>
  <c r="I2" i="7"/>
  <c r="C3" i="8"/>
  <c r="C4" i="8"/>
  <c r="C5" i="8"/>
  <c r="C6" i="8"/>
  <c r="C7" i="8"/>
  <c r="C8" i="8"/>
  <c r="B2" i="7" s="1"/>
  <c r="C9" i="8"/>
  <c r="C10" i="8"/>
  <c r="C11" i="8"/>
  <c r="B5" i="7" s="1"/>
  <c r="C12" i="8"/>
  <c r="C13" i="8"/>
  <c r="B6" i="7" s="1"/>
  <c r="C14" i="8"/>
  <c r="C15" i="8"/>
  <c r="C16" i="8"/>
  <c r="B9" i="7" s="1"/>
  <c r="C17" i="8"/>
  <c r="C18" i="8"/>
  <c r="C19" i="8"/>
  <c r="C20" i="8"/>
  <c r="C21" i="8"/>
  <c r="C22" i="8"/>
  <c r="C23" i="8"/>
  <c r="C24" i="8"/>
  <c r="C25" i="8"/>
  <c r="C26" i="8"/>
  <c r="C27" i="8"/>
  <c r="C28" i="8"/>
  <c r="B18" i="7" s="1"/>
  <c r="C29" i="8"/>
  <c r="B21" i="7" s="1"/>
  <c r="C30" i="8"/>
  <c r="C31" i="8"/>
  <c r="C32" i="8"/>
  <c r="C33" i="8"/>
  <c r="C34" i="8"/>
  <c r="C35" i="8"/>
  <c r="C36" i="8"/>
  <c r="C37" i="8"/>
  <c r="B24" i="7" s="1"/>
  <c r="C38" i="8"/>
  <c r="C39" i="8"/>
  <c r="C40" i="8"/>
  <c r="C41" i="8"/>
  <c r="C42" i="8"/>
  <c r="C43" i="8"/>
  <c r="B29" i="7" s="1"/>
  <c r="C44" i="8"/>
  <c r="C45" i="8"/>
  <c r="B31" i="7" s="1"/>
  <c r="C46" i="8"/>
  <c r="C47" i="8"/>
  <c r="C48" i="8"/>
  <c r="C49" i="8"/>
  <c r="C50" i="8"/>
  <c r="C51" i="8"/>
  <c r="C52" i="8"/>
  <c r="C53" i="8"/>
  <c r="C54" i="8"/>
  <c r="C55" i="8"/>
  <c r="C56" i="8"/>
  <c r="C57" i="8"/>
  <c r="C58" i="8"/>
  <c r="C59" i="8"/>
  <c r="C60" i="8"/>
  <c r="C61" i="8"/>
  <c r="C62" i="8"/>
  <c r="C63" i="8"/>
  <c r="C64" i="8"/>
  <c r="C65" i="8"/>
  <c r="C66" i="8"/>
  <c r="C67" i="8"/>
  <c r="C68" i="8"/>
  <c r="B35" i="7" s="1"/>
  <c r="C69" i="8"/>
  <c r="C70" i="8"/>
  <c r="C71" i="8"/>
  <c r="C72" i="8"/>
  <c r="C73" i="8"/>
  <c r="C74" i="8"/>
  <c r="C75" i="8"/>
  <c r="C76" i="8"/>
  <c r="C77" i="8"/>
  <c r="C78" i="8"/>
  <c r="C79" i="8"/>
  <c r="C80" i="8"/>
  <c r="C81" i="8"/>
  <c r="C82" i="8"/>
  <c r="B37" i="7" s="1"/>
  <c r="C83" i="8"/>
  <c r="C84" i="8"/>
  <c r="C85" i="8"/>
  <c r="C86" i="8"/>
  <c r="C87" i="8"/>
  <c r="C88" i="8"/>
  <c r="C89" i="8"/>
  <c r="C90" i="8"/>
  <c r="C91" i="8"/>
  <c r="C92" i="8"/>
  <c r="C93" i="8"/>
  <c r="C94" i="8"/>
  <c r="C95" i="8"/>
  <c r="C96" i="8"/>
  <c r="B38" i="7" s="1"/>
  <c r="C97" i="8"/>
  <c r="C98" i="8"/>
  <c r="C99" i="8"/>
  <c r="C100" i="8"/>
  <c r="C101" i="8"/>
  <c r="C102" i="8"/>
  <c r="C103" i="8"/>
  <c r="C104" i="8"/>
  <c r="C105" i="8"/>
  <c r="C106" i="8"/>
  <c r="C107" i="8"/>
  <c r="C108" i="8"/>
  <c r="C109" i="8"/>
  <c r="C110" i="8"/>
  <c r="C111" i="8"/>
  <c r="C112" i="8"/>
  <c r="C113" i="8"/>
  <c r="B45" i="7" s="1"/>
  <c r="C114" i="8"/>
  <c r="C115" i="8"/>
  <c r="C116" i="8"/>
  <c r="B46" i="7" s="1"/>
  <c r="C117" i="8"/>
  <c r="C118" i="8"/>
  <c r="C119" i="8"/>
  <c r="C120" i="8"/>
  <c r="C121" i="8"/>
  <c r="C122" i="8"/>
  <c r="C123" i="8"/>
  <c r="B49" i="7" s="1"/>
  <c r="C124" i="8"/>
  <c r="B51" i="7" s="1"/>
  <c r="C125" i="8"/>
  <c r="B58" i="7" s="1"/>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B70" i="7" s="1"/>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B7" i="7"/>
  <c r="B16" i="7"/>
  <c r="B22" i="7"/>
  <c r="B33" i="7"/>
  <c r="B34" i="7"/>
  <c r="B36" i="7"/>
  <c r="B39" i="7"/>
  <c r="B41" i="7"/>
  <c r="B44" i="7"/>
  <c r="B71" i="7"/>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2" i="8"/>
  <c r="C3" i="4"/>
  <c r="E29" i="1" l="1"/>
  <c r="E30" i="1"/>
  <c r="B13" i="7"/>
  <c r="B28" i="7"/>
  <c r="B3" i="7"/>
  <c r="O59" i="4"/>
  <c r="O70" i="4" l="1"/>
  <c r="O71" i="4"/>
  <c r="O73" i="4"/>
  <c r="O74" i="4"/>
  <c r="O75" i="4"/>
  <c r="O76" i="4"/>
  <c r="O77" i="4"/>
  <c r="O78" i="4"/>
  <c r="O79" i="4"/>
  <c r="O80" i="4"/>
  <c r="O81" i="4"/>
  <c r="O82" i="4"/>
  <c r="O83" i="4"/>
  <c r="O84" i="4"/>
  <c r="O85" i="4"/>
  <c r="O86" i="4"/>
  <c r="O87" i="4"/>
  <c r="O88" i="4"/>
  <c r="O89" i="4"/>
  <c r="O90" i="4"/>
  <c r="O91" i="4"/>
  <c r="O92" i="4"/>
  <c r="O93" i="4"/>
  <c r="O94" i="4"/>
  <c r="O96" i="4"/>
  <c r="O97" i="4"/>
  <c r="O98" i="4"/>
  <c r="O99" i="4"/>
  <c r="O103" i="4"/>
  <c r="O104" i="4"/>
  <c r="O105" i="4"/>
  <c r="O106" i="4"/>
  <c r="O107" i="4"/>
  <c r="O108" i="4"/>
  <c r="O110" i="4"/>
  <c r="O111" i="4"/>
  <c r="O112" i="4"/>
  <c r="O113" i="4"/>
  <c r="O114" i="4"/>
  <c r="O115" i="4"/>
  <c r="O116" i="4"/>
  <c r="O119" i="4"/>
  <c r="O121" i="4"/>
  <c r="O122" i="4"/>
  <c r="O123" i="4"/>
  <c r="O124" i="4"/>
  <c r="O125" i="4"/>
  <c r="O126" i="4"/>
  <c r="O127" i="4"/>
  <c r="O128" i="4"/>
  <c r="O129" i="4"/>
  <c r="O130" i="4"/>
  <c r="O131" i="4"/>
  <c r="O132" i="4"/>
  <c r="O133" i="4"/>
  <c r="O135" i="4"/>
  <c r="O136" i="4"/>
  <c r="O137" i="4"/>
  <c r="O138" i="4"/>
  <c r="O139" i="4"/>
  <c r="O140" i="4"/>
  <c r="O146" i="4"/>
  <c r="O147" i="4"/>
  <c r="O148" i="4"/>
  <c r="O149" i="4"/>
  <c r="O150" i="4"/>
  <c r="O151" i="4"/>
  <c r="O153" i="4"/>
  <c r="O154" i="4"/>
  <c r="O155" i="4"/>
  <c r="O156" i="4"/>
  <c r="O157" i="4"/>
  <c r="O158" i="4"/>
  <c r="O159" i="4"/>
  <c r="O160" i="4"/>
  <c r="O161" i="4"/>
  <c r="O162" i="4"/>
  <c r="O163" i="4"/>
  <c r="O164" i="4"/>
  <c r="O165" i="4"/>
  <c r="O166" i="4"/>
  <c r="O167" i="4"/>
  <c r="O168" i="4"/>
  <c r="O169" i="4"/>
  <c r="O170" i="4"/>
  <c r="O171" i="4"/>
  <c r="O172" i="4"/>
  <c r="O173" i="4"/>
  <c r="O174" i="4"/>
  <c r="O176" i="4"/>
  <c r="O177" i="4"/>
  <c r="O178" i="4"/>
  <c r="O179"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69" i="4"/>
  <c r="O63" i="4"/>
  <c r="O64" i="4"/>
  <c r="O65" i="4"/>
  <c r="O66" i="4"/>
  <c r="O67" i="4"/>
  <c r="O68" i="4"/>
  <c r="O62" i="4"/>
  <c r="O60" i="4"/>
  <c r="O61" i="4"/>
  <c r="O42" i="4"/>
  <c r="O43" i="4"/>
  <c r="O44" i="4"/>
  <c r="O45" i="4"/>
  <c r="O46" i="4"/>
  <c r="O47" i="4"/>
  <c r="O48" i="4"/>
  <c r="O49" i="4"/>
  <c r="O50" i="4"/>
  <c r="O51" i="4"/>
  <c r="O52" i="4"/>
  <c r="O53" i="4"/>
  <c r="O54" i="4"/>
  <c r="O55" i="4"/>
  <c r="O56" i="4"/>
  <c r="O57" i="4"/>
  <c r="O58" i="4"/>
  <c r="O26" i="4"/>
  <c r="O27" i="4"/>
  <c r="O28" i="4"/>
  <c r="O32" i="4"/>
  <c r="O33" i="4"/>
  <c r="O34" i="4"/>
  <c r="O35" i="4"/>
  <c r="O36" i="4"/>
  <c r="O37" i="4"/>
  <c r="O39" i="4"/>
  <c r="O40" i="4"/>
  <c r="O41" i="4"/>
  <c r="O24" i="4"/>
  <c r="O25" i="4"/>
  <c r="O18" i="4"/>
  <c r="O20" i="4"/>
  <c r="O21" i="4"/>
  <c r="O22" i="4"/>
  <c r="O23" i="4"/>
  <c r="O14" i="4"/>
  <c r="O15" i="4"/>
  <c r="O13" i="4"/>
  <c r="O12" i="4"/>
  <c r="O9" i="4"/>
  <c r="O10" i="4"/>
  <c r="O11" i="4"/>
  <c r="O4" i="4"/>
  <c r="O5" i="4"/>
  <c r="O6" i="4"/>
  <c r="O7" i="4"/>
  <c r="O8" i="4"/>
  <c r="O3"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4" i="4"/>
  <c r="F11" i="1" l="1"/>
  <c r="F6" i="1"/>
  <c r="F59" i="1"/>
  <c r="F51" i="1"/>
  <c r="F43" i="1"/>
  <c r="F35" i="1"/>
  <c r="F25" i="1"/>
  <c r="F21" i="1"/>
  <c r="F13" i="1"/>
  <c r="F9" i="1"/>
  <c r="F62" i="1"/>
  <c r="F58" i="1"/>
  <c r="F50" i="1"/>
  <c r="F42" i="1"/>
  <c r="F38" i="1"/>
  <c r="F28" i="1"/>
  <c r="F24" i="1"/>
  <c r="F16" i="1"/>
  <c r="F8" i="1"/>
  <c r="F65" i="1"/>
  <c r="F57" i="1"/>
  <c r="F53" i="1"/>
  <c r="F49" i="1"/>
  <c r="F45" i="1"/>
  <c r="F41" i="1"/>
  <c r="F37" i="1"/>
  <c r="F33" i="1"/>
  <c r="F27" i="1"/>
  <c r="F23" i="1"/>
  <c r="F19" i="1"/>
  <c r="F15" i="1"/>
  <c r="F63" i="1"/>
  <c r="F55" i="1"/>
  <c r="F47" i="1"/>
  <c r="F39" i="1"/>
  <c r="F31" i="1"/>
  <c r="F17" i="1"/>
  <c r="F7" i="1"/>
  <c r="F66" i="1"/>
  <c r="F54" i="1"/>
  <c r="F46" i="1"/>
  <c r="F34" i="1"/>
  <c r="F20" i="1"/>
  <c r="F12" i="1"/>
  <c r="F61" i="1"/>
  <c r="F64" i="1"/>
  <c r="F60" i="1"/>
  <c r="F56" i="1"/>
  <c r="F52" i="1"/>
  <c r="F48" i="1"/>
  <c r="F44" i="1"/>
  <c r="F40" i="1"/>
  <c r="F36" i="1"/>
  <c r="F32" i="1"/>
  <c r="F26" i="1"/>
  <c r="F22" i="1"/>
  <c r="F18" i="1"/>
  <c r="F14" i="1"/>
  <c r="F10" i="1"/>
  <c r="E65" i="1" l="1"/>
  <c r="E54" i="1"/>
  <c r="E58" i="1"/>
  <c r="E62" i="1"/>
  <c r="E49" i="1"/>
  <c r="E59" i="1"/>
  <c r="E53" i="1"/>
  <c r="E50" i="1"/>
  <c r="E56" i="1"/>
  <c r="E60" i="1"/>
  <c r="E47" i="1"/>
  <c r="E46" i="1"/>
  <c r="E57" i="1"/>
  <c r="E61" i="1"/>
  <c r="E48" i="1"/>
  <c r="E55" i="1"/>
  <c r="D26" i="1"/>
  <c r="D44" i="1"/>
  <c r="D51" i="1"/>
  <c r="D66" i="1"/>
  <c r="D63" i="1"/>
  <c r="E51" i="1" l="1"/>
  <c r="E66" i="1"/>
  <c r="E63" i="1"/>
  <c r="E43" i="1" l="1"/>
  <c r="E42" i="1"/>
  <c r="D40" i="1"/>
  <c r="E31" i="1"/>
  <c r="E32" i="1"/>
  <c r="E33" i="1"/>
  <c r="E34" i="1"/>
  <c r="E35" i="1"/>
  <c r="E36" i="1"/>
  <c r="E37" i="1"/>
  <c r="E38" i="1"/>
  <c r="E39" i="1"/>
  <c r="E28" i="1"/>
  <c r="E19" i="1"/>
  <c r="E20" i="1"/>
  <c r="E21" i="1"/>
  <c r="E22" i="1"/>
  <c r="E23" i="1"/>
  <c r="E24" i="1"/>
  <c r="E25" i="1"/>
  <c r="E18" i="1"/>
  <c r="E44" i="1" l="1"/>
  <c r="E40" i="1"/>
  <c r="E26" i="1"/>
  <c r="E7" i="1"/>
  <c r="E8" i="1"/>
  <c r="E9" i="1"/>
  <c r="E10" i="1"/>
  <c r="E11" i="1"/>
  <c r="E12" i="1"/>
  <c r="E13" i="1"/>
  <c r="E14" i="1"/>
  <c r="E15" i="1"/>
  <c r="E6" i="1"/>
  <c r="D16" i="1"/>
  <c r="E16" i="1" l="1"/>
  <c r="E68" i="1" s="1"/>
</calcChain>
</file>

<file path=xl/sharedStrings.xml><?xml version="1.0" encoding="utf-8"?>
<sst xmlns="http://schemas.openxmlformats.org/spreadsheetml/2006/main" count="5186" uniqueCount="1308">
  <si>
    <t>Average Price</t>
  </si>
  <si>
    <t>Plant</t>
  </si>
  <si>
    <t>Plant Descr.</t>
  </si>
  <si>
    <t>Material Group</t>
  </si>
  <si>
    <t>Material Grp. Descr.</t>
  </si>
  <si>
    <t>Purchasing Group</t>
  </si>
  <si>
    <t>Purch Grp. Descr.</t>
  </si>
  <si>
    <t>Product Hierarchy</t>
  </si>
  <si>
    <t>Product Hier. Descr.</t>
  </si>
  <si>
    <t>Weight of a Truck</t>
  </si>
  <si>
    <t>1000</t>
  </si>
  <si>
    <t>DOMESTIC STATISTICAL 1000</t>
  </si>
  <si>
    <t>401040</t>
  </si>
  <si>
    <t>CHEESE, NATURAL AMER</t>
  </si>
  <si>
    <t>220</t>
  </si>
  <si>
    <t>AMS-DAIRY</t>
  </si>
  <si>
    <t>100402002031540</t>
  </si>
  <si>
    <t>CHEESE/CHEDDAR WHITE/SHREDDED</t>
  </si>
  <si>
    <t>100402003031540</t>
  </si>
  <si>
    <t>CHEESE/CHEDDAR YELLOW/SHREDDED</t>
  </si>
  <si>
    <t>401030</t>
  </si>
  <si>
    <t>CHEESE, PROCESSED</t>
  </si>
  <si>
    <t>100402007031440</t>
  </si>
  <si>
    <t>CHEESE/PROCESSED/LOAVES</t>
  </si>
  <si>
    <t>100402007031560</t>
  </si>
  <si>
    <t>CHEESE/PROCESSED/SLICED</t>
  </si>
  <si>
    <t>401020</t>
  </si>
  <si>
    <t>CHEESE, MOZZARELLA</t>
  </si>
  <si>
    <t>100402004031540</t>
  </si>
  <si>
    <t>CHEESE/MOZZARELLA/SHREDDED</t>
  </si>
  <si>
    <t>100402004031440</t>
  </si>
  <si>
    <t>CHEESE/MOZZARELLA/LOAVES</t>
  </si>
  <si>
    <t>401031</t>
  </si>
  <si>
    <t>CHEESE PROC, KOSHER</t>
  </si>
  <si>
    <t>304010</t>
  </si>
  <si>
    <t>EGG PRODUCTS</t>
  </si>
  <si>
    <t>120</t>
  </si>
  <si>
    <t>AMS-POULTRY</t>
  </si>
  <si>
    <t>102802002031400</t>
  </si>
  <si>
    <t>POULTRY/EGGS/EGGS/FROZEN</t>
  </si>
  <si>
    <t>102802002031260</t>
  </si>
  <si>
    <t>POULTRY/EGGS/EGGS/CHILLED</t>
  </si>
  <si>
    <t>301020</t>
  </si>
  <si>
    <t>CHICKEN, FROZEN</t>
  </si>
  <si>
    <t>102802001031400</t>
  </si>
  <si>
    <t>POULTRY/EGGS/CHICKEN/FROZEN</t>
  </si>
  <si>
    <t>301040</t>
  </si>
  <si>
    <t>CHICKEN, BULK</t>
  </si>
  <si>
    <t>102802001031260</t>
  </si>
  <si>
    <t>POULTRY/EGGS/CHICKEN/CHILLED</t>
  </si>
  <si>
    <t>301030</t>
  </si>
  <si>
    <t>CHICKEN, COOKED</t>
  </si>
  <si>
    <t>302030</t>
  </si>
  <si>
    <t>TURKEY, COOKED</t>
  </si>
  <si>
    <t>102802004031400</t>
  </si>
  <si>
    <t>POULTRY/EGGS/TURKEY/FROZEN</t>
  </si>
  <si>
    <t>302020</t>
  </si>
  <si>
    <t>TURKEY, FROZEN</t>
  </si>
  <si>
    <t>302040</t>
  </si>
  <si>
    <t>TURKEY, BULK</t>
  </si>
  <si>
    <t>102802004031260</t>
  </si>
  <si>
    <t>POULTRY/EGGS/TURKEY/CHILLED</t>
  </si>
  <si>
    <t>101010</t>
  </si>
  <si>
    <t>BEEF, CANNED</t>
  </si>
  <si>
    <t>130</t>
  </si>
  <si>
    <t>AMS-LIVESTOCK</t>
  </si>
  <si>
    <t>101802001031220</t>
  </si>
  <si>
    <t>MEAT/BEEF/CANNED</t>
  </si>
  <si>
    <t>101040</t>
  </si>
  <si>
    <t>BEEF, COOKED</t>
  </si>
  <si>
    <t>101802001031280</t>
  </si>
  <si>
    <t>MEAT/BEEF/COOKED</t>
  </si>
  <si>
    <t>102010</t>
  </si>
  <si>
    <t>PORK, CANNED</t>
  </si>
  <si>
    <t>101802006031220</t>
  </si>
  <si>
    <t>MEAT/PORK/CANNED</t>
  </si>
  <si>
    <t>101030</t>
  </si>
  <si>
    <t>BEEF, GROUND</t>
  </si>
  <si>
    <t>101802001031400</t>
  </si>
  <si>
    <t>MEAT/BEEF/FROZEN</t>
  </si>
  <si>
    <t>101070</t>
  </si>
  <si>
    <t>BEEF, FRESH</t>
  </si>
  <si>
    <t>101802001031380</t>
  </si>
  <si>
    <t>MEAT/BEEF/FRESH</t>
  </si>
  <si>
    <t>101060</t>
  </si>
  <si>
    <t>BEEF, SPECIAL TRIM</t>
  </si>
  <si>
    <t>102035</t>
  </si>
  <si>
    <t>PORK, FROZEN</t>
  </si>
  <si>
    <t>101802006031400</t>
  </si>
  <si>
    <t>MEAT/PORK/FROZEN</t>
  </si>
  <si>
    <t>102050</t>
  </si>
  <si>
    <t>HAM, FULLY COOKED</t>
  </si>
  <si>
    <t>205010</t>
  </si>
  <si>
    <t>FISH, CANNED</t>
  </si>
  <si>
    <t>100602003031220</t>
  </si>
  <si>
    <t>FISH/TUNA/CANNED</t>
  </si>
  <si>
    <t>205030</t>
  </si>
  <si>
    <t>FISH, FROZEN</t>
  </si>
  <si>
    <t>100602001031400</t>
  </si>
  <si>
    <t>FISH/CATFISH/FROZEN</t>
  </si>
  <si>
    <t>702050</t>
  </si>
  <si>
    <t>FRUIT, JUICE</t>
  </si>
  <si>
    <t>110</t>
  </si>
  <si>
    <t>AMS-FRUIT &amp; VEG</t>
  </si>
  <si>
    <t>101202012031420</t>
  </si>
  <si>
    <t>FRUIT/ORANGE/JUICE</t>
  </si>
  <si>
    <t>702010</t>
  </si>
  <si>
    <t>FRUIT, CANNED</t>
  </si>
  <si>
    <t>101202001031220</t>
  </si>
  <si>
    <t>FRUIT/APPLES/CANNED</t>
  </si>
  <si>
    <t>101202002031220</t>
  </si>
  <si>
    <t>FRUIT/APRICOT/CANNED</t>
  </si>
  <si>
    <t>101202009031220</t>
  </si>
  <si>
    <t>FRUIT/FRUIT COCKTAIL/CANNED</t>
  </si>
  <si>
    <t>101202013031220</t>
  </si>
  <si>
    <t>FRUIT/PEACHES/CANNED</t>
  </si>
  <si>
    <t>101202014031220</t>
  </si>
  <si>
    <t>FRUIT/PEAR/CANNED</t>
  </si>
  <si>
    <t>702040</t>
  </si>
  <si>
    <t>FRUIT, FROZEN</t>
  </si>
  <si>
    <t>101202005031400</t>
  </si>
  <si>
    <t>FRUIT/CHERRY/FROZEN</t>
  </si>
  <si>
    <t>101202013031400</t>
  </si>
  <si>
    <t>FRUIT/PEACHES/FROZEN</t>
  </si>
  <si>
    <t>101202004031400</t>
  </si>
  <si>
    <t>FRUIT/BLUEBERRY/FROZEN</t>
  </si>
  <si>
    <t>101202019031400</t>
  </si>
  <si>
    <t>FRUIT/STRAWBERRY/FROZEN</t>
  </si>
  <si>
    <t>101202001031400</t>
  </si>
  <si>
    <t>FRUIT/APPLES/FROZEN</t>
  </si>
  <si>
    <t>101202002031400</t>
  </si>
  <si>
    <t>FRUIT/APRICOT/FROZEN</t>
  </si>
  <si>
    <t>702030</t>
  </si>
  <si>
    <t>FRUIT, FRESH</t>
  </si>
  <si>
    <t>101202014031380</t>
  </si>
  <si>
    <t>FRUIT/PEAR/FRESH</t>
  </si>
  <si>
    <t>702020</t>
  </si>
  <si>
    <t>FRUIT, DRIED</t>
  </si>
  <si>
    <t>101202017031340</t>
  </si>
  <si>
    <t>FRUIT/RAISINS/DRIED</t>
  </si>
  <si>
    <t>101202005031340</t>
  </si>
  <si>
    <t>FRUIT/CHERRY/DRIED</t>
  </si>
  <si>
    <t>101202006031340</t>
  </si>
  <si>
    <t>FRUIT/CRANBERRY/DRIED</t>
  </si>
  <si>
    <t>703010</t>
  </si>
  <si>
    <t>VEGETABLE, CANNED</t>
  </si>
  <si>
    <t>103602002531220</t>
  </si>
  <si>
    <t>VEGETABLES/BEANS GREEN/CANNED</t>
  </si>
  <si>
    <t>103602003031220</t>
  </si>
  <si>
    <t>VEGETABLES/CARROTS/CANNED</t>
  </si>
  <si>
    <t>103602004031220</t>
  </si>
  <si>
    <t>VEGETABLES/CORN/CANNED</t>
  </si>
  <si>
    <t>103602006031220</t>
  </si>
  <si>
    <t>VEGETABLES/PEAS/CANNED</t>
  </si>
  <si>
    <t>103602010031220</t>
  </si>
  <si>
    <t>VEGETABLES/SWEET POTATO/CANNED</t>
  </si>
  <si>
    <t>103602011031220</t>
  </si>
  <si>
    <t>VEGETABLES/TOMATOES/CANNED</t>
  </si>
  <si>
    <t>703030</t>
  </si>
  <si>
    <t>VEGETABLE, FRESH</t>
  </si>
  <si>
    <t>103602010031380</t>
  </si>
  <si>
    <t>VEGETABLES/SWEET POTATO/FRESH</t>
  </si>
  <si>
    <t>703040</t>
  </si>
  <si>
    <t>VEGETABLE, FROZEN</t>
  </si>
  <si>
    <t>103602004031400</t>
  </si>
  <si>
    <t>VEGETABLES/CORN/FROZEN</t>
  </si>
  <si>
    <t>103602006031400</t>
  </si>
  <si>
    <t>VEGETABLES/PEAS/FROZEN</t>
  </si>
  <si>
    <t>103602002531400</t>
  </si>
  <si>
    <t>VEGETABLES/BEANS GREEN/FROZEN</t>
  </si>
  <si>
    <t>103602003031400</t>
  </si>
  <si>
    <t>VEGETABLES/CARROTS/FROZEN</t>
  </si>
  <si>
    <t>103602007031400</t>
  </si>
  <si>
    <t>VEGETABLES/POTATO/FROZEN</t>
  </si>
  <si>
    <t>103602002031220</t>
  </si>
  <si>
    <t>VEGETABLES/BEANS/CANNED</t>
  </si>
  <si>
    <t>704010</t>
  </si>
  <si>
    <t>BEANS, DRY</t>
  </si>
  <si>
    <t>103602002031340</t>
  </si>
  <si>
    <t>VEGETABLES/BEANS/DRY</t>
  </si>
  <si>
    <t>701010</t>
  </si>
  <si>
    <t>PEANUT PRODUCTS</t>
  </si>
  <si>
    <t>210</t>
  </si>
  <si>
    <t>AMS-DOMESTIC</t>
  </si>
  <si>
    <t>102202002031200</t>
  </si>
  <si>
    <t>NUTS/PEANUT BUTTER/CANNED</t>
  </si>
  <si>
    <t>102202002031180</t>
  </si>
  <si>
    <t>NUTS/PEANUT BUTTER/BULK</t>
  </si>
  <si>
    <t>506020</t>
  </si>
  <si>
    <t>FLOUR, WHEAT</t>
  </si>
  <si>
    <t>100802007031100</t>
  </si>
  <si>
    <t>FLOUR/WHOLE WHEAT/BAG</t>
  </si>
  <si>
    <t>506015</t>
  </si>
  <si>
    <t>FLOUR, BAKERY</t>
  </si>
  <si>
    <t>100802002031100</t>
  </si>
  <si>
    <t>FLOUR/BAKER/BAG</t>
  </si>
  <si>
    <t>100802002031180</t>
  </si>
  <si>
    <t>FLOUR/BAKER/BULK</t>
  </si>
  <si>
    <t>504020</t>
  </si>
  <si>
    <t>PASTA, OTHER</t>
  </si>
  <si>
    <t>102602006031240</t>
  </si>
  <si>
    <t>PASTA/WHOLE GRAIN SPAGHETTI/CARTON</t>
  </si>
  <si>
    <t>504010</t>
  </si>
  <si>
    <t>PASTA, MACARONI</t>
  </si>
  <si>
    <t>102602005031240</t>
  </si>
  <si>
    <t>PASTA/WHOLE GRAIN MACARONI/CARTON</t>
  </si>
  <si>
    <t>601010</t>
  </si>
  <si>
    <t>VEG OIL PROD DOM</t>
  </si>
  <si>
    <t>102402005031140</t>
  </si>
  <si>
    <t>OIL/VEGETABLE/BOTTLE</t>
  </si>
  <si>
    <t>102402005031180</t>
  </si>
  <si>
    <t>OIL/VEGETABLE/BULK</t>
  </si>
  <si>
    <t>503030</t>
  </si>
  <si>
    <t>CEREAL, PROCESSED</t>
  </si>
  <si>
    <t>507010</t>
  </si>
  <si>
    <t>RICE, GRAIN</t>
  </si>
  <si>
    <t>103202001031100</t>
  </si>
  <si>
    <t>RICE/BROWN/BAG</t>
  </si>
  <si>
    <t>103202006031460</t>
  </si>
  <si>
    <t>RICE/PARBOIL/PACKAGE</t>
  </si>
  <si>
    <t>103602007031380</t>
  </si>
  <si>
    <t>VEGETABLES/POTATO/FRESH</t>
  </si>
  <si>
    <t>101202001031380</t>
  </si>
  <si>
    <t>FRUIT/APPLES/FRESH</t>
  </si>
  <si>
    <t>301010</t>
  </si>
  <si>
    <t>CHICKEN, CANNED</t>
  </si>
  <si>
    <t>102802001031220</t>
  </si>
  <si>
    <t>POULTRY/EGGS/CHICKEN/CANNED</t>
  </si>
  <si>
    <t>10080</t>
  </si>
  <si>
    <t>FLOUR</t>
  </si>
  <si>
    <t>601050</t>
  </si>
  <si>
    <t>SEED BUTTER</t>
  </si>
  <si>
    <t>102402000531175</t>
  </si>
  <si>
    <t>OIL/BUTTERY SPREAD/TUB</t>
  </si>
  <si>
    <t>101202010031340</t>
  </si>
  <si>
    <t>FRUIT/FRUIT NUT MIX/DRIED</t>
  </si>
  <si>
    <t>100402001031180</t>
  </si>
  <si>
    <t>CHEESE/AMERICAN/BULK</t>
  </si>
  <si>
    <t>100402004031180</t>
  </si>
  <si>
    <t>CHEESE/MOZZARELLA/BULK</t>
  </si>
  <si>
    <t>100402002031120</t>
  </si>
  <si>
    <t>CHEESE/CHEDDAR WHITE/BLOCK</t>
  </si>
  <si>
    <t>100402003031120</t>
  </si>
  <si>
    <t>CHEESE/CHEDDAR YELLOW/BLOCK</t>
  </si>
  <si>
    <t>503040</t>
  </si>
  <si>
    <t>PANCAKES</t>
  </si>
  <si>
    <t>101402006031460</t>
  </si>
  <si>
    <t>GRAIN-PROCESSED/WHOLE WHEAT PANCAKES/PAC</t>
  </si>
  <si>
    <t>502030</t>
  </si>
  <si>
    <t>TORTILLAS</t>
  </si>
  <si>
    <t>101402007031460</t>
  </si>
  <si>
    <t>GRAIN-PROCESSED/WHOLE WHEAT TORTILLA/PAC</t>
  </si>
  <si>
    <t>100402004031580</t>
  </si>
  <si>
    <t>CHEESE/MOZZARELLA/STRING</t>
  </si>
  <si>
    <t>411010</t>
  </si>
  <si>
    <t>YOGURT</t>
  </si>
  <si>
    <t>104002002031175</t>
  </si>
  <si>
    <t>YOGURT/HIGH PROTEIN/TUB</t>
  </si>
  <si>
    <t>104002002031300</t>
  </si>
  <si>
    <t>YOGURT/HIGH PROTEIN/CUP</t>
  </si>
  <si>
    <t>103602009031400</t>
  </si>
  <si>
    <t>VEGETABLES/SPINACH/FROZEN</t>
  </si>
  <si>
    <t>103602010531400</t>
  </si>
  <si>
    <t>VEGETABLES/BROCCOLI/FROZEN</t>
  </si>
  <si>
    <t>102202003031180</t>
  </si>
  <si>
    <t>NUTS/PEANUTS/BULK</t>
  </si>
  <si>
    <t>102602007031240</t>
  </si>
  <si>
    <t>PASTA/WHOLE GRAIN PENNE/CARTON</t>
  </si>
  <si>
    <t>103602010031400</t>
  </si>
  <si>
    <t>VEGETABLES/SWEET POTATO/FROZEN</t>
  </si>
  <si>
    <t>100602001531400</t>
  </si>
  <si>
    <t>FISH/POLLOCK/FROZEN</t>
  </si>
  <si>
    <t>601011</t>
  </si>
  <si>
    <t>VEG OIL PROD, KOSHER</t>
  </si>
  <si>
    <t>402010</t>
  </si>
  <si>
    <t>MILK, UHT</t>
  </si>
  <si>
    <t>102002004031160</t>
  </si>
  <si>
    <t>MILK/UHT/BOX</t>
  </si>
  <si>
    <t>701014</t>
  </si>
  <si>
    <t>PEANUTS RAW SHELLED</t>
  </si>
  <si>
    <t>103602005031400</t>
  </si>
  <si>
    <t>VEGETABLES/MIXED VEGETABLES/FROZEN</t>
  </si>
  <si>
    <t>102030</t>
  </si>
  <si>
    <t>PORK, COOKED</t>
  </si>
  <si>
    <t>101802006031280</t>
  </si>
  <si>
    <t>MEAT/PORK/COOKED</t>
  </si>
  <si>
    <t>Poultry</t>
  </si>
  <si>
    <t>Dairy</t>
  </si>
  <si>
    <t>Grain</t>
  </si>
  <si>
    <t>Veg/Fruit/Juice</t>
  </si>
  <si>
    <t>Peanut/Oil/Sunflower</t>
  </si>
  <si>
    <t>Fish</t>
  </si>
  <si>
    <t>Dairy Products</t>
  </si>
  <si>
    <t>Destinations</t>
  </si>
  <si>
    <t>Entitlement cost</t>
  </si>
  <si>
    <t>Number of pounds</t>
  </si>
  <si>
    <t>Totals</t>
  </si>
  <si>
    <t>Fruit and Vegetable Products</t>
  </si>
  <si>
    <t>Fish Products</t>
  </si>
  <si>
    <t>Grain Products</t>
  </si>
  <si>
    <t>Poultry Products</t>
  </si>
  <si>
    <t>Total Entitlement Spent on Diversion</t>
  </si>
  <si>
    <t>Beef/Pork Products</t>
  </si>
  <si>
    <t xml:space="preserve"> </t>
  </si>
  <si>
    <t>Entitlement cost/pound</t>
  </si>
  <si>
    <t>Material</t>
  </si>
  <si>
    <t>Material Descr.</t>
  </si>
  <si>
    <t>CHEESE CHED WHT SHRED BAG-6/5 LB</t>
  </si>
  <si>
    <t>CHEESE CHED YEL SHRED BAG-6/5 LB</t>
  </si>
  <si>
    <t>CHEESE CHED RDU FAT YEL SHRED BAG-6/5 LB</t>
  </si>
  <si>
    <t>CHEESE PROCESS LVS-6/5 LB</t>
  </si>
  <si>
    <t>CHEESE PROCESS YEL SLC LVS-6/5 LB</t>
  </si>
  <si>
    <t>CHEESE PROCESS WHT SLC LVS-6/5 LB</t>
  </si>
  <si>
    <t>CHEESE MOZ LM PART SKM SHRD FRZ BOX-30LB</t>
  </si>
  <si>
    <t>CHEESE MOZ LM PART SKIM FRZ LVS-8/6 LB</t>
  </si>
  <si>
    <t>CHEESE MOZ LITE SHRED FRZ BOX-30 LB</t>
  </si>
  <si>
    <t>CHEESE BLEND AMER SKM YEL SLC LVS-6/5 LB</t>
  </si>
  <si>
    <t>CHEESE BLEND AMER SKM WHT SLC LVS-6/5 LB</t>
  </si>
  <si>
    <t>K CHEESE PROCESS WHT SLC LVS-6/5 LB</t>
  </si>
  <si>
    <t>EGGS WHOLE FRZ CTN-6/5 LB</t>
  </si>
  <si>
    <t>EGGS WHOLE LIQ BULK -TANK</t>
  </si>
  <si>
    <t>CHICKEN CUT-UP FRZ CTN-40 LB</t>
  </si>
  <si>
    <t>CHICKEN DICED CTN-40 LB</t>
  </si>
  <si>
    <t>CHICKEN LEGS CHILLED -BULK</t>
  </si>
  <si>
    <t>CHICKEN FAJITA STRIPS CTN-30 LB</t>
  </si>
  <si>
    <t>TURKEY TACO FILLING CTN-30 LB</t>
  </si>
  <si>
    <t>TURKEY BREAST DELI FRZ CTN-40 LB</t>
  </si>
  <si>
    <t>TURKEY BREAST SMKD DELI FRZ CTN-40 LB</t>
  </si>
  <si>
    <t>TURKEY ROASTS FRZ CTN-32-48 LB</t>
  </si>
  <si>
    <t>TURKEY HAMS SMKD FRZ CTN-40 LB</t>
  </si>
  <si>
    <t>BEEF CAN-24/24 OZ</t>
  </si>
  <si>
    <t>BEEF CRUMBLES W/SPP PKG-4/10 LB</t>
  </si>
  <si>
    <t>PORK CAN-24/24 OZ</t>
  </si>
  <si>
    <t>BEEF COARSE GROUND FRZ CTN-60 LB</t>
  </si>
  <si>
    <t>BEEF BNLS SPECIAL TRM FRZ CTN-60 LB</t>
  </si>
  <si>
    <t>BEEF FINE GROUND FRZ CTN-40 LB</t>
  </si>
  <si>
    <t>BEEF PATTY LEAN FRZ CTN-40 LB</t>
  </si>
  <si>
    <t>PORK ROAST LEG FRZ CTN-32-40 LB</t>
  </si>
  <si>
    <t>PORK HAM WATERAD FRZ PKG 4/10 LB</t>
  </si>
  <si>
    <t>PORK HAM WATERAD SLC FRZ PKG-8/5 LB</t>
  </si>
  <si>
    <t>PORK HAM WTRADCBEDFRZ PKG-4/10 OR 8/5 LB</t>
  </si>
  <si>
    <t>PORK PICNIC BNLS FRZ CTN-60 LB</t>
  </si>
  <si>
    <t>TUNA CHUNK LIGHT CAN-6/66.5 OZ</t>
  </si>
  <si>
    <t>CATFISH STRIPS BRD OVN RDY PKG-4/10 LB</t>
  </si>
  <si>
    <t>APPLE SLICES CAN-6/10</t>
  </si>
  <si>
    <t>MIXED FRUIT EX LT CAN-6/10</t>
  </si>
  <si>
    <t>APRICOTS DICED PEELED EX LT CAN-6/10</t>
  </si>
  <si>
    <t>PEACHES CLING SLICES EX LT CAN-6/10</t>
  </si>
  <si>
    <t>PEACHES CLING DICED EX LT  CAN-6/10</t>
  </si>
  <si>
    <t>PEARS SLICES EX LT CAN-6/10</t>
  </si>
  <si>
    <t>PEARS DICED EX LT CAN-6/10</t>
  </si>
  <si>
    <t>PEARS HALVES EX LT CAN-6/10</t>
  </si>
  <si>
    <t>CHERRIES FRZ IQF CTN-40 LB</t>
  </si>
  <si>
    <t>PEACHES FREESTONE SLICES FRZ CTN-20 LB</t>
  </si>
  <si>
    <t>PEACH FREESTONE DICED FRZ CUP-96/4.4 OZ</t>
  </si>
  <si>
    <t>BLUEBERRY WILD FRZ CTN-8/3 LB</t>
  </si>
  <si>
    <t>BLUEBERRY WILD FRZ CTN-30 LB</t>
  </si>
  <si>
    <t>STRAWBERRY SLICES FRZ CTN-30 LB</t>
  </si>
  <si>
    <t>STRAWBERRY FRZ CUP-96/4.5 OZ</t>
  </si>
  <si>
    <t>APPLE SLICES FRZ CTN-30 LB</t>
  </si>
  <si>
    <t>APRICOT FRZ CUP-96/4.5 OZ</t>
  </si>
  <si>
    <t>ORANGE JUICE SINGLE CTN-70/4 OZ</t>
  </si>
  <si>
    <t>CHERRIES DRIED PKG-4/4 LB</t>
  </si>
  <si>
    <t>BEANS GREEN CAN-6/10</t>
  </si>
  <si>
    <t>CARROTS CAN-6/10</t>
  </si>
  <si>
    <t>CORN WHOLE KERNEL(LIQ) CAN-6/10</t>
  </si>
  <si>
    <t>PEAS CAN-6/10</t>
  </si>
  <si>
    <t>SWEET POTATOES W/ SYRUP CAN-6/10</t>
  </si>
  <si>
    <t>TOMATO PASTE CAN-6/10</t>
  </si>
  <si>
    <t>TOMATO DICED CAN-6/10</t>
  </si>
  <si>
    <t>TOMATO SALSA CAN-6/10</t>
  </si>
  <si>
    <t>TOMATO PASTE FOR BULK PROCESSING</t>
  </si>
  <si>
    <t>TOMATO SAUCE CAN-6/10</t>
  </si>
  <si>
    <t>SPAGHETTI SAUCE MEATLESS CAN-6/10</t>
  </si>
  <si>
    <t>CORN FRZ CTN-30 LB</t>
  </si>
  <si>
    <t>PEAS GREEN FRZ CTN-30 LB</t>
  </si>
  <si>
    <t>BEANS GREEN FRZ CTN-30 LB</t>
  </si>
  <si>
    <t>CARROTS FRZ CTN-30 LB</t>
  </si>
  <si>
    <t>POTATOES WEDGE FRZ PKG-6/5 LB</t>
  </si>
  <si>
    <t>POTATOES WEDGE FAT FREE FRZ PKG-6/5 LB</t>
  </si>
  <si>
    <t>POTATOES OVENS FRY PKG-6/5 LB</t>
  </si>
  <si>
    <t>BEANS BLACK TURTLE CAN-6/10</t>
  </si>
  <si>
    <t>BEANS GARBANZO CAN-6/10</t>
  </si>
  <si>
    <t>BEANS REFRIED CAN-6/10</t>
  </si>
  <si>
    <t>BEANS VEGETARIAN CAN-6/10</t>
  </si>
  <si>
    <t>BEANS PINTO CAN-6/10</t>
  </si>
  <si>
    <t>BEANS SMALL RED CAN-6/10</t>
  </si>
  <si>
    <t>BEANS BLACKEYE CAN-6/10</t>
  </si>
  <si>
    <t>BEANS PINK CAN-6/10</t>
  </si>
  <si>
    <t>BEANS RED KIDNEY CAN-6/10</t>
  </si>
  <si>
    <t>BEANS BABY LIMA CAN-6/10</t>
  </si>
  <si>
    <t>BEANS GREAT NORTHERN CAN-6/10</t>
  </si>
  <si>
    <t>BEANS PINTO DRY PKG-12/2 LB</t>
  </si>
  <si>
    <t>PEANUT BUTTER SMOOTH JAR-6/5 LB</t>
  </si>
  <si>
    <t>PEANUT BUTTER SMOOTH DRUM-500 LB</t>
  </si>
  <si>
    <t>FLOUR WHOLE WHEAT BAG-50 LB</t>
  </si>
  <si>
    <t>FLOUR BAKER HARD UNBLCH BAG-50 LB</t>
  </si>
  <si>
    <t>FLOUR BAKER HARD WHT BLCH-BULK</t>
  </si>
  <si>
    <t>FLOUR BAKER HARD WHT UNBLCH-BULK</t>
  </si>
  <si>
    <t>FLOUR BAKER HEARTH UNBLCH-BULK</t>
  </si>
  <si>
    <t>FLOUR BAKER SOFT UNBLCH-BULK</t>
  </si>
  <si>
    <t>OIL VEGETABLE BTL-6/1 GAL</t>
  </si>
  <si>
    <t>OIL VEGETABLE-BULK</t>
  </si>
  <si>
    <t>RICE BRN US#1 LONG PARBOILED PKG-24/2 LB</t>
  </si>
  <si>
    <t>POTATO BULK FOR PROCESS FRZ</t>
  </si>
  <si>
    <t>APPLES RED DELICIOUS FRESH CTN-40 LB</t>
  </si>
  <si>
    <t>APPLES EMPIRE FRESH CTN-40 LB</t>
  </si>
  <si>
    <t>APPLES GALA FRESH G CARTON-40 LB</t>
  </si>
  <si>
    <t>APPLES FUJI FRESH F CARTON-40 LB</t>
  </si>
  <si>
    <t>CHICKEN BONED CAN-12/50 OZ</t>
  </si>
  <si>
    <t>TURKEY THIGHS BNLS SKNLS CHILLED-BULK</t>
  </si>
  <si>
    <t>FLOUR BREAD-BULK</t>
  </si>
  <si>
    <t>SUNFLOWER SEED BUTTER 6-5#'S</t>
  </si>
  <si>
    <t>SWEET POTATO BULK FRESH PROC</t>
  </si>
  <si>
    <t>RICE BRN US#1 LONG PARBOILED BAG-25 LB</t>
  </si>
  <si>
    <t>K APPLESAUCE CAN-6/10</t>
  </si>
  <si>
    <t>K PEACHES CLING CAN-6/10</t>
  </si>
  <si>
    <t>K PEARS SLICES CAN-6/10</t>
  </si>
  <si>
    <t>K PEACH FREESTONEDICED FRZ CUP-96/4.4 OZ</t>
  </si>
  <si>
    <t>K CORN WHOLE KERNEL(LIQ) CAN-6/10</t>
  </si>
  <si>
    <t>K BEANS GREAT NORTHERN DRY BAG-25 LB</t>
  </si>
  <si>
    <t>CHICKEN OVEN ROASTED FRZ 8 PC CTN-30 LB</t>
  </si>
  <si>
    <t>K TOMATO SAUCE CAN-6/10</t>
  </si>
  <si>
    <t>K TOMATO PASTE CAN-6/10</t>
  </si>
  <si>
    <t>APPLES FOR FURTHER PROCESSING – BULK</t>
  </si>
  <si>
    <t>FRUIT MIX DRIED PKG-5/5 LB</t>
  </si>
  <si>
    <t>SPAGHETTI SAUCE MEATLESS POUCH-6/106 OZ</t>
  </si>
  <si>
    <t>TOMATO SALSA POUCH-6/106 OZ</t>
  </si>
  <si>
    <t>TOMATO SAUCE POUCH-6/106 OZ</t>
  </si>
  <si>
    <t>FLOUR WHITE WHOLE WHEAT BLEND BAG-25 LB</t>
  </si>
  <si>
    <t>FLOUR WHITE WHOLE WHEAT BLEND BAG-8/5 LB</t>
  </si>
  <si>
    <t>POTATO FOR PROCESS INTO DEHY PRD-BULK</t>
  </si>
  <si>
    <t>CHEESE NAT AMER FBD BARREL-500 LB(40800)</t>
  </si>
  <si>
    <t>CHEESE MOZ LM PT SKM UNFZ PROC PK(41125)</t>
  </si>
  <si>
    <t>CHEESE CHED YEL BLOCK-40 LB (40800)</t>
  </si>
  <si>
    <t>BEEF FINE GROUND LFT OPT FRZ CTN-40 LB</t>
  </si>
  <si>
    <t>BEEF SPP PTY HSTYLE CKD 2.0MMA CTN-40 LB</t>
  </si>
  <si>
    <t>BEEF 100% PTY 90/10 FRZ 2.0MMA CTN-40 LB</t>
  </si>
  <si>
    <t>BEEF SPP PTY 85/15 FRZ 2.0 MMA CTN-40 LB</t>
  </si>
  <si>
    <t>BEEF 100% PTY 85/15 FRZ 2.0MMA CTN-40 LB</t>
  </si>
  <si>
    <t>APPLESAUCE CUP-96/4.5</t>
  </si>
  <si>
    <t>BEANS PINTO DRY TOTE-2000 LB</t>
  </si>
  <si>
    <t>PANCAKES WHOLE WHEAT FZN-144 COUNT</t>
  </si>
  <si>
    <t>TORTILLA WHOLE WHEAT FZN 8" CTN-12/24</t>
  </si>
  <si>
    <t>CHEESE MOZ LM PT SKM STRING BOX-360/1 OZ</t>
  </si>
  <si>
    <t>YOGURT HI PROTEIN VANILLA TUB-6/32 OZ</t>
  </si>
  <si>
    <t>YOGURT HI PROTEIN BLUEBERRY CUP-24/4 OZ</t>
  </si>
  <si>
    <t>YOGURT HI PROTEIN STRAWBERRY CUP-24/4 OZ</t>
  </si>
  <si>
    <t>YOGURT HI PROTEIN VANILLA CUP-24/4 OZ</t>
  </si>
  <si>
    <t>SPINACH CHOPPED FRZ IQF CTN-20 LB (1902)</t>
  </si>
  <si>
    <t>CHICKEN STRIPS FRZ CTN-30 LB</t>
  </si>
  <si>
    <t>APPLE SLICES FRZ CTN-12/2.5 LB</t>
  </si>
  <si>
    <t>BROCCOLI FRZ CTN-30 LB</t>
  </si>
  <si>
    <t>CARROTS DICED FRZ CTN-30 LB</t>
  </si>
  <si>
    <t>FLOUR HIGH GLUTEN BAG-50 LB</t>
  </si>
  <si>
    <t>K BEANS GARBANZO CAN-6/10</t>
  </si>
  <si>
    <t>WHOLE GRAIN BLEND MACARONI CTN-20 LB</t>
  </si>
  <si>
    <t>WHOLE GRAIN BLEND ROTINI MAC CTN-20 LB</t>
  </si>
  <si>
    <t>WHOLE GRAIN BLEND SPAGHETTI CTN-20 LB</t>
  </si>
  <si>
    <t>WHOLE GRAIN BLEND PENNE CTN-2/10 LB</t>
  </si>
  <si>
    <t>APPLESAUCE UNSWEETENED CAN-6/10</t>
  </si>
  <si>
    <t>APPLES GRANNY SMITH FRESH CTN-40 LB</t>
  </si>
  <si>
    <t>TURKEY BREAST DELI SLICED FRZ PKG-8/5 LB</t>
  </si>
  <si>
    <t>SWEET POTATOES CHUNK FRZ PKG-6/5 LB</t>
  </si>
  <si>
    <t>FISH AK PLCK FRZ BULK CTN-49.5 LB</t>
  </si>
  <si>
    <t>BLUEBERRY HIGHBUSH FRZ CTN-12/2.5 LB</t>
  </si>
  <si>
    <t>BLUEBERRY HIGHBUSH FRZ CTN-30 LB</t>
  </si>
  <si>
    <t>K OIL VEGETABLE BTL-6/1 GAL</t>
  </si>
  <si>
    <t>ORANGE JUICE SINGLE FRZ CUP-96/4 OZ</t>
  </si>
  <si>
    <t>PEANUTS RAW SHELLED-BULK 44000 LB</t>
  </si>
  <si>
    <t>BEEF PATTY CKD FRZ 2.0 MMA CTN-40 LB</t>
  </si>
  <si>
    <t>SWEET POTATOES CRINKLE FRZ PKG-6/5 LB</t>
  </si>
  <si>
    <t>CRANBERRIES DRIED PKG-300/1.16 OZ</t>
  </si>
  <si>
    <t>PEPPERS/ONION BLEND FRZ CTN-30 LB</t>
  </si>
  <si>
    <t>PORK PULLED CKD PKG-8/5 LB</t>
  </si>
  <si>
    <t>PEAS GREEN FRZ CTN-12/2.5 LB</t>
  </si>
  <si>
    <t>POTATOES DICED FRZ PKG-6/5 LB</t>
  </si>
  <si>
    <t>EGGS WHOLE FRZ CTN-12/2 LB</t>
  </si>
  <si>
    <t>STRAWBERRY WHOLE UNSWT IQF CTN-6/5 LB</t>
  </si>
  <si>
    <t>FISH AK POLLOCK STICKS BRD FRZ CTN-40 LB</t>
  </si>
  <si>
    <t>PEANUT BUTTER SMOOTH PKG-120/1.1 OZ</t>
  </si>
  <si>
    <t>STRAWBERRY SLICES UNSWT IQF CTN-6/5 LB</t>
  </si>
  <si>
    <t>* If you have selected a product and destinations gives you a blank drop down, scroll up in the box to find your destination.</t>
  </si>
  <si>
    <t>ORANGES CTN-34-39 LB</t>
  </si>
  <si>
    <t>OATS ROLLED TUBE-12/42 OZ</t>
  </si>
  <si>
    <t>K CHICKEN CUT-UP FRZ CTN-40 LB</t>
  </si>
  <si>
    <t>FLOUR WHITE WHOLE WHEAT 100% BAG-50 LB</t>
  </si>
  <si>
    <t>FLOUR WHITE WHOLE WHEAT 100% BAG-8/5 LB</t>
  </si>
  <si>
    <t>MIXED BERRY FRZ CUP-96/4.OZ</t>
  </si>
  <si>
    <t>MIXED VEGETABLES FRZ CTN-30 LB</t>
  </si>
  <si>
    <t>TURKEY BREAST SMKD SLC FRZ PKG-8/5 LB</t>
  </si>
  <si>
    <t>TURKEY HAM SMKD SLC FRZ PKG-8/5 LB</t>
  </si>
  <si>
    <t>MUSHROOMS DICED FRZ IQF CTN-12/2.5 LB</t>
  </si>
  <si>
    <t>CHICKEN FILLETS UNBRD FRZ CTN-30 LB</t>
  </si>
  <si>
    <t>EGG PATTY ROUND FRZ CTN-25 LB</t>
  </si>
  <si>
    <t># Cases (only if WBSCM requires ordering by case instead of lb)</t>
  </si>
  <si>
    <t>BEEF FRESH BNLS BULK COMBO-20/2000 LB</t>
  </si>
  <si>
    <t>PEACHES FREESTONE SLICES FRZ CTN-12/2 LB</t>
  </si>
  <si>
    <t>101202012031380</t>
  </si>
  <si>
    <t>FRUIT/ORANGE/FRESH</t>
  </si>
  <si>
    <t>RAISINS BOX-144/1.33 OZ</t>
  </si>
  <si>
    <t>FLOUR ALL PURP ENRCH BLCH BAG-8/5 LB</t>
  </si>
  <si>
    <t>100802001031100</t>
  </si>
  <si>
    <t>FLOUR/ALL PURPOSE/BAG</t>
  </si>
  <si>
    <t>PASTA SPAGHETTI CTN-20 LB</t>
  </si>
  <si>
    <t>102602004031240</t>
  </si>
  <si>
    <t>PASTA/SPAGHETTI/CARTON</t>
  </si>
  <si>
    <t>101402004031580</t>
  </si>
  <si>
    <t>GRAIN-PROCESSED/OATS/TUBE</t>
  </si>
  <si>
    <t>RICE US#1 LONG GRAIN PARBOILED BAG-25 LB</t>
  </si>
  <si>
    <t>103202006031100</t>
  </si>
  <si>
    <t>RICE/PARBOIL/BAG</t>
  </si>
  <si>
    <t>APPLES BRAEBURNN FRESH B CARTON-40 LB</t>
  </si>
  <si>
    <t>MILK 1% MILKFAT UHT 2640 BOX-27/8 FL OZ</t>
  </si>
  <si>
    <t>K BEANS GREEN FRZ CTN-30 LB</t>
  </si>
  <si>
    <t>K CARROTS FRZ CTN-30 LB</t>
  </si>
  <si>
    <t>CHEESE CHED WHT BLOCK-40 LB (40800)</t>
  </si>
  <si>
    <t>501010</t>
  </si>
  <si>
    <t>CORN PRODUCTS</t>
  </si>
  <si>
    <t>101402001031100</t>
  </si>
  <si>
    <t>GRAIN-PROCESSED/CORNMEAL/BAG</t>
  </si>
  <si>
    <t>CHERRIES SWEET PITTED IQF BAG-12/2.5 LB</t>
  </si>
  <si>
    <t>101202005031240</t>
  </si>
  <si>
    <t>FRUIT/CHERRY/CARTON</t>
  </si>
  <si>
    <t>CARROTS DICED FRZ CTN-12/2 LB</t>
  </si>
  <si>
    <t>CORN FRZ CTN-12/2.5 LB</t>
  </si>
  <si>
    <t>BEANS GREEN FRZ CTN-12/2 LB</t>
  </si>
  <si>
    <t>CEREAL OAT CIRCLES BOWL PKG 96/1 OZ</t>
  </si>
  <si>
    <t>CHEESE CHED YEL 0.75 OZ SLICE PKG-12 LB</t>
  </si>
  <si>
    <t>Peanut/Sunflower Products</t>
  </si>
  <si>
    <t>No. Cases/ Truck</t>
  </si>
  <si>
    <t>CHERRIES RD TRT PITTED IQF BAG-12/2.5 LB</t>
  </si>
  <si>
    <t>K TUNA CHUNK LIGHT CAN 6/66.5 OZ</t>
  </si>
  <si>
    <t>CHEESE PEPPER JACK SHRED-PKG 4/5 LB</t>
  </si>
  <si>
    <t>MIXED VEGETABLES FRZ CTN-6/5LB</t>
  </si>
  <si>
    <t>CHICKEN LARGE CHILLED -BULK</t>
  </si>
  <si>
    <t>CHICKEN SMALL CHILLED -BULK</t>
  </si>
  <si>
    <t>TURKEY CHILLED -BULK</t>
  </si>
  <si>
    <t>CHICKEN CUT UP FRZ CTN-40 LB</t>
  </si>
  <si>
    <t>K CHICKEN CUT UP FRZ CTN-40 LB</t>
  </si>
  <si>
    <t>When processing orders are placed in WBSCM, please use the destination listed for the processor and material selected.  Any order for processing items placed to  the Gold Star destination will be cancelled.</t>
  </si>
  <si>
    <t>USDA Foods Processing Worksheet SY 2023-24</t>
  </si>
  <si>
    <t>Use the following worksheet to plan your diversion orders for SY23-24.  The grey boxes will be used to enter information. First select your product in the first column, then select the destination in the second column.  Type number of pounds in column D and your entitlement cost will automatically calculate and total.</t>
  </si>
  <si>
    <t>Ship-To Name (1)</t>
  </si>
  <si>
    <t>Buena Vista Food Products Inc</t>
  </si>
  <si>
    <t>5002234</t>
  </si>
  <si>
    <t>ROADRUNNER PIZZA</t>
  </si>
  <si>
    <t>5002334</t>
  </si>
  <si>
    <t>TONY ROBERTS</t>
  </si>
  <si>
    <t>5004621</t>
  </si>
  <si>
    <t>Integrated Food Service</t>
  </si>
  <si>
    <t>5001283</t>
  </si>
  <si>
    <t>MICHAEL FOODS</t>
  </si>
  <si>
    <t>5002919</t>
  </si>
  <si>
    <t>CARGILL KITCHEN SOLUTIONS INC</t>
  </si>
  <si>
    <t>5001740</t>
  </si>
  <si>
    <t>TYSON FOODS INC</t>
  </si>
  <si>
    <t>5002937</t>
  </si>
  <si>
    <t>PILGRIM'S PRIDE CORPORATION</t>
  </si>
  <si>
    <t>5005840</t>
  </si>
  <si>
    <t>International Food Solutions dba AFS/CV</t>
  </si>
  <si>
    <t>5005171</t>
  </si>
  <si>
    <t>OUT OF THE SHELL DBA YANGS 5TH TASTE</t>
  </si>
  <si>
    <t>5005560</t>
  </si>
  <si>
    <t>5005942</t>
  </si>
  <si>
    <t>Schwans Food Service c/o Pilgrim’s Pride</t>
  </si>
  <si>
    <t>Hormel Food Sales, LLC</t>
  </si>
  <si>
    <t>5005717</t>
  </si>
  <si>
    <t>Butterball-Huntsville</t>
  </si>
  <si>
    <t>Albie's Food</t>
  </si>
  <si>
    <t>5001101</t>
  </si>
  <si>
    <t>JTM PROVISIONS CO INC</t>
  </si>
  <si>
    <t>5005090</t>
  </si>
  <si>
    <t>Tyson Foods / Advance Pierre</t>
  </si>
  <si>
    <t>5003642</t>
  </si>
  <si>
    <t>5002371</t>
  </si>
  <si>
    <t>BROOKWOOD FARMS INC</t>
  </si>
  <si>
    <t>5002629</t>
  </si>
  <si>
    <t>NATIONAL FOOD GROUP c/o Burnette Foods</t>
  </si>
  <si>
    <t>5005443</t>
  </si>
  <si>
    <t>DEL MONTE FOODSERVICE</t>
  </si>
  <si>
    <t>5006342</t>
  </si>
  <si>
    <t>CHERRY CENTRAL COOP/PAYSON FRUIT</t>
  </si>
  <si>
    <t>5002637</t>
  </si>
  <si>
    <t>RED GOLD LLC</t>
  </si>
  <si>
    <t>5002108</t>
  </si>
  <si>
    <t>J &amp; J SNACK FOOD CORPORATION</t>
  </si>
  <si>
    <t>Cavendish Farms</t>
  </si>
  <si>
    <t>5002260</t>
  </si>
  <si>
    <t>MCCAIN FOODS USA INC</t>
  </si>
  <si>
    <t>5003110</t>
  </si>
  <si>
    <t>RICH PRODUCTS CORPORATION</t>
  </si>
  <si>
    <t>5005111</t>
  </si>
  <si>
    <t>5003777</t>
  </si>
  <si>
    <t>Peterson Farms Fresh Inc</t>
  </si>
  <si>
    <t>5006341</t>
  </si>
  <si>
    <t>CHERRY CENTRAL COOP/EMPIRE FRUIT</t>
  </si>
  <si>
    <t>5002742</t>
  </si>
  <si>
    <t>BASIC AMERICAN FOODS</t>
  </si>
  <si>
    <t>5005234</t>
  </si>
  <si>
    <t>IDAHOAN FOODS</t>
  </si>
  <si>
    <t>Bake Crafters c/o Bongards Creameries</t>
  </si>
  <si>
    <t>5002602</t>
  </si>
  <si>
    <t>LAND O'LAKES INC</t>
  </si>
  <si>
    <t>5004222</t>
  </si>
  <si>
    <t>BONGARDS CREAMERIES</t>
  </si>
  <si>
    <t>5004361</t>
  </si>
  <si>
    <t>TASTY BRANDS</t>
  </si>
  <si>
    <t>5005508</t>
  </si>
  <si>
    <t>ES Foods c/o Des Moines CS</t>
  </si>
  <si>
    <t>Albie's Warehouse</t>
  </si>
  <si>
    <t>Bake Crafters c/o Artisan Chef</t>
  </si>
  <si>
    <t>5001369</t>
  </si>
  <si>
    <t>NARDONE BROTHERS BAKING CO INC</t>
  </si>
  <si>
    <t>5001508</t>
  </si>
  <si>
    <t>ROSE &amp; SHORE MEAT CO. INC.</t>
  </si>
  <si>
    <t>5001722</t>
  </si>
  <si>
    <t>Schwans Food Service Inc</t>
  </si>
  <si>
    <t>5002704</t>
  </si>
  <si>
    <t>Tysons Foods/ Bosco Pizza Co</t>
  </si>
  <si>
    <t>5002765</t>
  </si>
  <si>
    <t>CONAGRA FOODS</t>
  </si>
  <si>
    <t>5002899</t>
  </si>
  <si>
    <t>NATIONAL FOOD GROUP C/O S&amp;F Foods</t>
  </si>
  <si>
    <t>5002961</t>
  </si>
  <si>
    <t>HIGHLINER FOODS INC</t>
  </si>
  <si>
    <t>5003616</t>
  </si>
  <si>
    <t>ES FOODS</t>
  </si>
  <si>
    <t>5004480</t>
  </si>
  <si>
    <t>Classic Delight c/o S&amp;F Foods</t>
  </si>
  <si>
    <t>5005173</t>
  </si>
  <si>
    <t>S.A. PIAZZA &amp; ASSOC LLC</t>
  </si>
  <si>
    <t>5005442</t>
  </si>
  <si>
    <t>JM Smuckers Co., LLC</t>
  </si>
  <si>
    <t>No</t>
  </si>
  <si>
    <t>250/1.36 oz bag</t>
  </si>
  <si>
    <t>Cherries, Tart, Dried, Individual Portion</t>
  </si>
  <si>
    <t>4/10 lb bag</t>
  </si>
  <si>
    <t xml:space="preserve">Chicken, Cut-up, Frozen </t>
  </si>
  <si>
    <t>6/5 lb case</t>
  </si>
  <si>
    <t>Mixed Vegetables, No Salt Added, Frozen</t>
  </si>
  <si>
    <t>4/5 lb case</t>
  </si>
  <si>
    <t>Cheese, Pepper Jack, Shredded, Chilled</t>
  </si>
  <si>
    <t>12 lb case</t>
  </si>
  <si>
    <t>Cheese, Cheddar, Yellow, Sliced, Chilled</t>
  </si>
  <si>
    <t>12/2 lb bag</t>
  </si>
  <si>
    <t xml:space="preserve">Beans, Green, No Salt Added, Frozen </t>
  </si>
  <si>
    <t>12/2.5 lb bag</t>
  </si>
  <si>
    <t xml:space="preserve">Corn, Whole Kernel, No Salt Added, Frozen </t>
  </si>
  <si>
    <t>Carrots, Diced, No Salt Added, Frozen</t>
  </si>
  <si>
    <t>25 lb case</t>
  </si>
  <si>
    <t>Eggs, Patties, Cooked, 1.0 MMA, Round, Frozen</t>
  </si>
  <si>
    <t>6/5 lb or 3/10 lb bag</t>
  </si>
  <si>
    <t>Chicken, Grilled Fillet, 2.0 MMA, Cooked, Frozen</t>
  </si>
  <si>
    <t>8/5 lb package</t>
  </si>
  <si>
    <t>Turkey, Deli Ham, Smoked, Sliced, Frozen</t>
  </si>
  <si>
    <t>Turkey, Deli Breast, Smoked, Sliced, Frozen</t>
  </si>
  <si>
    <t>Cherries, Sweet, Pitted, Unsweetened, Frozen (IQF)</t>
  </si>
  <si>
    <t>6/5 lb bag</t>
  </si>
  <si>
    <t>Strawberries, Sliced, Unsweetened, Frozen (IQF)</t>
  </si>
  <si>
    <t>96/4 oz cup</t>
  </si>
  <si>
    <t>Mixed Berries (Blueberries, Strawberries), Cups, Frozen</t>
  </si>
  <si>
    <t>8/5 lb bag</t>
  </si>
  <si>
    <t>Flour, 100% White Whole Wheat</t>
  </si>
  <si>
    <t>50 lb bag</t>
  </si>
  <si>
    <t>120/1.1 oz unit</t>
  </si>
  <si>
    <t>Peanut Butter, Individual Portion, Smooth</t>
  </si>
  <si>
    <t>8/5 lb or 4/10 lb bag</t>
  </si>
  <si>
    <t>Alaska Pollock, Whole Grain-Rich Breaded Sticks, Frozen</t>
  </si>
  <si>
    <t>Strawberries, Whole, Unsweetened, Frozen (IQF)</t>
  </si>
  <si>
    <t>12/2 lb carton</t>
  </si>
  <si>
    <t xml:space="preserve">Eggs, Liquid Whole, Frozen </t>
  </si>
  <si>
    <t>Potatoes, Diced, No Salt Added, Frozen</t>
  </si>
  <si>
    <t xml:space="preserve">Peas, Green, No Salt Added, Frozen </t>
  </si>
  <si>
    <t>Pork, Pulled, Minimally Seasoned, Cooked, Frozen</t>
  </si>
  <si>
    <t>30 lb case</t>
  </si>
  <si>
    <t>Pepper/Onion Strips, No Salt Added, Frozen</t>
  </si>
  <si>
    <t>300/1.16 oz bag</t>
  </si>
  <si>
    <t>Cranberries, Dried, Individual Portion</t>
  </si>
  <si>
    <t>Sweet Potatoes, Crinkle Cut Fries, Low-Sodium, Frozen</t>
  </si>
  <si>
    <t>40 lb case</t>
  </si>
  <si>
    <t>Beef, Patties, Cooked, 2.0 MMA, Frozen</t>
  </si>
  <si>
    <t>44,000 pound unit</t>
  </si>
  <si>
    <t>Peanuts, Raw, Shelled</t>
  </si>
  <si>
    <t>Orange Juice, Unsweetened, Cups, Individual, Frozen</t>
  </si>
  <si>
    <t xml:space="preserve">Blueberries, Unsweetened, Frozen </t>
  </si>
  <si>
    <t>49.5 lb block</t>
  </si>
  <si>
    <t xml:space="preserve">Alaska Pollock, Frozen </t>
  </si>
  <si>
    <t>Sweet Potatoes, Chunks, No Salt Added, Frozen</t>
  </si>
  <si>
    <t>Turkey, Deli Breast, Sliced, Frozen</t>
  </si>
  <si>
    <t>Apples, Granny Smith, Fresh</t>
  </si>
  <si>
    <t>6/#10 can</t>
  </si>
  <si>
    <t>Applesauce, Unsweetened, Canned</t>
  </si>
  <si>
    <t>2/10 lb bag</t>
  </si>
  <si>
    <t>Pasta, Penne, Whole Grain-Rich Blend</t>
  </si>
  <si>
    <t>Pasta, Spaghetti, Whole Grain-Rich Blend</t>
  </si>
  <si>
    <t>Pasta, Rotini, Whole Grain-Rich Blend</t>
  </si>
  <si>
    <t>Pasta, Macaroni, Whole Grain-Rich Blend</t>
  </si>
  <si>
    <t>Flour, High Gluten</t>
  </si>
  <si>
    <t>Broccoli Florets, No Salt Added, Frozen</t>
  </si>
  <si>
    <t>Chicken, Unseasoned Grilled Strips, Cooked, Frozen</t>
  </si>
  <si>
    <t>20 lb case</t>
  </si>
  <si>
    <t>Spinach, Chopped, No Salt Added, Frozen (IQF)</t>
  </si>
  <si>
    <t>24/4 oz cup</t>
  </si>
  <si>
    <t>Yogurt, High-Protein, Vanilla, Chilled</t>
  </si>
  <si>
    <t>Yogurt, High-Protein, Strawberry, Chilled</t>
  </si>
  <si>
    <t>Yogurt, High-Protein, Blueberry, Chilled</t>
  </si>
  <si>
    <t>6/32 oz tub</t>
  </si>
  <si>
    <t>360/1 oz package</t>
  </si>
  <si>
    <t>Cheese, Mozzarella, Low Moisture Part Skim, String, Chilled</t>
  </si>
  <si>
    <t>12/24 count</t>
  </si>
  <si>
    <t>Tortillas, Whole Grain or Whole Grain-Rich, 8 inch, Frozen</t>
  </si>
  <si>
    <t>144 count/case</t>
  </si>
  <si>
    <t>Pancakes, Whole Grain or Whole Grain-Rich, Frozen</t>
  </si>
  <si>
    <t>2000 lb totes</t>
  </si>
  <si>
    <t>Beans, Pinto, Dry</t>
  </si>
  <si>
    <t>96/4.5 oz cup</t>
  </si>
  <si>
    <t>Applesauce, Unsweetened, Cups, Shelf-Stable</t>
  </si>
  <si>
    <t>Beef, Patties, 100%, 85/15, 2.0 MMA, Frozen</t>
  </si>
  <si>
    <t xml:space="preserve">Beef, Patties w/SPP, 85/15, 2.0 MMA, Frozen </t>
  </si>
  <si>
    <t>Beef, Patties, 100%, 90/10, 2.0 MMA, Frozen</t>
  </si>
  <si>
    <t xml:space="preserve">Beef, Patties w/SPP, Cooked, 2.0 MMA, Frozen </t>
  </si>
  <si>
    <t>Beef, Fine Ground, 100%, 85/15, LFTB OPT, Frozen</t>
  </si>
  <si>
    <t>Yes</t>
  </si>
  <si>
    <t>40 lb block</t>
  </si>
  <si>
    <t xml:space="preserve">Cheese, Cheddar, Yellow, Chilled  </t>
  </si>
  <si>
    <t>Cheese, Cheddar, White, Chilled</t>
  </si>
  <si>
    <t>Processor Pack</t>
  </si>
  <si>
    <t>Cheese, Mozzarella, Low Moisture Part Skim, Chilled</t>
  </si>
  <si>
    <t>500 lb barrel</t>
  </si>
  <si>
    <t xml:space="preserve">Cheese, Natural American, Barrel, Chilled </t>
  </si>
  <si>
    <t>Bulk Pounds</t>
  </si>
  <si>
    <t>Potatoes, For Processing to Dehydrated</t>
  </si>
  <si>
    <t>Flour, White Whole Wheat/Enriched 60/40 Blend</t>
  </si>
  <si>
    <t>25 lb bag</t>
  </si>
  <si>
    <t>6/106 oz pouch</t>
  </si>
  <si>
    <t xml:space="preserve">Tomato Sauce, Low-sodium, Pouch </t>
  </si>
  <si>
    <t xml:space="preserve">Salsa, Low-sodium, Pouch </t>
  </si>
  <si>
    <t>Spaghetti Sauce, Low-sodium, Pouch</t>
  </si>
  <si>
    <t>5/5 lb bag</t>
  </si>
  <si>
    <t>Mixed Fruit (Apples, Cherries, Cranberries, Raisins), Dried</t>
  </si>
  <si>
    <t>Apples, For Processing</t>
  </si>
  <si>
    <t>3/10 lb bag</t>
  </si>
  <si>
    <t xml:space="preserve">Chicken, Oven Roasted, Cut-up 8 pcs, Cooked, Frozen </t>
  </si>
  <si>
    <t>Rice, Brown, Long Grain, Parboiled</t>
  </si>
  <si>
    <t>Sweet Potatoes, For Processing</t>
  </si>
  <si>
    <t>6/5 lb unit</t>
  </si>
  <si>
    <t>Sunflower Seed Butter, Smooth (K)</t>
  </si>
  <si>
    <t>Flour, Bread</t>
  </si>
  <si>
    <t>Turkey, Thighs, Boneless, Skinless, Chilled</t>
  </si>
  <si>
    <t>12/50 oz can</t>
  </si>
  <si>
    <t>Chicken, Boned, White Meat, Canned</t>
  </si>
  <si>
    <t>Apples, Braeburn, Fresh</t>
  </si>
  <si>
    <t xml:space="preserve">Apples, Fuji, Fresh </t>
  </si>
  <si>
    <t>Apples, Gala, Fresh</t>
  </si>
  <si>
    <t xml:space="preserve">Apples, Empire, Fresh </t>
  </si>
  <si>
    <t>Apples, Red Delicious, Fresh</t>
  </si>
  <si>
    <t>Potatoes, For Processing to Frozen</t>
  </si>
  <si>
    <t>24/2 lb bag</t>
  </si>
  <si>
    <t>Rice, Long Grain, Parboiled</t>
  </si>
  <si>
    <t>12/42 oz tube</t>
  </si>
  <si>
    <t>Oats, Rolled, Quick Cooking</t>
  </si>
  <si>
    <t>Oil, Vegetable</t>
  </si>
  <si>
    <t>6/1 gallon bottle</t>
  </si>
  <si>
    <t>Pasta, Spaghetti, Enriched</t>
  </si>
  <si>
    <t>Flour, Bakers Hard Wheat, Hearth, Unbleached</t>
  </si>
  <si>
    <t>Flour, Bakers Hard Wheat, Unbleached</t>
  </si>
  <si>
    <t>Flour, Bakers Hard Wheat, Bleached</t>
  </si>
  <si>
    <t>Flour, 100% Whole Wheat</t>
  </si>
  <si>
    <t>Flour, All Purpose, Enriched, Bleached</t>
  </si>
  <si>
    <t>Peanut Butter, Smooth</t>
  </si>
  <si>
    <t xml:space="preserve">Beans, Great Northern, Low-sodium, Canned </t>
  </si>
  <si>
    <t xml:space="preserve">Beans, Baby Lima, Low-sodium, Canned </t>
  </si>
  <si>
    <t xml:space="preserve">Beans, Red Kidney, Low-sodium, Canned </t>
  </si>
  <si>
    <t xml:space="preserve">Beans, Pink, Low-sodium, Canned </t>
  </si>
  <si>
    <t xml:space="preserve">Beans, Black-eyed Pea, Low-sodium, Canned </t>
  </si>
  <si>
    <t xml:space="preserve">Beans, Small Red, Low-sodium, Canned </t>
  </si>
  <si>
    <t xml:space="preserve">Beans, Pinto, Low-sodium, Canned </t>
  </si>
  <si>
    <t xml:space="preserve">Beans, Vegetarian, Low-sodium, Canned </t>
  </si>
  <si>
    <t xml:space="preserve">Beans, Refried, Low-sodium, Canned </t>
  </si>
  <si>
    <t xml:space="preserve">Beans, Garbanzo, Low-sodium, Canned </t>
  </si>
  <si>
    <t xml:space="preserve">Beans, Black, Low-sodium, Canned </t>
  </si>
  <si>
    <t xml:space="preserve">Potatoes, Oven Fries, Low-sodium, Frozen </t>
  </si>
  <si>
    <t>Potatoes, Wedges, Fat Free, Low-sodium, Frozen (IQF)</t>
  </si>
  <si>
    <t>Potatoes, Wedges, Low-sodium, Frozen (IQF)</t>
  </si>
  <si>
    <t xml:space="preserve">Carrots, Sliced, No Salt Added, Frozen </t>
  </si>
  <si>
    <t>Spaghetti Sauce, Low-sodium, Canned</t>
  </si>
  <si>
    <t xml:space="preserve">Tomato Sauce, Low-sodium, Canned </t>
  </si>
  <si>
    <t>2850 lb totes</t>
  </si>
  <si>
    <t>Tomato Paste, For Processing</t>
  </si>
  <si>
    <t xml:space="preserve">Salsa, Low-sodium, Canned </t>
  </si>
  <si>
    <t xml:space="preserve">Tomatoes, Diced, No Salt Added, Canned </t>
  </si>
  <si>
    <t xml:space="preserve">Tomato Paste, No Salt Added, Canned </t>
  </si>
  <si>
    <t xml:space="preserve">Sweet Potatoes, Light Syrup, No Salt Added, Canned </t>
  </si>
  <si>
    <t xml:space="preserve">Peas, Green, Low-sodium, Canned </t>
  </si>
  <si>
    <t xml:space="preserve">Corn, Whole Kernel, No Salt Added, Canned </t>
  </si>
  <si>
    <t xml:space="preserve">Carrots, Sliced, Low-sodium, Canned </t>
  </si>
  <si>
    <t>Beans, Green, Low-sodium, Canned</t>
  </si>
  <si>
    <t>4/4 lb bag</t>
  </si>
  <si>
    <t>Cherries, Dried</t>
  </si>
  <si>
    <t>144/1.33 oz unit</t>
  </si>
  <si>
    <t>Raisins, Unsweetened, Individual Portion</t>
  </si>
  <si>
    <t>34-39 lb case</t>
  </si>
  <si>
    <t xml:space="preserve">Oranges, Fresh </t>
  </si>
  <si>
    <t>70/4 oz carton</t>
  </si>
  <si>
    <t xml:space="preserve">Orange Juice, Unsweetened, Cartons, Individual, Frozen </t>
  </si>
  <si>
    <t xml:space="preserve">Apricots, Diced, Cups, Frozen </t>
  </si>
  <si>
    <t>Apple Slices, Unsweetened, Frozen (IQF)</t>
  </si>
  <si>
    <t>Strawberries, Diced, Cups, Frozen</t>
  </si>
  <si>
    <t>30 lb pail</t>
  </si>
  <si>
    <t>Strawberries, Sliced, Frozen</t>
  </si>
  <si>
    <t xml:space="preserve">Blueberries, Wild, Unsweetened, Frozen </t>
  </si>
  <si>
    <t>8/3 lb bag</t>
  </si>
  <si>
    <t>96/4.4 oz cup</t>
  </si>
  <si>
    <t xml:space="preserve">Peaches, Diced, Cups, Frozen </t>
  </si>
  <si>
    <t xml:space="preserve">Peaches, Sliced, Frozen </t>
  </si>
  <si>
    <t>Pears, Halves, Extra Light Syrup, Canned</t>
  </si>
  <si>
    <t>Pears, Diced, Extra Light Syrup, Canned</t>
  </si>
  <si>
    <t>Pears, Sliced, Extra Light Syrup, Canned</t>
  </si>
  <si>
    <t>Peaches, Diced, Extra Light Syrup, Canned</t>
  </si>
  <si>
    <t>Peaches, Sliced, Extra Light Syrup, Canned</t>
  </si>
  <si>
    <t>Apricots, Diced, Extra Light Syrup, Canned</t>
  </si>
  <si>
    <t>Mixed Fruit (Peaches, Pears, Grapes), Extra Light Syrup, Canned</t>
  </si>
  <si>
    <t>Apple Slices, Unsweetened, Canned</t>
  </si>
  <si>
    <t>Catfish, Whole Grain-Rich Breaded Fillet Strips, Frozen</t>
  </si>
  <si>
    <t>60 lb case</t>
  </si>
  <si>
    <t xml:space="preserve">Pork, Boneless Picnic, Frozen </t>
  </si>
  <si>
    <t>Ham, 97% Fat Free, Water-Added, Cooked, Diced, Frozen</t>
  </si>
  <si>
    <t>Ham, 97% Fat Free, Water-Added, Cooked, Sliced, Frozen</t>
  </si>
  <si>
    <t>4/10 lb hams</t>
  </si>
  <si>
    <t xml:space="preserve">Ham, 97% Fat Free, Water-Added, Cooked, Frozen </t>
  </si>
  <si>
    <t>36-42 lb case</t>
  </si>
  <si>
    <t>Pork, Leg Roast, Frozen</t>
  </si>
  <si>
    <t>Beef, Patties, Lean, 2.0 MMA, Frozen</t>
  </si>
  <si>
    <t xml:space="preserve">Beef, Fine Ground, 100%, 85/15, Frozen* </t>
  </si>
  <si>
    <t xml:space="preserve">Beef, Boneless, Special Trim, Frozen </t>
  </si>
  <si>
    <t>20/2000 lb combo</t>
  </si>
  <si>
    <t>Beef, Boneless, Chilled</t>
  </si>
  <si>
    <t xml:space="preserve">Beef, Coarse Ground, 100%, Frozen </t>
  </si>
  <si>
    <t xml:space="preserve">24/24 oz can </t>
  </si>
  <si>
    <t>Pork, Canned</t>
  </si>
  <si>
    <t xml:space="preserve">Beef, Crumbles w/SPP, Cooked, Frozen </t>
  </si>
  <si>
    <t>24/24 oz can</t>
  </si>
  <si>
    <t>Beef, Canned</t>
  </si>
  <si>
    <t>4/10 lb logs</t>
  </si>
  <si>
    <t>Turkey, Deli Ham, Smoked, Frozen</t>
  </si>
  <si>
    <t>4/8-12 lb roasts</t>
  </si>
  <si>
    <t xml:space="preserve">Turkey, Roast, Frozen </t>
  </si>
  <si>
    <t>Turkey, Whole, Chilled</t>
  </si>
  <si>
    <t xml:space="preserve">Turkey, Deli Breast, Smoked, Frozen </t>
  </si>
  <si>
    <t xml:space="preserve">Turkey, Deli Breast, Frozen </t>
  </si>
  <si>
    <t>10/3 lb or 6/5 lb bag</t>
  </si>
  <si>
    <t xml:space="preserve">Turkey, Taco Filling, Cooked, Frozen </t>
  </si>
  <si>
    <t xml:space="preserve">Chicken, Fajita Seasoned Strips, Cooked, Frozen </t>
  </si>
  <si>
    <t>Chicken, Legs, Chilled</t>
  </si>
  <si>
    <t>Chicken, Large Birds, Chilled</t>
  </si>
  <si>
    <t xml:space="preserve">Chicken, Diced, Cooked, Frozen </t>
  </si>
  <si>
    <t>Bulk Tanker</t>
  </si>
  <si>
    <t>Eggs, Liquid Whole, Chilled</t>
  </si>
  <si>
    <t>6/5 lb carton</t>
  </si>
  <si>
    <t>6/5 lb package</t>
  </si>
  <si>
    <t>Cheese, Blended American, White, Reduced Fat, Sliced, Chilled</t>
  </si>
  <si>
    <t>Cheese, Blended American, Yellow, Reduced Fat, Sliced, Chilled</t>
  </si>
  <si>
    <t xml:space="preserve">Cheese, Mozzarella, Lite, Shredded, Frozen </t>
  </si>
  <si>
    <t>8/6 lb package</t>
  </si>
  <si>
    <t xml:space="preserve">Cheese, Mozzarella, Low Moisture Part Skim, Loaves, Frozen </t>
  </si>
  <si>
    <t>Cheese, Mozzarella, Low Moisture Part Skim, Shredded, Frozen</t>
  </si>
  <si>
    <t xml:space="preserve">Cheese, American, White, Pasteurized, Sliced, Chilled  </t>
  </si>
  <si>
    <t>Cheese, American, Yellow, Pasteurized, Sliced, Chilled</t>
  </si>
  <si>
    <t>Cheese, American, Yellow, Pasteurized, Loaves, Chilled</t>
  </si>
  <si>
    <t>Cheese, Cheddar, Yellow, Reduced Fat, Shredded, Chilled</t>
  </si>
  <si>
    <t>Cheese, Cheddar, Yellow, Shredded, Chilled</t>
  </si>
  <si>
    <t>Cheese, Cheddar, White, Shredded, Chilled</t>
  </si>
  <si>
    <t>Variable Weight Material</t>
  </si>
  <si>
    <t>Estimated Truck Price</t>
  </si>
  <si>
    <t>Estimated Case Price</t>
  </si>
  <si>
    <t>Estimated Price Per Pound</t>
  </si>
  <si>
    <t>Truck Weight (lb)</t>
  </si>
  <si>
    <t>Case Weight (lb)</t>
  </si>
  <si>
    <t>Cases per Truck</t>
  </si>
  <si>
    <t>Pack Size</t>
  </si>
  <si>
    <t>USDA Foods Description</t>
  </si>
  <si>
    <t>Code &amp; Material Description</t>
  </si>
  <si>
    <t>Weight per case</t>
  </si>
  <si>
    <t>Code &amp; Description</t>
  </si>
  <si>
    <t>Ship-to #</t>
  </si>
  <si>
    <t>Code</t>
  </si>
  <si>
    <t>Full Ship-To</t>
  </si>
  <si>
    <t>Lower Cases</t>
  </si>
  <si>
    <t>Buena Vista Food products inc</t>
  </si>
  <si>
    <t>Roadrunner Pizza</t>
  </si>
  <si>
    <t>Cargill Kitchen Solutions Inc</t>
  </si>
  <si>
    <t>Tyson Foods Inc</t>
  </si>
  <si>
    <t>JTM Provisions Co Inc</t>
  </si>
  <si>
    <t>National Food Group c/o Burnette Foods</t>
  </si>
  <si>
    <t>Del Monte Foodservice</t>
  </si>
  <si>
    <t>Cherry Central Coop/Payson Fruit</t>
  </si>
  <si>
    <t>Red Gold LLC</t>
  </si>
  <si>
    <t>McCain Foods usa Inc</t>
  </si>
  <si>
    <t>Hormel Food Sales LLC</t>
  </si>
  <si>
    <t>Rich Products Corporation</t>
  </si>
  <si>
    <t>Cherry Central Coop/Empire Fruit</t>
  </si>
  <si>
    <t>Basic American Foods</t>
  </si>
  <si>
    <t>Idahoan Foods</t>
  </si>
  <si>
    <t>Albie's warehouse</t>
  </si>
  <si>
    <t>Bake Crafters c/o Artisan chef</t>
  </si>
  <si>
    <t>Nardone Brothers Baking Co Inc</t>
  </si>
  <si>
    <t>Rose &amp; Shore Meat Co. Inc.</t>
  </si>
  <si>
    <t>Conagra Foods</t>
  </si>
  <si>
    <t>National Food Group c/o S&amp;F Foods</t>
  </si>
  <si>
    <t>Highliner Foods Inc</t>
  </si>
  <si>
    <t>S.A. Piazza &amp; Assoc LLC</t>
  </si>
  <si>
    <t>C/O</t>
  </si>
  <si>
    <t>City</t>
  </si>
  <si>
    <t>State</t>
  </si>
  <si>
    <t>-C/O KT KITCHEN</t>
  </si>
  <si>
    <t>-C/O Rancho Cold Storage</t>
  </si>
  <si>
    <t>-C/O MG WALDBAUM</t>
  </si>
  <si>
    <t>C/O GOLD KIST</t>
  </si>
  <si>
    <t>C/O Mistica/Professional Freezing Srv.</t>
  </si>
  <si>
    <t>-C/O EVEREST MEATS</t>
  </si>
  <si>
    <t>C/O Pilgrim's Pride</t>
  </si>
  <si>
    <t>c/o Ada Valley Meats</t>
  </si>
  <si>
    <t>-C/O Cloverleaf Cold Storage</t>
  </si>
  <si>
    <t>-A704</t>
  </si>
  <si>
    <t>-C/O BURNETTE FOODS</t>
  </si>
  <si>
    <t>-C/O BAKERS BEST</t>
  </si>
  <si>
    <t>C/O BONGARDS CREAMERIES</t>
  </si>
  <si>
    <t>-C/O SPENCER CHEESE PLANT</t>
  </si>
  <si>
    <t>-BARREL DELIVERIES</t>
  </si>
  <si>
    <t>-C/O BONGARDS CREAMERIES</t>
  </si>
  <si>
    <t>C/O ARTISAN CHEF Manufacturing</t>
  </si>
  <si>
    <t>S &amp; F FOODS INC</t>
  </si>
  <si>
    <t>-C/O HIGH LINER FOODS</t>
  </si>
  <si>
    <t>-C/O NEW CASTLE COLD STORAGE </t>
  </si>
  <si>
    <t>CA</t>
  </si>
  <si>
    <t>OR</t>
  </si>
  <si>
    <t>NE</t>
  </si>
  <si>
    <t>MN</t>
  </si>
  <si>
    <t>PA</t>
  </si>
  <si>
    <t>SC</t>
  </si>
  <si>
    <t>IL</t>
  </si>
  <si>
    <t>TX</t>
  </si>
  <si>
    <t>AR</t>
  </si>
  <si>
    <t>MI</t>
  </si>
  <si>
    <t>OH</t>
  </si>
  <si>
    <t>NC</t>
  </si>
  <si>
    <t>UT</t>
  </si>
  <si>
    <t>IN</t>
  </si>
  <si>
    <t>ND</t>
  </si>
  <si>
    <t>ME</t>
  </si>
  <si>
    <t>TN</t>
  </si>
  <si>
    <t>WI</t>
  </si>
  <si>
    <t>WA</t>
  </si>
  <si>
    <t>ID</t>
  </si>
  <si>
    <t>IA</t>
  </si>
  <si>
    <t>MA</t>
  </si>
  <si>
    <t>KY</t>
  </si>
  <si>
    <t>Azusa</t>
  </si>
  <si>
    <t>Gladstone</t>
  </si>
  <si>
    <t>Carson</t>
  </si>
  <si>
    <t>Los Angeles</t>
  </si>
  <si>
    <t>Wakefield</t>
  </si>
  <si>
    <t>Monticello</t>
  </si>
  <si>
    <t>New Holland</t>
  </si>
  <si>
    <t>Sumter</t>
  </si>
  <si>
    <t>Lyons</t>
  </si>
  <si>
    <t>Mt Pleasant</t>
  </si>
  <si>
    <t>Austin</t>
  </si>
  <si>
    <t>Huntsville</t>
  </si>
  <si>
    <t>Ada</t>
  </si>
  <si>
    <t>Harrison</t>
  </si>
  <si>
    <t>Fairfield</t>
  </si>
  <si>
    <t>Cincinnati</t>
  </si>
  <si>
    <t>Sanford</t>
  </si>
  <si>
    <t>Hartford</t>
  </si>
  <si>
    <t>Modesto</t>
  </si>
  <si>
    <t>Payson</t>
  </si>
  <si>
    <t>Geneva</t>
  </si>
  <si>
    <t>Hatfield</t>
  </si>
  <si>
    <t>Jamestown</t>
  </si>
  <si>
    <t>Easton</t>
  </si>
  <si>
    <t>Murfreesboro</t>
  </si>
  <si>
    <t>Wisconsin Rapids</t>
  </si>
  <si>
    <t>Shelby</t>
  </si>
  <si>
    <t>Othello</t>
  </si>
  <si>
    <t>Blackfoot</t>
  </si>
  <si>
    <t>Lewisville</t>
  </si>
  <si>
    <t>Norwood</t>
  </si>
  <si>
    <t>Spencer</t>
  </si>
  <si>
    <t>Humboldt</t>
  </si>
  <si>
    <t>Des Moines</t>
  </si>
  <si>
    <t>Gaylord</t>
  </si>
  <si>
    <t>Lawrence</t>
  </si>
  <si>
    <t>Wilkes-Barre</t>
  </si>
  <si>
    <t>Vernon</t>
  </si>
  <si>
    <t>Florence</t>
  </si>
  <si>
    <t>Warren</t>
  </si>
  <si>
    <t>Troy</t>
  </si>
  <si>
    <t>Romulus</t>
  </si>
  <si>
    <t>Peabody</t>
  </si>
  <si>
    <t>New Castle</t>
  </si>
  <si>
    <t>Clackamas</t>
  </si>
  <si>
    <t>Memphis</t>
  </si>
  <si>
    <t>ES Foods c/o New Castle Cold Storage</t>
  </si>
  <si>
    <t>Tasty Brands c/o Bongards Creameries</t>
  </si>
  <si>
    <t>Bongards Creameries - Barrel Deliveries</t>
  </si>
  <si>
    <t>Land O'Lakes Inc c/o Spencer Cheese Plant</t>
  </si>
  <si>
    <t>Brookwood Farms Inc c/o Cloverleaf Cold Storage</t>
  </si>
  <si>
    <t>J &amp; J Snack Food Corporation c/o Bakers Best</t>
  </si>
  <si>
    <t>International Food Solutions dba AFS/CV c/o Mistica/Professional Freezing Srv.</t>
  </si>
  <si>
    <t>Tyson Foods / Advance Pierre c/o Cloverleaf Cold Storage</t>
  </si>
  <si>
    <t>Albie's food c/o Ada Valley Meats</t>
  </si>
  <si>
    <t>Tyson Foods / Advance Pierre -A704</t>
  </si>
  <si>
    <t>International Food Solutions dba AFS/CV c/o Pilgrim's Pride</t>
  </si>
  <si>
    <t>Out of the Shell dba Yangs 5th Taste c/o Everest Meats</t>
  </si>
  <si>
    <t>Pilgrim's Pride Corporation c/o Gold Kist</t>
  </si>
  <si>
    <t>Michael Foods c/o MG Waldbaum</t>
  </si>
  <si>
    <t>Integrated Food Service c/o Rancho Cold Storage</t>
  </si>
  <si>
    <t>Tony Roberts c/o KT Kitchen</t>
  </si>
  <si>
    <t>5002234 Roadrunner Pizza, Gladstone, OR</t>
  </si>
  <si>
    <t>5002334 Tony Roberts c/o KT Kitchen, Carson, CA</t>
  </si>
  <si>
    <t>5001296 Buena Vista Food products inc, Azusa, CA</t>
  </si>
  <si>
    <t>5004621 Integrated Food Service c/o Rancho Cold Storage, Los Angeles, CA</t>
  </si>
  <si>
    <t>5005230 Bake Crafters c/o Bongards Creameries, Norwood, MN</t>
  </si>
  <si>
    <t>5001101 JTM Provisions Co Inc, Harrison, OH</t>
  </si>
  <si>
    <t>5002602 Land O'Lakes Inc c/o Spencer Cheese Plant, Spencer, WI</t>
  </si>
  <si>
    <t>5004222 Bongards Creameries - Barrel Deliveries, Humboldt, TN</t>
  </si>
  <si>
    <t>5004361 Tasty Brands c/o Bongards Creameries, Humboldt, TN</t>
  </si>
  <si>
    <t>5005508 ES Foods c/o Des Moines CS, Des Moines, IA</t>
  </si>
  <si>
    <t>5005138 Albie's warehouse, Gaylord, MI</t>
  </si>
  <si>
    <t>5006801 Bake Crafters c/o Artisan chef, Lawrence, MA</t>
  </si>
  <si>
    <t>5001369 Nardone Brothers Baking Co Inc, Wilkes-Barre, PA</t>
  </si>
  <si>
    <t>5001508 Rose &amp; Shore Meat Co. Inc., Vernon, CA</t>
  </si>
  <si>
    <t>5001722 Schwans Food Service Inc, Florence, KY</t>
  </si>
  <si>
    <t>5002704 Tysons Foods/ Bosco Pizza Co, Warren, MI</t>
  </si>
  <si>
    <t>5002765 Conagra Foods, Troy, OH</t>
  </si>
  <si>
    <t>5002961 Highliner Foods Inc, Peabody, MA</t>
  </si>
  <si>
    <t>5003616 ES Foods c/o New Castle Cold Storage, New Castle, PA</t>
  </si>
  <si>
    <t>5004480 Classic Delight c/o S&amp;F Foods, Romulus, MI</t>
  </si>
  <si>
    <t>5005173 S.A. Piazza &amp; Assoc LLC, Clackamas, OR</t>
  </si>
  <si>
    <t>SCROLL UP</t>
  </si>
  <si>
    <t>5001283 Michael Foods c/o MG Waldbaum, Wakefield, NE</t>
  </si>
  <si>
    <t>5002919 Cargill Kitchen Solutions Inc, Monticello, MN</t>
  </si>
  <si>
    <t>5001740 Tyson Foods Inc, New Holland, PA</t>
  </si>
  <si>
    <t>5002937 Pilgrim's Pride Corporation c/o Gold Kist, Sumter, SC</t>
  </si>
  <si>
    <t>5005840 International Food Solutions dba AFS/CV c/o Mistica/Professional Freezing Srv., Lyons, IL</t>
  </si>
  <si>
    <t>5005171 Out of the Shell dba Yangs 5th Taste c/o Everest Meats, Los Angeles, CA</t>
  </si>
  <si>
    <t>5005942 Schwans Food Service c/o Pilgrim’s Pride, Mt Pleasant, TX</t>
  </si>
  <si>
    <t>5006820 Hormel Food Sales LLC, Austin, MN</t>
  </si>
  <si>
    <t>5005717 Butterball-Huntsville, Huntsville, AR</t>
  </si>
  <si>
    <t>5002371 Brookwood Farms Inc c/o Cloverleaf Cold Storage, Sanford, NC</t>
  </si>
  <si>
    <t>5005090 Tyson Foods / Advance Pierre c/o Cloverleaf Cold Storage, Fairfield, OH</t>
  </si>
  <si>
    <t>5003642 Tyson Foods / Advance Pierre -A704, Cincinnati, OH</t>
  </si>
  <si>
    <t>Beef / Pork</t>
  </si>
  <si>
    <t>5003110 Rich Products Corporation, Murfreesboro, TN</t>
  </si>
  <si>
    <t>5002108 J &amp; J Snack Food Corporation c/o Bakers Best, Hatfield, PA</t>
  </si>
  <si>
    <t>5002629 National Food Group c/o Burnette Foods, Hartford, MI</t>
  </si>
  <si>
    <t>5005443 Del Monte Foodservice, Modesto, CA</t>
  </si>
  <si>
    <t>5006342 Cherry Central Coop/Payson Fruit, Payson, UT</t>
  </si>
  <si>
    <t>5002637 Red Gold LLC, Geneva, IN</t>
  </si>
  <si>
    <t>5002679 Cavendish Farms, Jamestown, ND</t>
  </si>
  <si>
    <t>5002260 McCain Foods usa Inc, Easton, ME</t>
  </si>
  <si>
    <t>5005111 McCain Foods usa Inc, Wisconsin Rapids, WI</t>
  </si>
  <si>
    <t>5003777 Peterson Farms Fresh Inc, Shelby, MI</t>
  </si>
  <si>
    <t>5006341 Cherry Central Coop/Empire Fruit, Othello, WA</t>
  </si>
  <si>
    <t>5002742 Basic American Foods, Blackfoot, ID</t>
  </si>
  <si>
    <t>5005234 Idahoan Foods, Lewisville, ID</t>
  </si>
  <si>
    <t>5005442 JM Smuckers Co., LLC, Memphis, TN</t>
  </si>
  <si>
    <t>5006291 Albie's food c/o Ada Valley Meats, Ada, MI</t>
  </si>
  <si>
    <t>5006632 National Food Group c/o S&amp;F Foods, Romulus, MI</t>
  </si>
  <si>
    <t>5005560 International Food Solutions dba AFS/CV c/o Pilgrim's Pride, Mt Pleasant, TX</t>
  </si>
  <si>
    <t>TURKEY CHILLED -BULK WHITE</t>
  </si>
  <si>
    <t>100124W</t>
  </si>
  <si>
    <t>TURKEY CHILLED -BULK DARK</t>
  </si>
  <si>
    <t>100124D</t>
  </si>
  <si>
    <t>CHICKEN LARGE CHILLED -BULK WHITE</t>
  </si>
  <si>
    <t>100103W</t>
  </si>
  <si>
    <t>CHICKEN LARGE CHILLED -BULK DARK</t>
  </si>
  <si>
    <t>100103D</t>
  </si>
  <si>
    <t>FISH AK POLLOCK NUGGETS FRZ PKG-20/2 LB</t>
  </si>
  <si>
    <t>CHEESE/PEPPER JACK/SHREDDED</t>
  </si>
  <si>
    <t>100402009031540</t>
  </si>
  <si>
    <t>CHEESE/CHEDDAR YELLOW/LOAVES</t>
  </si>
  <si>
    <t>100402003031440</t>
  </si>
  <si>
    <t>FISH AK POLLOCK STICKS FRZ PKG-20/2 LB</t>
  </si>
  <si>
    <t>CHEESE CHED YEL SHRED-PKG 6/2 LB</t>
  </si>
  <si>
    <t>FISH AK PLCK FILLETS FRZ PKG-20/2 LB</t>
  </si>
  <si>
    <t>SEED BUTTER, KOSHER</t>
  </si>
  <si>
    <t>601051</t>
  </si>
  <si>
    <t>K SUNFLOWER SEED BUTTER 6-5#'S</t>
  </si>
  <si>
    <t>No. Cases/Truck</t>
  </si>
  <si>
    <t>100002 CHEESE CHED WHT SHRED BAG-6/5 LB</t>
  </si>
  <si>
    <t>100003 CHEESE CHED YEL SHRED BAG-6/5 LB</t>
  </si>
  <si>
    <t>100012 CHEESE CHED RDU FAT YEL SHRED BAG-6/5 LB</t>
  </si>
  <si>
    <t>100017 CHEESE PROCESS LVS-6/5 LB</t>
  </si>
  <si>
    <t>100018 CHEESE PROCESS YEL SLC LVS-6/5 LB</t>
  </si>
  <si>
    <t>100019 CHEESE PROCESS WHT SLC LVS-6/5 LB</t>
  </si>
  <si>
    <t>100021 CHEESE MOZ LM PART SKM SHRD FRZ BOX-30LB</t>
  </si>
  <si>
    <t>100022 CHEESE MOZ LM PART SKIM FRZ LVS-8/6 LB</t>
  </si>
  <si>
    <t>100034 CHEESE MOZ LITE SHRED FRZ BOX-30 LB</t>
  </si>
  <si>
    <t>100036 CHEESE BLEND AMER SKM YEL SLC LVS-6/5 LB</t>
  </si>
  <si>
    <t>100037 CHEESE BLEND AMER SKM WHT SLC LVS-6/5 LB</t>
  </si>
  <si>
    <t>100038 K CHEESE PROCESS WHT SLC LVS-6/5 LB</t>
  </si>
  <si>
    <t>100046 EGGS WHOLE FRZ CTN-6/5 LB</t>
  </si>
  <si>
    <t>100047 EGGS WHOLE LIQ BULK -TANK</t>
  </si>
  <si>
    <t>100101 CHICKEN DICED CTN-40 LB</t>
  </si>
  <si>
    <t>100113 CHICKEN LEGS CHILLED -BULK</t>
  </si>
  <si>
    <t>100117 CHICKEN FAJITA STRIPS CTN-30 LB</t>
  </si>
  <si>
    <t>100119 TURKEY TACO FILLING CTN-30 LB</t>
  </si>
  <si>
    <t>100121 TURKEY BREAST DELI FRZ CTN-40 LB</t>
  </si>
  <si>
    <t>100122 TURKEY BREAST SMKD DELI FRZ CTN-40 LB</t>
  </si>
  <si>
    <t>100125 TURKEY ROASTS FRZ CTN-32-48 LB</t>
  </si>
  <si>
    <t>100126 TURKEY HAMS SMKD FRZ CTN-40 LB</t>
  </si>
  <si>
    <t>100127 BEEF CAN-24/24 OZ</t>
  </si>
  <si>
    <t>100134 BEEF CRUMBLES W/SPP PKG-4/10 LB</t>
  </si>
  <si>
    <t>100139 PORK CAN-24/24 OZ</t>
  </si>
  <si>
    <t>100154 BEEF COARSE GROUND FRZ CTN-60 LB</t>
  </si>
  <si>
    <t>100155 BEEF FRESH BNLS BULK COMBO-20/2000 LB</t>
  </si>
  <si>
    <t>100156 BEEF BNLS SPECIAL TRM FRZ CTN-60 LB</t>
  </si>
  <si>
    <t>100158 BEEF FINE GROUND FRZ CTN-40 LB</t>
  </si>
  <si>
    <t>100163 BEEF PATTY LEAN FRZ CTN-40 LB</t>
  </si>
  <si>
    <t>100173 PORK ROAST LEG FRZ CTN-32-40 LB</t>
  </si>
  <si>
    <t>100184 PORK HAM WATERAD FRZ PKG 4/10 LB</t>
  </si>
  <si>
    <t>100187 PORK HAM WATERAD SLC FRZ PKG-8/5 LB</t>
  </si>
  <si>
    <t>100188 PORK HAM WTRADCBEDFRZ PKG-4/10 OR 8/5 LB</t>
  </si>
  <si>
    <t>100193 PORK PICNIC BNLS FRZ CTN-60 LB</t>
  </si>
  <si>
    <t>100201 CATFISH STRIPS BRD OVN RDY PKG-4/10 LB</t>
  </si>
  <si>
    <t>100206 APPLE SLICES CAN-6/10</t>
  </si>
  <si>
    <t>100212 MIXED FRUIT EX LT CAN-6/10</t>
  </si>
  <si>
    <t>100216 APRICOTS DICED PEELED EX LT CAN-6/10</t>
  </si>
  <si>
    <t>100219 PEACHES CLING SLICES EX LT CAN-6/10</t>
  </si>
  <si>
    <t>100220 PEACHES CLING DICED EX LT  CAN-6/10</t>
  </si>
  <si>
    <t>100224 PEARS SLICES EX LT CAN-6/10</t>
  </si>
  <si>
    <t>100225 PEARS DICED EX LT CAN-6/10</t>
  </si>
  <si>
    <t>100226 PEARS HALVES EX LT CAN-6/10</t>
  </si>
  <si>
    <t>100238 PEACHES FREESTONE SLICES FRZ CTN-12/2 LB</t>
  </si>
  <si>
    <t>100239 PEACHES FREESTONE SLICES FRZ CTN-20 LB</t>
  </si>
  <si>
    <t>100241 PEACH FREESTONE DICED FRZ CUP-96/4.4 OZ</t>
  </si>
  <si>
    <t>100242 BLUEBERRY WILD FRZ CTN-8/3 LB</t>
  </si>
  <si>
    <t>100243 BLUEBERRY WILD FRZ CTN-30 LB</t>
  </si>
  <si>
    <t>100254 STRAWBERRY SLICES FRZ CTN-30 LB</t>
  </si>
  <si>
    <t>100256 STRAWBERRY FRZ CUP-96/4.5 OZ</t>
  </si>
  <si>
    <t>100258 APPLE SLICES FRZ CTN-30 LB</t>
  </si>
  <si>
    <t>100261 APRICOT FRZ CUP-96/4.5 OZ</t>
  </si>
  <si>
    <t>100277 ORANGE JUICE SINGLE CTN-70/4 OZ</t>
  </si>
  <si>
    <t>100283 ORANGES CTN-34-39 LB</t>
  </si>
  <si>
    <t>100293 RAISINS BOX-144/1.33 OZ</t>
  </si>
  <si>
    <t>100299 CHERRIES DRIED PKG-4/4 LB</t>
  </si>
  <si>
    <t>100307 BEANS GREEN CAN-6/10</t>
  </si>
  <si>
    <t>100309 CARROTS CAN-6/10</t>
  </si>
  <si>
    <t>100313 CORN WHOLE KERNEL(LIQ) CAN-6/10</t>
  </si>
  <si>
    <t>100315 PEAS CAN-6/10</t>
  </si>
  <si>
    <t>100317 SWEET POTATOES W/ SYRUP CAN-6/10</t>
  </si>
  <si>
    <t>100327 TOMATO PASTE CAN-6/10</t>
  </si>
  <si>
    <t>100329 TOMATO DICED CAN-6/10</t>
  </si>
  <si>
    <t>100330 TOMATO SALSA CAN-6/10</t>
  </si>
  <si>
    <t>100332 TOMATO PASTE FOR BULK PROCESSING</t>
  </si>
  <si>
    <t>100334 TOMATO SAUCE CAN-6/10</t>
  </si>
  <si>
    <t>100336 SPAGHETTI SAUCE MEATLESS CAN-6/10</t>
  </si>
  <si>
    <t>100348 CORN FRZ CTN-30 LB</t>
  </si>
  <si>
    <t>100350 PEAS GREEN FRZ CTN-30 LB</t>
  </si>
  <si>
    <t>100351 BEANS GREEN FRZ CTN-30 LB</t>
  </si>
  <si>
    <t>100352 CARROTS FRZ CTN-30 LB</t>
  </si>
  <si>
    <t>100355 POTATOES WEDGE FRZ PKG-6/5 LB</t>
  </si>
  <si>
    <t>100356 POTATOES WEDGE FAT FREE FRZ PKG-6/5 LB</t>
  </si>
  <si>
    <t>100357 POTATOES OVENS FRY PKG-6/5 LB</t>
  </si>
  <si>
    <t>100359 BEANS BLACK TURTLE CAN-6/10</t>
  </si>
  <si>
    <t>100360 BEANS GARBANZO CAN-6/10</t>
  </si>
  <si>
    <t>100362 BEANS REFRIED CAN-6/10</t>
  </si>
  <si>
    <t>100364 BEANS VEGETARIAN CAN-6/10</t>
  </si>
  <si>
    <t>100365 BEANS PINTO CAN-6/10</t>
  </si>
  <si>
    <t>100366 BEANS SMALL RED CAN-6/10</t>
  </si>
  <si>
    <t>100368 BEANS BLACKEYE CAN-6/10</t>
  </si>
  <si>
    <t>100369 BEANS PINK CAN-6/10</t>
  </si>
  <si>
    <t>100370 BEANS RED KIDNEY CAN-6/10</t>
  </si>
  <si>
    <t>100371 BEANS BABY LIMA CAN-6/10</t>
  </si>
  <si>
    <t>100373 BEANS GREAT NORTHERN CAN-6/10</t>
  </si>
  <si>
    <t>100382 BEANS PINTO DRY PKG-12/2 LB</t>
  </si>
  <si>
    <t>100396 PEANUT BUTTER SMOOTH JAR-6/5 LB</t>
  </si>
  <si>
    <t>100397 PEANUT BUTTER SMOOTH DRUM-500 LB</t>
  </si>
  <si>
    <t>100400 FLOUR ALL PURP ENRCH BLCH BAG-8/5 LB</t>
  </si>
  <si>
    <t>100409 FLOUR WHOLE WHEAT BAG-50 LB</t>
  </si>
  <si>
    <t>100417 FLOUR BAKER HARD WHT BLCH-BULK</t>
  </si>
  <si>
    <t>100418 FLOUR BAKER HARD WHT UNBLCH-BULK</t>
  </si>
  <si>
    <t>100420 FLOUR BAKER HEARTH UNBLCH-BULK</t>
  </si>
  <si>
    <t>100439 OIL VEGETABLE BTL-6/1 GAL</t>
  </si>
  <si>
    <t>100443 OIL VEGETABLE-BULK</t>
  </si>
  <si>
    <t>100465 OATS ROLLED TUBE-12/42 OZ</t>
  </si>
  <si>
    <t>100494 RICE US#1 LONG GRAIN PARBOILED BAG-25 LB</t>
  </si>
  <si>
    <t>100500 RICE BRN US#1 LONG PARBOILED PKG-24/2 LB</t>
  </si>
  <si>
    <t>100506 POTATO BULK FOR PROCESS FRZ</t>
  </si>
  <si>
    <t>100514 APPLES RED DELICIOUS FRESH CTN-40 LB</t>
  </si>
  <si>
    <t>100517 APPLES EMPIRE FRESH CTN-40 LB</t>
  </si>
  <si>
    <t>100521 APPLES GALA FRESH G CARTON-40 LB</t>
  </si>
  <si>
    <t>100522 APPLES FUJI FRESH F CARTON-40 LB</t>
  </si>
  <si>
    <t>100875 MILK 1% MILKFAT UHT 2640 BOX-27/8 FL OZ</t>
  </si>
  <si>
    <t>100877 CHICKEN BONED CAN-12/50 OZ</t>
  </si>
  <si>
    <t>100883 TURKEY THIGHS BNLS SKNLS CHILLED-BULK</t>
  </si>
  <si>
    <t>100912 FLOUR BREAD-BULK</t>
  </si>
  <si>
    <t>100935 SUNFLOWER SEED BUTTER 6-5#'S</t>
  </si>
  <si>
    <t>100980 SWEET POTATO BULK FRESH PROC</t>
  </si>
  <si>
    <t>101031 RICE BRN US#1 LONG PARBOILED BAG-25 LB</t>
  </si>
  <si>
    <t>110053 K APPLESAUCE CAN-6/10</t>
  </si>
  <si>
    <t>110054 K PEACHES CLING CAN-6/10</t>
  </si>
  <si>
    <t>110056 K PEACH FREESTONEDICED FRZ CUP-96/4.4 OZ</t>
  </si>
  <si>
    <t>110059 K CORN WHOLE KERNEL(LIQ) CAN-6/10</t>
  </si>
  <si>
    <t>110066 K BEANS GREAT NORTHERN DRY BAG-25 LB</t>
  </si>
  <si>
    <t>110073 K SUNFLOWER SEED BUTTER 6-5#'S</t>
  </si>
  <si>
    <t>110080 CHICKEN OVEN ROASTED FRZ 8 PC CTN-30 LB</t>
  </si>
  <si>
    <t>110101 K TOMATO SAUCE CAN-6/10</t>
  </si>
  <si>
    <t>110102 K TOMATO PASTE CAN-6/10</t>
  </si>
  <si>
    <t>110149 APPLES FOR FURTHER PROCESSING – BULK</t>
  </si>
  <si>
    <t>110161 FRUIT MIX DRIED PKG-5/5 LB</t>
  </si>
  <si>
    <t>110177 SPAGHETTI SAUCE MEATLESS POUCH-6/106 OZ</t>
  </si>
  <si>
    <t>110186 TOMATO SALSA POUCH-6/106 OZ</t>
  </si>
  <si>
    <t>110187 TOMATO SAUCE POUCH-6/106 OZ</t>
  </si>
  <si>
    <t>110208 FLOUR WHITE WHOLE WHEAT BLEND BAG-25 LB</t>
  </si>
  <si>
    <t>110211 FLOUR WHITE WHOLE WHEAT BLEND BAG-8/5 LB</t>
  </si>
  <si>
    <t>110227 POTATO FOR PROCESS INTO DEHY PRD-BULK</t>
  </si>
  <si>
    <t>110242 CHEESE NAT AMER FBD BARREL-500 LB(40800)</t>
  </si>
  <si>
    <t>110244 CHEESE MOZ LM PT SKM UNFZ PROC PK(41125)</t>
  </si>
  <si>
    <t>110253 CHEESE CHED WHT BLOCK-40 LB (40800)</t>
  </si>
  <si>
    <t>110254 CHEESE CHED YEL BLOCK-40 LB (40800)</t>
  </si>
  <si>
    <t>110261 BEEF FINE GROUND LFT OPT FRZ CTN-40 LB</t>
  </si>
  <si>
    <t>110322 BEEF SPP PTY HSTYLE CKD 2.0MMA CTN-40 LB</t>
  </si>
  <si>
    <t>110345 FISH AK PLCK FILLETS FRZ PKG-20/2 LB</t>
  </si>
  <si>
    <t>110346 BEEF 100% PTY 90/10 FRZ 2.0MMA CTN-40 LB</t>
  </si>
  <si>
    <t>110348 BEEF SPP PTY 85/15 FRZ 2.0 MMA CTN-40 LB</t>
  </si>
  <si>
    <t>110349 BEEF 100% PTY 85/15 FRZ 2.0MMA CTN-40 LB</t>
  </si>
  <si>
    <t>110361 APPLESAUCE CUP-96/4.5</t>
  </si>
  <si>
    <t>110381 BEANS PINTO DRY TOTE-2000 LB</t>
  </si>
  <si>
    <t>110393 PANCAKES WHOLE WHEAT FZN-144 COUNT</t>
  </si>
  <si>
    <t>110394 TORTILLA WHOLE WHEAT FZN 8" CTN-12/24</t>
  </si>
  <si>
    <t>110396 CHEESE MOZ LM PT SKM STRING BOX-360/1 OZ</t>
  </si>
  <si>
    <t>110398 YOGURT HI PROTEIN VANILLA TUB-6/32 OZ</t>
  </si>
  <si>
    <t>110400 YOGURT HI PROTEIN BLUEBERRY CUP-24/4 OZ</t>
  </si>
  <si>
    <t>110401 YOGURT HI PROTEIN STRAWBERRY CUP-24/4 OZ</t>
  </si>
  <si>
    <t>110402 YOGURT HI PROTEIN VANILLA CUP-24/4 OZ</t>
  </si>
  <si>
    <t>110425 SPINACH CHOPPED FRZ IQF CTN-20 LB (1902)</t>
  </si>
  <si>
    <t>110462 CHICKEN STRIPS FRZ CTN-30 LB</t>
  </si>
  <si>
    <t>110473 BROCCOLI FRZ CTN-30 LB</t>
  </si>
  <si>
    <t>110480 CARROTS DICED FRZ CTN-30 LB</t>
  </si>
  <si>
    <t>110482 FLOUR HIGH GLUTEN BAG-50 LB</t>
  </si>
  <si>
    <t>110483 K BEANS GARBANZO CAN-6/10</t>
  </si>
  <si>
    <t>110501 WHOLE GRAIN BLEND MACARONI CTN-20 LB</t>
  </si>
  <si>
    <t>110504 WHOLE GRAIN BLEND ROTINI MAC CTN-20 LB</t>
  </si>
  <si>
    <t>110506 WHOLE GRAIN BLEND SPAGHETTI CTN-20 LB</t>
  </si>
  <si>
    <t>110520 WHOLE GRAIN BLEND PENNE CTN-2/10 LB</t>
  </si>
  <si>
    <t>110541 APPLESAUCE UNSWEETENED CAN-6/10</t>
  </si>
  <si>
    <t>110543 APPLES GRANNY SMITH FRESH CTN-40 LB</t>
  </si>
  <si>
    <t>110554 TURKEY BREAST DELI SLICED FRZ PKG-8/5 LB</t>
  </si>
  <si>
    <t>110562 SWEET POTATOES CHUNK FRZ PKG-6/5 LB</t>
  </si>
  <si>
    <t>110601 FISH AK PLCK FRZ BULK CTN-49.5 LB</t>
  </si>
  <si>
    <t>110623 BLUEBERRY HIGHBUSH FRZ CTN-12/2.5 LB</t>
  </si>
  <si>
    <t>110624 BLUEBERRY HIGHBUSH FRZ CTN-30 LB</t>
  </si>
  <si>
    <t>110630 K OIL VEGETABLE BTL-6/1 GAL</t>
  </si>
  <si>
    <t>110651 ORANGE JUICE SINGLE FRZ CUP-96/4 OZ</t>
  </si>
  <si>
    <t>110700 PEANUTS RAW SHELLED-BULK 44000 LB</t>
  </si>
  <si>
    <t>110711 BEEF PATTY CKD FRZ 2.0 MMA CTN-40 LB</t>
  </si>
  <si>
    <t>110721 SWEET POTATOES CRINKLE FRZ PKG-6/5 LB</t>
  </si>
  <si>
    <t>110723 CRANBERRIES DRIED PKG-300/1.16 OZ</t>
  </si>
  <si>
    <t>110724 PEPPERS/ONION BLEND FRZ CTN-30 LB</t>
  </si>
  <si>
    <t>110730 PORK PULLED CKD PKG-8/5 LB</t>
  </si>
  <si>
    <t>110763 PEAS GREEN FRZ CTN-12/2.5 LB</t>
  </si>
  <si>
    <t>110843 CHEESE CHED YEL SHRED-PKG 6/2 LB</t>
  </si>
  <si>
    <t>110844 POTATOES DICED FRZ PKG-6/5 LB</t>
  </si>
  <si>
    <t>110845 EGGS WHOLE FRZ CTN-12/2 LB</t>
  </si>
  <si>
    <t>110846 STRAWBERRY WHOLE UNSWT IQF CTN-6/5 LB</t>
  </si>
  <si>
    <t>110850 FISH AK POLLOCK STICKS FRZ PKG-20/2 LB</t>
  </si>
  <si>
    <t>110851 FISH AK POLLOCK STICKS BRD FRZ CTN-40 LB</t>
  </si>
  <si>
    <t>110854 PEANUT BUTTER SMOOTH PKG-120/1.1 OZ</t>
  </si>
  <si>
    <t>110855 FLOUR WHITE WHOLE WHEAT 100% BAG-50 LB</t>
  </si>
  <si>
    <t>110857 FLOUR WHITE WHOLE WHEAT 100% BAG-8/5 LB</t>
  </si>
  <si>
    <t>110859 MIXED BERRY FRZ CUP-96/4.OZ</t>
  </si>
  <si>
    <t>110860 STRAWBERRY SLICES UNSWT IQF CTN-6/5 LB</t>
  </si>
  <si>
    <t>110872 CHERRIES SWEET PITTED IQF BAG-12/2.5 LB</t>
  </si>
  <si>
    <t>110910 TURKEY BREAST SMKD SLC FRZ PKG-8/5 LB</t>
  </si>
  <si>
    <t>110911 TURKEY HAM SMKD SLC FRZ PKG-8/5 LB</t>
  </si>
  <si>
    <t>110921 CHICKEN FILLETS UNBRD FRZ CTN-30 LB</t>
  </si>
  <si>
    <t>110931 EGG PATTY ROUND FRZ CTN-25 LB</t>
  </si>
  <si>
    <t>111052 CARROTS DICED FRZ CTN-12/2 LB</t>
  </si>
  <si>
    <t>111053 CORN FRZ CTN-12/2.5 LB</t>
  </si>
  <si>
    <t>111054 BEANS GREEN FRZ CTN-12/2 LB</t>
  </si>
  <si>
    <t>111110 CHEESE CHED YEL 0.75 OZ SLICE PKG-12 LB</t>
  </si>
  <si>
    <t>111220 CHEESE PEPPER JACK SHRED-PKG 4/5 LB</t>
  </si>
  <si>
    <t>111230 MIXED VEGETABLES FRZ CTN-6/5LB</t>
  </si>
  <si>
    <t>111280 FISH AK POLLOCK NUGGETS FRZ PKG-20/2 LB</t>
  </si>
  <si>
    <t>111361 CHICKEN CUT UP FRZ CTN-40 LB</t>
  </si>
  <si>
    <t>111368 K CHICKEN CUT UP FRZ CTN-40 LB</t>
  </si>
  <si>
    <t>100124 TURKEY CHILLED -BULK</t>
  </si>
  <si>
    <t>100103 CHICKEN LARGE CHILLED -BULK</t>
  </si>
  <si>
    <t>Foster Farms</t>
  </si>
  <si>
    <t>SHIP-TO - DOMESTIC</t>
  </si>
  <si>
    <t>1000 Davis St</t>
  </si>
  <si>
    <t>PO Box 457</t>
  </si>
  <si>
    <t>LIVINGTON</t>
  </si>
  <si>
    <t>US</t>
  </si>
  <si>
    <t>209-394-6914 ext 6777</t>
  </si>
  <si>
    <t>stephanie.jefferson@fosterfarms.com</t>
  </si>
  <si>
    <t xml:space="preserve">Foster Farms c/o Lakeview </t>
  </si>
  <si>
    <t>3030 N. Lamb Blvd</t>
  </si>
  <si>
    <t xml:space="preserve">#114 </t>
  </si>
  <si>
    <t>LAS VEGAS</t>
  </si>
  <si>
    <t>NV</t>
  </si>
  <si>
    <t>misty.long@fosterfarms.com</t>
  </si>
  <si>
    <t>5006061 Foster Farms</t>
  </si>
  <si>
    <t xml:space="preserve">5005670 Foster Farms c/o Lakeview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</si>
</sst>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quot;$&quot;* #,##0.0000_);_(&quot;$&quot;* \(#,##0.0000\);_(&quot;$&quot;* &quot;-&quot;????_);_(@_)"/>
    <numFmt numFmtId="165" formatCode="#,##0.000"/>
    <numFmt numFmtId="166" formatCode="_(* #,##0.0000_);_(* \(#,##0.0000\);_(* &quot;-&quot;????_);_(@_)"/>
    <numFmt numFmtId="167" formatCode="&quot;$&quot;#,##0.00"/>
    <numFmt numFmtId="168" formatCode="#,##0.0000"/>
    <numFmt numFmtId="169" formatCode="#,##0.0"/>
    <numFmt numFmtId="170" formatCode="&quot;$&quot;#,##0.0000"/>
    <numFmt numFmtId="171" formatCode="0.0000"/>
  </numFmts>
  <fonts count="14" x14ac:knownFonts="1">
    <font>
      <sz val="11"/>
      <color theme="1"/>
      <name val="Calibri"/>
      <family val="2"/>
      <scheme val="minor"/>
    </font>
    <font>
      <b/>
      <sz val="11"/>
      <color theme="1"/>
      <name val="Calibri"/>
      <family val="2"/>
      <scheme val="minor"/>
    </font>
    <font>
      <sz val="10"/>
      <name val="Arial"/>
      <family val="2"/>
    </font>
    <font>
      <sz val="10"/>
      <name val="Arial"/>
      <family val="2"/>
    </font>
    <font>
      <sz val="14"/>
      <color theme="1"/>
      <name val="Arial"/>
      <family val="2"/>
    </font>
    <font>
      <sz val="10"/>
      <color theme="1"/>
      <name val="Calibri"/>
      <family val="2"/>
      <scheme val="minor"/>
    </font>
    <font>
      <b/>
      <sz val="11"/>
      <color theme="0"/>
      <name val="Calibri"/>
      <family val="2"/>
      <scheme val="minor"/>
    </font>
    <font>
      <b/>
      <sz val="11"/>
      <color theme="1"/>
      <name val="Calibri"/>
      <family val="2"/>
    </font>
    <font>
      <b/>
      <sz val="10"/>
      <name val="Arial"/>
      <family val="2"/>
    </font>
    <font>
      <sz val="11"/>
      <color theme="1"/>
      <name val="Calibri"/>
      <family val="2"/>
      <scheme val="minor"/>
    </font>
    <font>
      <sz val="11"/>
      <color rgb="FFFF0000"/>
      <name val="Calibri"/>
      <family val="2"/>
      <scheme val="minor"/>
    </font>
    <font>
      <sz val="11"/>
      <name val="Calibri"/>
      <family val="2"/>
      <scheme val="minor"/>
    </font>
    <font>
      <sz val="11"/>
      <color theme="1"/>
      <name val="Calibri"/>
      <family val="2"/>
    </font>
    <font>
      <sz val="11"/>
      <color rgb="FF0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bgColor theme="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A3F8"/>
        <bgColor indexed="64"/>
      </patternFill>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auto="1"/>
      </top>
      <bottom style="medium">
        <color indexed="64"/>
      </bottom>
      <diagonal/>
    </border>
  </borders>
  <cellStyleXfs count="4">
    <xf numFmtId="0" fontId="0" fillId="0" borderId="0"/>
    <xf numFmtId="0" fontId="2" fillId="0" borderId="0"/>
    <xf numFmtId="0" fontId="3" fillId="0" borderId="0"/>
    <xf numFmtId="44" fontId="9" fillId="0" borderId="0" applyFont="0" applyFill="0" applyBorder="0" applyAlignment="0" applyProtection="0"/>
  </cellStyleXfs>
  <cellXfs count="144">
    <xf numFmtId="0" fontId="0" fillId="0" borderId="0" xfId="0"/>
    <xf numFmtId="0" fontId="0" fillId="0" borderId="0" xfId="0"/>
    <xf numFmtId="0" fontId="1" fillId="0" borderId="0" xfId="0" applyFont="1"/>
    <xf numFmtId="0" fontId="0" fillId="0" borderId="0" xfId="0"/>
    <xf numFmtId="0" fontId="1" fillId="2" borderId="0" xfId="0" applyFont="1" applyFill="1"/>
    <xf numFmtId="0" fontId="0" fillId="2" borderId="0" xfId="0" applyFill="1"/>
    <xf numFmtId="0" fontId="0" fillId="0" borderId="4" xfId="0" applyBorder="1"/>
    <xf numFmtId="0" fontId="0" fillId="0" borderId="2" xfId="0" applyBorder="1"/>
    <xf numFmtId="0" fontId="1" fillId="0" borderId="2" xfId="0" applyFont="1" applyBorder="1"/>
    <xf numFmtId="0" fontId="1" fillId="0" borderId="0" xfId="0" applyFont="1" applyAlignment="1">
      <alignment horizontal="center" vertical="center" wrapText="1"/>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1"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4" borderId="3" xfId="0" applyFill="1" applyBorder="1" applyProtection="1">
      <protection locked="0"/>
    </xf>
    <xf numFmtId="0" fontId="0" fillId="4" borderId="4" xfId="0" applyFill="1" applyBorder="1" applyProtection="1">
      <protection locked="0"/>
    </xf>
    <xf numFmtId="0" fontId="0" fillId="4" borderId="5" xfId="0" applyFill="1" applyBorder="1" applyProtection="1">
      <protection locked="0"/>
    </xf>
    <xf numFmtId="0" fontId="0" fillId="4" borderId="1" xfId="0" applyFill="1" applyBorder="1" applyProtection="1">
      <protection locked="0"/>
    </xf>
    <xf numFmtId="0" fontId="0" fillId="4" borderId="1" xfId="0" applyFill="1" applyBorder="1" applyAlignment="1" applyProtection="1">
      <alignment horizontal="center"/>
      <protection locked="0"/>
    </xf>
    <xf numFmtId="0" fontId="0" fillId="4" borderId="6" xfId="0" applyFill="1" applyBorder="1" applyProtection="1">
      <protection locked="0"/>
    </xf>
    <xf numFmtId="0" fontId="0" fillId="4" borderId="7" xfId="0" applyFill="1" applyBorder="1" applyProtection="1">
      <protection locked="0"/>
    </xf>
    <xf numFmtId="2" fontId="0" fillId="0" borderId="2" xfId="0" applyNumberFormat="1" applyBorder="1"/>
    <xf numFmtId="0" fontId="2" fillId="0" borderId="0" xfId="0" applyFont="1"/>
    <xf numFmtId="164" fontId="2" fillId="0" borderId="0" xfId="0" applyNumberFormat="1" applyFont="1"/>
    <xf numFmtId="0" fontId="2" fillId="0" borderId="0" xfId="0" applyFont="1" applyAlignment="1">
      <alignment horizontal="center"/>
    </xf>
    <xf numFmtId="0" fontId="0" fillId="0" borderId="0" xfId="0" applyFill="1"/>
    <xf numFmtId="0" fontId="0" fillId="0" borderId="0" xfId="0" applyAlignment="1">
      <alignment horizontal="centerContinuous" wrapText="1"/>
    </xf>
    <xf numFmtId="0" fontId="0" fillId="0" borderId="0" xfId="0" applyAlignment="1">
      <alignment horizontal="centerContinuous"/>
    </xf>
    <xf numFmtId="0" fontId="5" fillId="0" borderId="0" xfId="0" applyFont="1" applyAlignment="1">
      <alignment horizontal="centerContinuous"/>
    </xf>
    <xf numFmtId="0" fontId="4" fillId="0" borderId="0" xfId="0" applyFont="1" applyAlignment="1">
      <alignment horizontal="centerContinuous"/>
    </xf>
    <xf numFmtId="2" fontId="1" fillId="0" borderId="8" xfId="0" applyNumberFormat="1" applyFont="1" applyBorder="1" applyAlignment="1"/>
    <xf numFmtId="2" fontId="1" fillId="0" borderId="10" xfId="0" applyNumberFormat="1" applyFont="1" applyBorder="1" applyAlignment="1"/>
    <xf numFmtId="2" fontId="1" fillId="0" borderId="9" xfId="0" applyNumberFormat="1" applyFont="1" applyBorder="1" applyAlignment="1"/>
    <xf numFmtId="0" fontId="0" fillId="5" borderId="0" xfId="0" applyFill="1"/>
    <xf numFmtId="2" fontId="0" fillId="0" borderId="11" xfId="0" applyNumberFormat="1" applyBorder="1"/>
    <xf numFmtId="2" fontId="0" fillId="0" borderId="12" xfId="0" applyNumberFormat="1" applyBorder="1"/>
    <xf numFmtId="2" fontId="0" fillId="0" borderId="13" xfId="0" applyNumberFormat="1" applyBorder="1"/>
    <xf numFmtId="0" fontId="0" fillId="0" borderId="14" xfId="0" applyBorder="1"/>
    <xf numFmtId="0" fontId="0" fillId="0" borderId="15" xfId="0" applyBorder="1"/>
    <xf numFmtId="0" fontId="0" fillId="0" borderId="16" xfId="0" applyBorder="1"/>
    <xf numFmtId="0" fontId="0" fillId="0" borderId="0" xfId="0" applyNumberFormat="1" applyAlignment="1">
      <alignment vertical="top"/>
    </xf>
    <xf numFmtId="3" fontId="0" fillId="0" borderId="0" xfId="0" applyNumberFormat="1" applyAlignment="1">
      <alignment vertical="top"/>
    </xf>
    <xf numFmtId="165" fontId="0" fillId="0" borderId="0" xfId="0" applyNumberFormat="1" applyAlignment="1">
      <alignment vertical="top"/>
    </xf>
    <xf numFmtId="0" fontId="0" fillId="6" borderId="0" xfId="0" applyFill="1"/>
    <xf numFmtId="0" fontId="6" fillId="7" borderId="17" xfId="0" applyFont="1" applyFill="1" applyBorder="1"/>
    <xf numFmtId="2" fontId="7" fillId="8" borderId="0" xfId="0" applyNumberFormat="1" applyFont="1" applyFill="1" applyAlignment="1">
      <alignment wrapText="1"/>
    </xf>
    <xf numFmtId="0" fontId="7" fillId="8" borderId="0" xfId="0" applyNumberFormat="1" applyFont="1" applyFill="1" applyAlignment="1">
      <alignment wrapText="1"/>
    </xf>
    <xf numFmtId="166" fontId="7" fillId="8" borderId="0" xfId="0" applyNumberFormat="1" applyFont="1" applyFill="1" applyAlignment="1">
      <alignment wrapText="1"/>
    </xf>
    <xf numFmtId="1" fontId="0" fillId="0" borderId="0" xfId="0" applyNumberFormat="1" applyAlignment="1">
      <alignment vertical="top"/>
    </xf>
    <xf numFmtId="49" fontId="0" fillId="0" borderId="0" xfId="0" applyNumberFormat="1" applyAlignment="1">
      <alignment vertical="top"/>
    </xf>
    <xf numFmtId="167" fontId="0" fillId="0" borderId="0" xfId="0" applyNumberFormat="1" applyAlignment="1">
      <alignment vertical="top"/>
    </xf>
    <xf numFmtId="1" fontId="0" fillId="10" borderId="0" xfId="0" applyNumberFormat="1" applyFill="1" applyAlignment="1">
      <alignment vertical="top"/>
    </xf>
    <xf numFmtId="1" fontId="0" fillId="0" borderId="0" xfId="0" applyNumberFormat="1" applyFill="1" applyAlignment="1">
      <alignment horizontal="left" vertical="top"/>
    </xf>
    <xf numFmtId="1" fontId="0" fillId="10" borderId="0" xfId="0" applyNumberFormat="1" applyFill="1" applyAlignment="1">
      <alignment horizontal="left" vertical="top"/>
    </xf>
    <xf numFmtId="0" fontId="2" fillId="0" borderId="0" xfId="0" applyNumberFormat="1" applyFont="1"/>
    <xf numFmtId="0" fontId="8" fillId="0" borderId="0" xfId="0" applyFont="1" applyAlignment="1">
      <alignment wrapText="1"/>
    </xf>
    <xf numFmtId="0" fontId="0" fillId="0" borderId="0" xfId="0" applyNumberFormat="1" applyAlignment="1">
      <alignment horizontal="center" vertical="top"/>
    </xf>
    <xf numFmtId="0" fontId="1" fillId="9" borderId="0" xfId="0" applyNumberFormat="1" applyFont="1" applyFill="1" applyAlignment="1">
      <alignment horizontal="center" vertical="top"/>
    </xf>
    <xf numFmtId="168" fontId="0" fillId="0" borderId="0" xfId="0" applyNumberFormat="1" applyAlignment="1">
      <alignment horizontal="center" vertical="top"/>
    </xf>
    <xf numFmtId="168" fontId="1" fillId="9" borderId="0" xfId="0" applyNumberFormat="1" applyFont="1" applyFill="1" applyAlignment="1">
      <alignment horizontal="center" vertical="top"/>
    </xf>
    <xf numFmtId="0" fontId="0" fillId="11" borderId="0" xfId="0" applyFill="1"/>
    <xf numFmtId="0" fontId="0" fillId="11" borderId="17" xfId="0" applyFont="1" applyFill="1" applyBorder="1"/>
    <xf numFmtId="3" fontId="0" fillId="0" borderId="0" xfId="0" applyNumberFormat="1" applyAlignment="1">
      <alignment horizontal="center" vertical="top"/>
    </xf>
    <xf numFmtId="0" fontId="0" fillId="0" borderId="18" xfId="0" applyBorder="1"/>
    <xf numFmtId="0" fontId="0" fillId="0" borderId="19" xfId="0" applyBorder="1"/>
    <xf numFmtId="0" fontId="0" fillId="0" borderId="20" xfId="0" applyBorder="1"/>
    <xf numFmtId="0" fontId="1" fillId="0" borderId="21" xfId="0" applyFont="1" applyBorder="1" applyAlignment="1">
      <alignment horizontal="center" vertical="center" wrapText="1"/>
    </xf>
    <xf numFmtId="0" fontId="0" fillId="0" borderId="22" xfId="0" applyBorder="1"/>
    <xf numFmtId="0" fontId="0" fillId="0" borderId="21" xfId="0" applyBorder="1"/>
    <xf numFmtId="0" fontId="0" fillId="0" borderId="0" xfId="0" applyBorder="1"/>
    <xf numFmtId="167" fontId="0" fillId="0" borderId="0" xfId="0" applyNumberFormat="1" applyAlignment="1">
      <alignment horizontal="center" vertical="top"/>
    </xf>
    <xf numFmtId="167" fontId="0" fillId="0" borderId="0" xfId="3" applyNumberFormat="1" applyFont="1" applyAlignment="1">
      <alignment horizontal="center" vertical="top"/>
    </xf>
    <xf numFmtId="4" fontId="0" fillId="0" borderId="0" xfId="0" applyNumberFormat="1" applyAlignment="1">
      <alignment horizontal="center" vertical="top"/>
    </xf>
    <xf numFmtId="0" fontId="11" fillId="0" borderId="0" xfId="0" applyFont="1" applyAlignment="1">
      <alignment horizontal="center"/>
    </xf>
    <xf numFmtId="0" fontId="11" fillId="0" borderId="0" xfId="0" applyFont="1"/>
    <xf numFmtId="0" fontId="0" fillId="0" borderId="0" xfId="0" applyAlignment="1">
      <alignment vertical="top"/>
    </xf>
    <xf numFmtId="0" fontId="0" fillId="0" borderId="0" xfId="0" applyAlignment="1">
      <alignment horizontal="center"/>
    </xf>
    <xf numFmtId="169" fontId="0" fillId="0" borderId="0" xfId="0" applyNumberFormat="1" applyAlignment="1">
      <alignment horizontal="center" vertical="top"/>
    </xf>
    <xf numFmtId="16" fontId="11" fillId="0" borderId="0" xfId="0" applyNumberFormat="1" applyFont="1" applyAlignment="1">
      <alignment horizontal="center"/>
    </xf>
    <xf numFmtId="0" fontId="11" fillId="0" borderId="0" xfId="0" applyFont="1" applyAlignment="1">
      <alignment horizontal="center" vertical="top"/>
    </xf>
    <xf numFmtId="0" fontId="0" fillId="0" borderId="0" xfId="0" applyAlignment="1">
      <alignment horizontal="center" vertical="top"/>
    </xf>
    <xf numFmtId="0" fontId="7" fillId="8" borderId="0" xfId="0" applyFont="1" applyFill="1" applyAlignment="1">
      <alignment horizontal="center" vertical="center" wrapText="1"/>
    </xf>
    <xf numFmtId="167" fontId="7" fillId="8" borderId="0" xfId="0" applyNumberFormat="1" applyFont="1" applyFill="1" applyAlignment="1">
      <alignment horizontal="center" vertical="center" wrapText="1"/>
    </xf>
    <xf numFmtId="167" fontId="7" fillId="8" borderId="0" xfId="3" applyNumberFormat="1" applyFont="1" applyFill="1" applyAlignment="1">
      <alignment horizontal="center" vertical="center" wrapText="1"/>
    </xf>
    <xf numFmtId="0" fontId="7" fillId="8" borderId="0" xfId="0" applyFont="1" applyFill="1" applyAlignment="1">
      <alignment horizontal="center" vertical="center"/>
    </xf>
    <xf numFmtId="43" fontId="0" fillId="0" borderId="0" xfId="0" applyNumberFormat="1" applyAlignment="1">
      <alignment vertical="top"/>
    </xf>
    <xf numFmtId="0" fontId="0" fillId="0" borderId="0" xfId="0" applyAlignment="1">
      <alignment horizontal="left"/>
    </xf>
    <xf numFmtId="0" fontId="0" fillId="12" borderId="0" xfId="0" applyFill="1"/>
    <xf numFmtId="0" fontId="0" fillId="12" borderId="0" xfId="0" applyFill="1" applyAlignment="1">
      <alignment horizontal="left"/>
    </xf>
    <xf numFmtId="0" fontId="0" fillId="13" borderId="0" xfId="0" applyFill="1"/>
    <xf numFmtId="0" fontId="0" fillId="13" borderId="0" xfId="0" applyFill="1" applyAlignment="1">
      <alignment horizontal="left"/>
    </xf>
    <xf numFmtId="0" fontId="0" fillId="9" borderId="0" xfId="0" applyFill="1"/>
    <xf numFmtId="0" fontId="0" fillId="9" borderId="0" xfId="0" applyFill="1" applyAlignment="1">
      <alignment horizontal="left"/>
    </xf>
    <xf numFmtId="0" fontId="0" fillId="3" borderId="0" xfId="0" applyFill="1"/>
    <xf numFmtId="0" fontId="0" fillId="3" borderId="0" xfId="0" applyFill="1" applyAlignment="1">
      <alignment horizontal="left"/>
    </xf>
    <xf numFmtId="0" fontId="10" fillId="0" borderId="0" xfId="0" applyFont="1" applyFill="1"/>
    <xf numFmtId="0" fontId="0" fillId="14" borderId="0" xfId="0" applyFill="1" applyAlignment="1">
      <alignment horizontal="left"/>
    </xf>
    <xf numFmtId="0" fontId="0" fillId="14" borderId="0" xfId="0" applyFill="1"/>
    <xf numFmtId="0" fontId="0" fillId="6" borderId="0" xfId="0" applyFill="1" applyAlignment="1">
      <alignment horizontal="left"/>
    </xf>
    <xf numFmtId="0" fontId="11" fillId="12" borderId="0" xfId="0" applyFont="1" applyFill="1" applyAlignment="1">
      <alignment horizontal="left"/>
    </xf>
    <xf numFmtId="0" fontId="0" fillId="15" borderId="0" xfId="0" applyFill="1" applyAlignment="1">
      <alignment horizontal="left"/>
    </xf>
    <xf numFmtId="0" fontId="0" fillId="15" borderId="0" xfId="0" applyFill="1"/>
    <xf numFmtId="0" fontId="0" fillId="11" borderId="0" xfId="0" applyNumberFormat="1" applyFill="1" applyAlignment="1">
      <alignment vertical="top"/>
    </xf>
    <xf numFmtId="0" fontId="11" fillId="11" borderId="0" xfId="0" applyFont="1" applyFill="1"/>
    <xf numFmtId="0" fontId="0" fillId="11" borderId="0" xfId="0" applyFill="1" applyAlignment="1">
      <alignment horizontal="center"/>
    </xf>
    <xf numFmtId="3" fontId="0" fillId="11" borderId="0" xfId="0" applyNumberFormat="1" applyFill="1" applyAlignment="1">
      <alignment horizontal="center" vertical="top"/>
    </xf>
    <xf numFmtId="167" fontId="0" fillId="11" borderId="0" xfId="3" applyNumberFormat="1" applyFont="1" applyFill="1" applyAlignment="1">
      <alignment horizontal="center" vertical="top"/>
    </xf>
    <xf numFmtId="167" fontId="0" fillId="11" borderId="0" xfId="0" applyNumberFormat="1" applyFill="1" applyAlignment="1">
      <alignment horizontal="center" vertical="top"/>
    </xf>
    <xf numFmtId="0" fontId="0" fillId="11" borderId="0" xfId="0" applyNumberFormat="1" applyFill="1" applyAlignment="1">
      <alignment horizontal="center" vertical="top"/>
    </xf>
    <xf numFmtId="43" fontId="0" fillId="11" borderId="0" xfId="0" applyNumberFormat="1" applyFill="1" applyAlignment="1">
      <alignment vertical="top"/>
    </xf>
    <xf numFmtId="0" fontId="11" fillId="11" borderId="0" xfId="0" applyFont="1" applyFill="1" applyAlignment="1">
      <alignment horizontal="center"/>
    </xf>
    <xf numFmtId="0" fontId="0" fillId="11" borderId="0" xfId="0" applyFill="1" applyAlignment="1">
      <alignment vertical="top"/>
    </xf>
    <xf numFmtId="4" fontId="0" fillId="11" borderId="0" xfId="0" applyNumberFormat="1" applyFill="1" applyAlignment="1">
      <alignment horizontal="center" vertical="top"/>
    </xf>
    <xf numFmtId="169" fontId="0" fillId="11" borderId="0" xfId="0" applyNumberFormat="1" applyFill="1" applyAlignment="1">
      <alignment horizontal="center" vertical="top"/>
    </xf>
    <xf numFmtId="0" fontId="0" fillId="16" borderId="4" xfId="0" applyFill="1" applyBorder="1" applyProtection="1">
      <protection locked="0"/>
    </xf>
    <xf numFmtId="0" fontId="0" fillId="16" borderId="1" xfId="0" applyFill="1" applyBorder="1" applyProtection="1">
      <protection locked="0"/>
    </xf>
    <xf numFmtId="0" fontId="0" fillId="16" borderId="7" xfId="0" applyFill="1" applyBorder="1" applyProtection="1">
      <protection locked="0"/>
    </xf>
    <xf numFmtId="0" fontId="0" fillId="4" borderId="23" xfId="0" applyFill="1" applyBorder="1" applyProtection="1">
      <protection locked="0"/>
    </xf>
    <xf numFmtId="0" fontId="0" fillId="4" borderId="24" xfId="0" applyFill="1" applyBorder="1" applyProtection="1">
      <protection locked="0"/>
    </xf>
    <xf numFmtId="0" fontId="0" fillId="16" borderId="24" xfId="0" applyFill="1" applyBorder="1" applyProtection="1">
      <protection locked="0"/>
    </xf>
    <xf numFmtId="170"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7" fillId="8" borderId="0" xfId="0" applyFont="1" applyFill="1" applyAlignment="1">
      <alignment vertical="top" wrapText="1"/>
    </xf>
    <xf numFmtId="171" fontId="7" fillId="8" borderId="0" xfId="0" applyNumberFormat="1" applyFont="1" applyFill="1" applyAlignment="1">
      <alignment horizontal="center" vertical="center" wrapText="1"/>
    </xf>
    <xf numFmtId="0" fontId="0" fillId="0" borderId="0" xfId="0" applyAlignment="1">
      <alignment horizontal="left" vertical="center"/>
    </xf>
    <xf numFmtId="0" fontId="0" fillId="0" borderId="25" xfId="0" applyBorder="1"/>
    <xf numFmtId="0" fontId="0" fillId="0" borderId="26" xfId="0" applyBorder="1"/>
    <xf numFmtId="0" fontId="0" fillId="0" borderId="27" xfId="0" applyBorder="1"/>
    <xf numFmtId="2" fontId="0" fillId="0" borderId="19" xfId="0" applyNumberFormat="1" applyBorder="1"/>
    <xf numFmtId="2" fontId="0" fillId="0" borderId="1" xfId="0" applyNumberFormat="1" applyBorder="1"/>
    <xf numFmtId="2" fontId="0" fillId="0" borderId="4" xfId="0" applyNumberFormat="1" applyBorder="1"/>
    <xf numFmtId="2" fontId="0" fillId="0" borderId="7" xfId="0" applyNumberFormat="1" applyBorder="1"/>
    <xf numFmtId="0" fontId="12" fillId="0" borderId="0" xfId="0" applyNumberFormat="1" applyFont="1" applyFill="1" applyAlignment="1">
      <alignment horizontal="center" vertical="top"/>
    </xf>
    <xf numFmtId="0" fontId="0" fillId="0" borderId="0" xfId="0" applyNumberFormat="1" applyFont="1" applyFill="1" applyAlignment="1">
      <alignment horizontal="left" vertical="top"/>
    </xf>
    <xf numFmtId="0" fontId="0" fillId="0" borderId="0" xfId="0" applyNumberFormat="1" applyFont="1" applyFill="1" applyAlignment="1">
      <alignment vertical="top"/>
    </xf>
    <xf numFmtId="0" fontId="0" fillId="0" borderId="0" xfId="0" applyNumberFormat="1" applyFont="1" applyAlignment="1">
      <alignment vertical="top"/>
    </xf>
    <xf numFmtId="0" fontId="0" fillId="0" borderId="0" xfId="0" applyNumberFormat="1" applyFont="1" applyAlignment="1">
      <alignment horizontal="left" vertical="top"/>
    </xf>
    <xf numFmtId="0" fontId="13" fillId="0" borderId="0" xfId="0" applyNumberFormat="1" applyFont="1" applyAlignment="1">
      <alignment vertical="top"/>
    </xf>
    <xf numFmtId="0" fontId="0" fillId="17" borderId="0" xfId="0" applyFill="1"/>
    <xf numFmtId="0" fontId="10" fillId="11" borderId="0" xfId="0" applyFont="1" applyFill="1"/>
    <xf numFmtId="0" fontId="0" fillId="11" borderId="0" xfId="0" applyNumberFormat="1" applyFont="1" applyFill="1" applyAlignment="1">
      <alignment horizontal="left" vertical="top"/>
    </xf>
  </cellXfs>
  <cellStyles count="4">
    <cellStyle name="Currency" xfId="3" builtinId="4"/>
    <cellStyle name="Normal" xfId="0" builtinId="0"/>
    <cellStyle name="Normal 2" xfId="1"/>
    <cellStyle name="Normal 2 2" xfId="2"/>
  </cellStyles>
  <dxfs count="20">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4"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6" tint="0.39997558519241921"/>
        </patternFill>
      </fill>
    </dxf>
    <dxf>
      <fill>
        <patternFill patternType="none">
          <fgColor indexed="64"/>
          <bgColor indexed="65"/>
        </patternFill>
      </fill>
    </dxf>
    <dxf>
      <fill>
        <patternFill patternType="solid">
          <fgColor indexed="64"/>
          <bgColor theme="6" tint="0.39997558519241921"/>
        </patternFill>
      </fill>
    </dxf>
    <dxf>
      <fill>
        <patternFill patternType="solid">
          <fgColor indexed="64"/>
          <bgColor theme="0"/>
        </patternFill>
      </fill>
    </dxf>
    <dxf>
      <fill>
        <patternFill patternType="solid">
          <fgColor indexed="64"/>
          <bgColor theme="0"/>
        </patternFill>
      </fill>
    </dxf>
    <dxf>
      <fill>
        <patternFill patternType="none">
          <fgColor indexed="64"/>
          <bgColor indexed="65"/>
        </patternFill>
      </fill>
    </dxf>
    <dxf>
      <fill>
        <patternFill patternType="solid">
          <fgColor indexed="64"/>
          <bgColor theme="6" tint="0.39997558519241921"/>
        </patternFill>
      </fill>
    </dxf>
    <dxf>
      <fill>
        <patternFill patternType="solid">
          <fgColor indexed="64"/>
          <bgColor theme="9" tint="0.59999389629810485"/>
        </patternFill>
      </fill>
    </dxf>
    <dxf>
      <fill>
        <patternFill patternType="solid">
          <fgColor indexed="64"/>
          <bgColor theme="6" tint="0.39997558519241921"/>
        </patternFill>
      </fill>
    </dxf>
    <dxf>
      <font>
        <color rgb="FF9C0006"/>
      </font>
      <fill>
        <patternFill>
          <bgColor rgb="FFFFC7CE"/>
        </patternFill>
      </fill>
    </dxf>
  </dxfs>
  <tableStyles count="0" defaultTableStyle="TableStyleMedium2" defaultPivotStyle="PivotStyleLight16"/>
  <colors>
    <mruColors>
      <color rgb="FFFFA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6</xdr:col>
      <xdr:colOff>177800</xdr:colOff>
      <xdr:row>0</xdr:row>
      <xdr:rowOff>694518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0058400" cy="646893"/>
        </a:xfrm>
        <a:prstGeom prst="rect">
          <a:avLst/>
        </a:prstGeom>
      </xdr:spPr>
    </xdr:pic>
    <xdr:clientData/>
  </xdr:twoCellAnchor>
  <xdr:twoCellAnchor editAs="oneCell">
    <xdr:from>
      <xdr:col>0</xdr:col>
      <xdr:colOff>0</xdr:colOff>
      <xdr:row>0</xdr:row>
      <xdr:rowOff>38100</xdr:rowOff>
    </xdr:from>
    <xdr:to>
      <xdr:col>5</xdr:col>
      <xdr:colOff>63500</xdr:colOff>
      <xdr:row>0</xdr:row>
      <xdr:rowOff>675468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9448800" cy="637368"/>
        </a:xfrm>
        <a:prstGeom prst="rect">
          <a:avLst/>
        </a:prstGeom>
      </xdr:spPr>
    </xdr:pic>
    <xdr:clientData/>
  </xdr:twoCellAnchor>
</xdr:wsDr>
</file>

<file path=xl/tables/table1.xml><?xml version="1.0" encoding="utf-8"?>
<table xmlns="http://schemas.openxmlformats.org/spreadsheetml/2006/main" id="1" name="Dairy_t" displayName="Dairy_t" ref="A2:E15" totalsRowShown="0">
  <autoFilter ref="A2:E15">
    <filterColumn colId="0" hiddenButton="1"/>
    <filterColumn colId="1" hiddenButton="1"/>
    <filterColumn colId="2" hiddenButton="1"/>
    <filterColumn colId="3" hiddenButton="1"/>
    <filterColumn colId="4" hiddenButton="1"/>
  </autoFilter>
  <tableColumns count="5">
    <tableColumn id="8" name="100021 CHEESE MOZ LM PART SKM SHRD FRZ BOX-30LB"/>
    <tableColumn id="2" name="100022 CHEESE MOZ LM PART SKIM FRZ LVS-8/6 LB"/>
    <tableColumn id="3" name="100036 CHEESE BLEND AMER SKM YEL SLC LVS-6/5 LB"/>
    <tableColumn id="4" name="110242 CHEESE NAT AMER FBD BARREL-500 LB(40800)" dataDxfId="18"/>
    <tableColumn id="6" name="110244 CHEESE MOZ LM PT SKM UNFZ PROC PK(41125)" dataDxfId="17"/>
  </tableColumns>
  <tableStyleInfo name="TableStyleMedium2" showFirstColumn="0" showLastColumn="0" showRowStripes="1" showColumnStripes="0"/>
</table>
</file>

<file path=xl/tables/table2.xml><?xml version="1.0" encoding="utf-8"?>
<table xmlns="http://schemas.openxmlformats.org/spreadsheetml/2006/main" id="2" name="Beef_t" displayName="Beef_t" ref="A19:D23" totalsRowShown="0">
  <autoFilter ref="A19:D23"/>
  <tableColumns count="4">
    <tableColumn id="1" name="100154 BEEF COARSE GROUND FRZ CTN-60 LB"/>
    <tableColumn id="2" name="100155 BEEF FRESH BNLS BULK COMBO-20/2000 LB"/>
    <tableColumn id="3" name="100156 BEEF BNLS SPECIAL TRM FRZ CTN-60 LB"/>
    <tableColumn id="4" name="100193 PORK PICNIC BNLS FRZ CTN-60 LB" dataDxfId="16"/>
  </tableColumns>
  <tableStyleInfo name="TableStyleMedium2" showFirstColumn="0" showLastColumn="0" showRowStripes="1" showColumnStripes="0"/>
</table>
</file>

<file path=xl/tables/table3.xml><?xml version="1.0" encoding="utf-8"?>
<table xmlns="http://schemas.openxmlformats.org/spreadsheetml/2006/main" id="3" name="FV_t" displayName="FV_t" ref="A32:L35" totalsRowShown="0">
  <autoFilter ref="A32:L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8" name="100212 MIXED FRUIT EX LT CAN-6/10"/>
    <tableColumn id="10" name="100220 PEACHES CLING DICED EX LT  CAN-6/10"/>
    <tableColumn id="11" name="100225 PEARS DICED EX LT CAN-6/10" dataDxfId="15"/>
    <tableColumn id="12" name="100299 CHERRIES DRIED PKG-4/4 LB" dataDxfId="14"/>
    <tableColumn id="14" name="100332 TOMATO PASTE FOR BULK PROCESSING" dataDxfId="13"/>
    <tableColumn id="1" name="100360 BEANS GARBANZO CAN-6/10" dataDxfId="12"/>
    <tableColumn id="5" name="100365 BEANS PINTO CAN-6/10" dataDxfId="11"/>
    <tableColumn id="6" name="100506 POTATO BULK FOR PROCESS FRZ" dataDxfId="10"/>
    <tableColumn id="2" name="100317 SWEET POTATOES W/ SYRUP CAN-6/10"/>
    <tableColumn id="7" name="100980 SWEET POTATO BULK FRESH PROC" dataDxfId="9"/>
    <tableColumn id="15" name="110149 APPLES FOR FURTHER PROCESSING – BULK" dataDxfId="8"/>
    <tableColumn id="16" name="110227 POTATO FOR PROCESS INTO DEHY PRD-BULK" dataDxfId="7"/>
  </tableColumns>
  <tableStyleInfo name="TableStyleMedium2" showFirstColumn="0" showLastColumn="0" showRowStripes="1" showColumnStripes="0"/>
</table>
</file>

<file path=xl/tables/table4.xml><?xml version="1.0" encoding="utf-8"?>
<table xmlns="http://schemas.openxmlformats.org/spreadsheetml/2006/main" id="4" name="Fish_t" displayName="Fish_t" ref="A44:A46" totalsRowShown="0">
  <autoFilter ref="A44:A46"/>
  <tableColumns count="1">
    <tableColumn id="1" name="110601 FISH AK PLCK FRZ BULK CTN-49.5 LB"/>
  </tableColumns>
  <tableStyleInfo name="TableStyleMedium2" showFirstColumn="0" showLastColumn="0" showRowStripes="1" showColumnStripes="0"/>
</table>
</file>

<file path=xl/tables/table5.xml><?xml version="1.0" encoding="utf-8"?>
<table xmlns="http://schemas.openxmlformats.org/spreadsheetml/2006/main" id="5" name="Grain_t" displayName="Grain_t" ref="A52:B53" totalsRowShown="0">
  <autoFilter ref="A52:B53"/>
  <tableColumns count="2">
    <tableColumn id="2" name="100420 FLOUR BAKER HEARTH UNBLCH-BULK" dataDxfId="6"/>
    <tableColumn id="3" name="100912 FLOUR BREAD-BULK" dataDxfId="5"/>
  </tableColumns>
  <tableStyleInfo name="TableStyleMedium2" showFirstColumn="0" showLastColumn="0" showRowStripes="1" showColumnStripes="0"/>
</table>
</file>

<file path=xl/tables/table6.xml><?xml version="1.0" encoding="utf-8"?>
<table xmlns="http://schemas.openxmlformats.org/spreadsheetml/2006/main" id="6" name="Poultry_t" displayName="Poultry_t" ref="A61:F65" totalsRowShown="0">
  <autoFilter ref="A61:F65"/>
  <tableColumns count="6">
    <tableColumn id="1" name="100046 EGGS WHOLE FRZ CTN-6/5 LB"/>
    <tableColumn id="2" name="100047 EGGS WHOLE LIQ BULK -TANK"/>
    <tableColumn id="3" name="100103 CHICKEN LARGE CHILLED -BULK" dataDxfId="4"/>
    <tableColumn id="4" name="100113 CHICKEN LEGS CHILLED -BULK" dataDxfId="3"/>
    <tableColumn id="5" name="100124 TURKEY CHILLED -BULK" dataDxfId="2"/>
    <tableColumn id="8" name="100883 TURKEY THIGHS BNLS SKNLS CHILLED-BULK" dataDxfId="1"/>
  </tableColumns>
  <tableStyleInfo name="TableStyleMedium2" showFirstColumn="0" showLastColumn="0" showRowStripes="1" showColumnStripes="0"/>
</table>
</file>

<file path=xl/tables/table7.xml><?xml version="1.0" encoding="utf-8"?>
<table xmlns="http://schemas.openxmlformats.org/spreadsheetml/2006/main" id="7" name="Nut_t" displayName="Nut_t" ref="A74:A75" totalsRowShown="0">
  <autoFilter ref="A74:A75">
    <filterColumn colId="0" hiddenButton="1"/>
  </autoFilter>
  <tableColumns count="1">
    <tableColumn id="2" name="110700 PEANUTS RAW SHELLED-BULK 44000 LB"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8"/>
  <sheetViews>
    <sheetView tabSelected="1" workbookViewId="0">
      <selection activeCell="A56" sqref="A56"/>
    </sheetView>
  </sheetViews>
  <sheetFormatPr defaultRowHeight="14.5" x14ac:dyDescent="0.35"/>
  <cols>
    <col min="1" max="1" width="60.26953125" bestFit="1" customWidth="1"/>
    <col min="2" max="2" width="57.54296875" customWidth="1"/>
    <col min="3" max="3" width="11.54296875" customWidth="1"/>
    <col min="4" max="4" width="11.453125" customWidth="1"/>
    <col min="5" max="5" width="12.453125" customWidth="1"/>
    <col min="6" max="6" width="16.1796875" bestFit="1" customWidth="1"/>
    <col min="7" max="7" width="18" hidden="1" customWidth="1"/>
  </cols>
  <sheetData>
    <row r="1" spans="1:7" ht="17.5" x14ac:dyDescent="0.35">
      <c r="A1" s="31" t="s">
        <v>541</v>
      </c>
      <c r="B1" s="31"/>
      <c r="C1" s="31"/>
      <c r="D1" s="31"/>
      <c r="E1" s="31"/>
    </row>
    <row r="2" spans="1:7" ht="33.75" customHeight="1" x14ac:dyDescent="0.35">
      <c r="A2" s="28" t="s">
        <v>542</v>
      </c>
      <c r="B2" s="28"/>
      <c r="C2" s="28"/>
      <c r="D2" s="28"/>
      <c r="E2" s="28"/>
    </row>
    <row r="3" spans="1:7" s="3" customFormat="1" ht="29" x14ac:dyDescent="0.35">
      <c r="A3" s="28" t="s">
        <v>540</v>
      </c>
      <c r="B3" s="28"/>
      <c r="C3" s="28"/>
      <c r="D3" s="28"/>
      <c r="E3" s="28"/>
    </row>
    <row r="4" spans="1:7" ht="16.5" customHeight="1" x14ac:dyDescent="0.35">
      <c r="A4" s="30" t="s">
        <v>482</v>
      </c>
      <c r="B4" s="29"/>
      <c r="C4" s="29"/>
      <c r="D4" s="29"/>
      <c r="E4" s="29"/>
    </row>
    <row r="5" spans="1:7" ht="58.5" thickBot="1" x14ac:dyDescent="0.4">
      <c r="A5" s="2" t="s">
        <v>292</v>
      </c>
      <c r="B5" s="2" t="s">
        <v>293</v>
      </c>
      <c r="C5" s="9" t="s">
        <v>304</v>
      </c>
      <c r="D5" s="9" t="s">
        <v>295</v>
      </c>
      <c r="E5" s="9" t="s">
        <v>294</v>
      </c>
      <c r="F5" s="68" t="s">
        <v>495</v>
      </c>
    </row>
    <row r="6" spans="1:7" ht="15" thickBot="1" x14ac:dyDescent="0.4">
      <c r="A6" s="10"/>
      <c r="B6" s="11"/>
      <c r="C6" s="6" t="e">
        <f>VLOOKUP(A6,'Average Material Price'!$C$2:$D$203,2,FALSE)</f>
        <v>#N/A</v>
      </c>
      <c r="D6" s="116"/>
      <c r="E6" s="36" t="str">
        <f>IFERROR(C6*D6,"")</f>
        <v/>
      </c>
      <c r="F6" s="128" t="str">
        <f>IFERROR(IF(G6&gt;=0,(ROUNDUP(D6/G6,0)),""),"")</f>
        <v/>
      </c>
      <c r="G6" s="65" t="e">
        <f>VLOOKUP(A6,'Average Material Price'!C:O,13,FALSE)</f>
        <v>#N/A</v>
      </c>
    </row>
    <row r="7" spans="1:7" ht="15" thickBot="1" x14ac:dyDescent="0.4">
      <c r="A7" s="12"/>
      <c r="B7" s="13"/>
      <c r="C7" s="6" t="e">
        <f>VLOOKUP(A7,'Average Material Price'!$C$2:$D$203,2,FALSE)</f>
        <v>#N/A</v>
      </c>
      <c r="D7" s="117"/>
      <c r="E7" s="37" t="str">
        <f>IFERROR(C7*D7,"")</f>
        <v/>
      </c>
      <c r="F7" s="129" t="str">
        <f t="shared" ref="F7:F15" si="0">IFERROR(IF(G7&gt;=0,(ROUNDUP(D7/G7,0)),""),"")</f>
        <v/>
      </c>
      <c r="G7" s="65" t="e">
        <f>VLOOKUP(A7,'Average Material Price'!C:O,13,FALSE)</f>
        <v>#N/A</v>
      </c>
    </row>
    <row r="8" spans="1:7" ht="15" thickBot="1" x14ac:dyDescent="0.4">
      <c r="A8" s="12"/>
      <c r="B8" s="13"/>
      <c r="C8" s="6" t="e">
        <f>VLOOKUP(A8,'Average Material Price'!$C$2:$D$203,2,FALSE)</f>
        <v>#N/A</v>
      </c>
      <c r="D8" s="117"/>
      <c r="E8" s="37" t="str">
        <f t="shared" ref="E8:E15" si="1">IFERROR(C8*D8,"")</f>
        <v/>
      </c>
      <c r="F8" s="129" t="str">
        <f t="shared" si="0"/>
        <v/>
      </c>
      <c r="G8" s="65" t="e">
        <f>VLOOKUP(A8,'Average Material Price'!C:O,13,FALSE)</f>
        <v>#N/A</v>
      </c>
    </row>
    <row r="9" spans="1:7" ht="15" thickBot="1" x14ac:dyDescent="0.4">
      <c r="A9" s="12"/>
      <c r="B9" s="13"/>
      <c r="C9" s="6" t="e">
        <f>VLOOKUP(A9,'Average Material Price'!$C$2:$D$203,2,FALSE)</f>
        <v>#N/A</v>
      </c>
      <c r="D9" s="117"/>
      <c r="E9" s="37" t="str">
        <f t="shared" si="1"/>
        <v/>
      </c>
      <c r="F9" s="129" t="str">
        <f t="shared" si="0"/>
        <v/>
      </c>
      <c r="G9" s="65" t="e">
        <f>VLOOKUP(A9,'Average Material Price'!C:O,13,FALSE)</f>
        <v>#N/A</v>
      </c>
    </row>
    <row r="10" spans="1:7" ht="15" thickBot="1" x14ac:dyDescent="0.4">
      <c r="A10" s="12"/>
      <c r="B10" s="13"/>
      <c r="C10" s="6" t="e">
        <f>VLOOKUP(A10,'Average Material Price'!$C$2:$D$203,2,FALSE)</f>
        <v>#N/A</v>
      </c>
      <c r="D10" s="117"/>
      <c r="E10" s="37" t="str">
        <f t="shared" si="1"/>
        <v/>
      </c>
      <c r="F10" s="129" t="str">
        <f t="shared" si="0"/>
        <v/>
      </c>
      <c r="G10" s="65" t="e">
        <f>VLOOKUP(A10,'Average Material Price'!C:O,13,FALSE)</f>
        <v>#N/A</v>
      </c>
    </row>
    <row r="11" spans="1:7" ht="15" thickBot="1" x14ac:dyDescent="0.4">
      <c r="A11" s="12"/>
      <c r="B11" s="13"/>
      <c r="C11" s="6" t="e">
        <f>VLOOKUP(A11,'Average Material Price'!$C$2:$D$203,2,FALSE)</f>
        <v>#N/A</v>
      </c>
      <c r="D11" s="117"/>
      <c r="E11" s="37" t="str">
        <f t="shared" si="1"/>
        <v/>
      </c>
      <c r="F11" s="129" t="str">
        <f t="shared" si="0"/>
        <v/>
      </c>
      <c r="G11" s="65" t="e">
        <f>VLOOKUP(A11,'Average Material Price'!C:O,13,FALSE)</f>
        <v>#N/A</v>
      </c>
    </row>
    <row r="12" spans="1:7" ht="15" thickBot="1" x14ac:dyDescent="0.4">
      <c r="A12" s="12"/>
      <c r="B12" s="13"/>
      <c r="C12" s="6" t="e">
        <f>VLOOKUP(A12,'Average Material Price'!$C$2:$D$203,2,FALSE)</f>
        <v>#N/A</v>
      </c>
      <c r="D12" s="117"/>
      <c r="E12" s="37" t="str">
        <f t="shared" si="1"/>
        <v/>
      </c>
      <c r="F12" s="129" t="str">
        <f t="shared" si="0"/>
        <v/>
      </c>
      <c r="G12" s="65" t="e">
        <f>VLOOKUP(A12,'Average Material Price'!C:O,13,FALSE)</f>
        <v>#N/A</v>
      </c>
    </row>
    <row r="13" spans="1:7" ht="15" thickBot="1" x14ac:dyDescent="0.4">
      <c r="A13" s="12"/>
      <c r="B13" s="13"/>
      <c r="C13" s="6" t="e">
        <f>VLOOKUP(A13,'Average Material Price'!$C$2:$D$203,2,FALSE)</f>
        <v>#N/A</v>
      </c>
      <c r="D13" s="117"/>
      <c r="E13" s="37" t="str">
        <f t="shared" si="1"/>
        <v/>
      </c>
      <c r="F13" s="129" t="str">
        <f t="shared" si="0"/>
        <v/>
      </c>
      <c r="G13" s="65" t="e">
        <f>VLOOKUP(A13,'Average Material Price'!C:O,13,FALSE)</f>
        <v>#N/A</v>
      </c>
    </row>
    <row r="14" spans="1:7" ht="15" thickBot="1" x14ac:dyDescent="0.4">
      <c r="A14" s="12"/>
      <c r="B14" s="13"/>
      <c r="C14" s="6" t="e">
        <f>VLOOKUP(A14,'Average Material Price'!$C$2:$D$203,2,FALSE)</f>
        <v>#N/A</v>
      </c>
      <c r="D14" s="117"/>
      <c r="E14" s="37" t="str">
        <f t="shared" si="1"/>
        <v/>
      </c>
      <c r="F14" s="129" t="str">
        <f t="shared" si="0"/>
        <v/>
      </c>
      <c r="G14" s="65" t="e">
        <f>VLOOKUP(A14,'Average Material Price'!C:O,13,FALSE)</f>
        <v>#N/A</v>
      </c>
    </row>
    <row r="15" spans="1:7" ht="15" thickBot="1" x14ac:dyDescent="0.4">
      <c r="A15" s="14"/>
      <c r="B15" s="15"/>
      <c r="C15" s="130" t="e">
        <f>VLOOKUP(A15,'Average Material Price'!$C$2:$D$203,2,FALSE)</f>
        <v>#N/A</v>
      </c>
      <c r="D15" s="118"/>
      <c r="E15" s="38" t="str">
        <f t="shared" si="1"/>
        <v/>
      </c>
      <c r="F15" s="67" t="str">
        <f t="shared" si="0"/>
        <v/>
      </c>
      <c r="G15" s="65" t="e">
        <f>VLOOKUP(A15,'Average Material Price'!C:O,13,FALSE)</f>
        <v>#N/A</v>
      </c>
    </row>
    <row r="16" spans="1:7" ht="15" thickBot="1" x14ac:dyDescent="0.4">
      <c r="B16" s="3"/>
      <c r="C16" s="7" t="s">
        <v>296</v>
      </c>
      <c r="D16" s="7">
        <f>SUM(D6:D15)</f>
        <v>0</v>
      </c>
      <c r="E16" s="23">
        <f>SUM(E6:E15)</f>
        <v>0</v>
      </c>
      <c r="F16" s="3" t="str">
        <f t="shared" ref="F16:F66" si="2">IFERROR(IF(G16&gt;=0,(D16/G16),""),"")</f>
        <v/>
      </c>
      <c r="G16" s="65" t="e">
        <f>VLOOKUP(A16,'Average Material Price'!C:O,13,FALSE)</f>
        <v>#N/A</v>
      </c>
    </row>
    <row r="17" spans="1:7" ht="29.5" thickBot="1" x14ac:dyDescent="0.4">
      <c r="A17" s="2" t="s">
        <v>302</v>
      </c>
      <c r="B17" s="2" t="s">
        <v>293</v>
      </c>
      <c r="C17" s="9" t="s">
        <v>304</v>
      </c>
      <c r="D17" s="9" t="s">
        <v>295</v>
      </c>
      <c r="E17" s="9" t="s">
        <v>294</v>
      </c>
      <c r="F17" s="3" t="str">
        <f t="shared" si="2"/>
        <v/>
      </c>
      <c r="G17" s="65" t="e">
        <f>VLOOKUP(A17,'Average Material Price'!C:O,13,FALSE)</f>
        <v>#N/A</v>
      </c>
    </row>
    <row r="18" spans="1:7" ht="15" thickBot="1" x14ac:dyDescent="0.4">
      <c r="A18" s="16"/>
      <c r="B18" s="17"/>
      <c r="C18" s="6" t="e">
        <f>VLOOKUP(A18,'Average Material Price'!$C$2:$D$203,2,FALSE)</f>
        <v>#N/A</v>
      </c>
      <c r="D18" s="116"/>
      <c r="E18" s="36" t="str">
        <f>IFERROR(C18*D18,"")</f>
        <v/>
      </c>
      <c r="F18" s="39" t="str">
        <f t="shared" ref="F18:F25" si="3">IFERROR(IF(G18&gt;=0,(ROUNDUP(D18/G18,0)),""),"")</f>
        <v/>
      </c>
      <c r="G18" s="65" t="e">
        <f>VLOOKUP(A18,'Average Material Price'!C:O,13,FALSE)</f>
        <v>#N/A</v>
      </c>
    </row>
    <row r="19" spans="1:7" ht="15" thickBot="1" x14ac:dyDescent="0.4">
      <c r="A19" s="18"/>
      <c r="B19" s="19"/>
      <c r="C19" s="6" t="e">
        <f>VLOOKUP(A19,'Average Material Price'!$C$2:$D$203,2,FALSE)</f>
        <v>#N/A</v>
      </c>
      <c r="D19" s="117"/>
      <c r="E19" s="37" t="str">
        <f t="shared" ref="E19:E25" si="4">IFERROR(C19*D19,"")</f>
        <v/>
      </c>
      <c r="F19" s="40" t="str">
        <f t="shared" si="3"/>
        <v/>
      </c>
      <c r="G19" s="65" t="e">
        <f>VLOOKUP(A19,'Average Material Price'!C:O,13,FALSE)</f>
        <v>#N/A</v>
      </c>
    </row>
    <row r="20" spans="1:7" ht="15" thickBot="1" x14ac:dyDescent="0.4">
      <c r="A20" s="18"/>
      <c r="B20" s="19"/>
      <c r="C20" s="6" t="e">
        <f>VLOOKUP(A20,'Average Material Price'!$C$2:$D$203,2,FALSE)</f>
        <v>#N/A</v>
      </c>
      <c r="D20" s="117"/>
      <c r="E20" s="37" t="str">
        <f t="shared" si="4"/>
        <v/>
      </c>
      <c r="F20" s="40" t="str">
        <f t="shared" si="3"/>
        <v/>
      </c>
      <c r="G20" s="65" t="e">
        <f>VLOOKUP(A20,'Average Material Price'!C:O,13,FALSE)</f>
        <v>#N/A</v>
      </c>
    </row>
    <row r="21" spans="1:7" ht="15" thickBot="1" x14ac:dyDescent="0.4">
      <c r="A21" s="18"/>
      <c r="B21" s="19"/>
      <c r="C21" s="6" t="e">
        <f>VLOOKUP(A21,'Average Material Price'!$C$2:$D$203,2,FALSE)</f>
        <v>#N/A</v>
      </c>
      <c r="D21" s="117"/>
      <c r="E21" s="37" t="str">
        <f t="shared" si="4"/>
        <v/>
      </c>
      <c r="F21" s="40" t="str">
        <f t="shared" si="3"/>
        <v/>
      </c>
      <c r="G21" s="65" t="e">
        <f>VLOOKUP(A21,'Average Material Price'!C:O,13,FALSE)</f>
        <v>#N/A</v>
      </c>
    </row>
    <row r="22" spans="1:7" ht="15" thickBot="1" x14ac:dyDescent="0.4">
      <c r="A22" s="18"/>
      <c r="B22" s="20"/>
      <c r="C22" s="6" t="e">
        <f>VLOOKUP(A22,'Average Material Price'!$C$2:$D$203,2,FALSE)</f>
        <v>#N/A</v>
      </c>
      <c r="D22" s="117"/>
      <c r="E22" s="37" t="str">
        <f t="shared" si="4"/>
        <v/>
      </c>
      <c r="F22" s="40" t="str">
        <f t="shared" si="3"/>
        <v/>
      </c>
      <c r="G22" s="65" t="e">
        <f>VLOOKUP(A22,'Average Material Price'!C:O,13,FALSE)</f>
        <v>#N/A</v>
      </c>
    </row>
    <row r="23" spans="1:7" ht="15" thickBot="1" x14ac:dyDescent="0.4">
      <c r="A23" s="18"/>
      <c r="B23" s="19"/>
      <c r="C23" s="6" t="e">
        <f>VLOOKUP(A23,'Average Material Price'!$C$2:$D$203,2,FALSE)</f>
        <v>#N/A</v>
      </c>
      <c r="D23" s="117"/>
      <c r="E23" s="37" t="str">
        <f t="shared" si="4"/>
        <v/>
      </c>
      <c r="F23" s="40" t="str">
        <f t="shared" si="3"/>
        <v/>
      </c>
      <c r="G23" s="65" t="e">
        <f>VLOOKUP(A23,'Average Material Price'!C:O,13,FALSE)</f>
        <v>#N/A</v>
      </c>
    </row>
    <row r="24" spans="1:7" ht="15" thickBot="1" x14ac:dyDescent="0.4">
      <c r="A24" s="18"/>
      <c r="B24" s="19"/>
      <c r="C24" s="6" t="e">
        <f>VLOOKUP(A24,'Average Material Price'!$C$2:$D$203,2,FALSE)</f>
        <v>#N/A</v>
      </c>
      <c r="D24" s="117"/>
      <c r="E24" s="37" t="str">
        <f t="shared" si="4"/>
        <v/>
      </c>
      <c r="F24" s="40" t="str">
        <f t="shared" si="3"/>
        <v/>
      </c>
      <c r="G24" s="65" t="e">
        <f>VLOOKUP(A24,'Average Material Price'!C:O,13,FALSE)</f>
        <v>#N/A</v>
      </c>
    </row>
    <row r="25" spans="1:7" ht="15" thickBot="1" x14ac:dyDescent="0.4">
      <c r="A25" s="18"/>
      <c r="B25" s="22"/>
      <c r="C25" s="6" t="e">
        <f>VLOOKUP(A25,'Average Material Price'!$C$2:$D$203,2,FALSE)</f>
        <v>#N/A</v>
      </c>
      <c r="D25" s="118"/>
      <c r="E25" s="38" t="str">
        <f t="shared" si="4"/>
        <v/>
      </c>
      <c r="F25" s="41" t="str">
        <f t="shared" si="3"/>
        <v/>
      </c>
      <c r="G25" s="65" t="e">
        <f>VLOOKUP(A25,'Average Material Price'!C:O,13,FALSE)</f>
        <v>#N/A</v>
      </c>
    </row>
    <row r="26" spans="1:7" ht="15" thickBot="1" x14ac:dyDescent="0.4">
      <c r="C26" s="7" t="s">
        <v>296</v>
      </c>
      <c r="D26" s="7">
        <f>SUM(D18:D25)</f>
        <v>0</v>
      </c>
      <c r="E26" s="23">
        <f>SUM(E18:E25)</f>
        <v>0</v>
      </c>
      <c r="F26" s="3" t="str">
        <f t="shared" si="2"/>
        <v/>
      </c>
      <c r="G26" s="65" t="e">
        <f>VLOOKUP(A26,'Average Material Price'!C:O,13,FALSE)</f>
        <v>#N/A</v>
      </c>
    </row>
    <row r="27" spans="1:7" ht="29.5" thickBot="1" x14ac:dyDescent="0.4">
      <c r="A27" s="2" t="s">
        <v>297</v>
      </c>
      <c r="B27" s="2" t="s">
        <v>293</v>
      </c>
      <c r="C27" s="9" t="s">
        <v>304</v>
      </c>
      <c r="D27" s="9" t="s">
        <v>295</v>
      </c>
      <c r="E27" s="9" t="s">
        <v>294</v>
      </c>
      <c r="F27" s="3" t="str">
        <f t="shared" si="2"/>
        <v/>
      </c>
      <c r="G27" s="65" t="e">
        <f>VLOOKUP(A27,'Average Material Price'!C:O,13,FALSE)</f>
        <v>#N/A</v>
      </c>
    </row>
    <row r="28" spans="1:7" ht="15" thickBot="1" x14ac:dyDescent="0.4">
      <c r="A28" s="16"/>
      <c r="B28" s="17"/>
      <c r="C28" s="6" t="e">
        <f>VLOOKUP(A28,'Average Material Price'!$C$2:$D$203,2,FALSE)</f>
        <v>#N/A</v>
      </c>
      <c r="D28" s="116"/>
      <c r="E28" s="133" t="str">
        <f>IFERROR(C28*D28,"")</f>
        <v/>
      </c>
      <c r="F28" s="128" t="str">
        <f t="shared" ref="F28:F39" si="5">IFERROR(IF(G28&gt;=0,(ROUNDUP(D28/G28,0)),""),"")</f>
        <v/>
      </c>
      <c r="G28" s="65" t="e">
        <f>VLOOKUP(A28,'Average Material Price'!C:O,13,FALSE)</f>
        <v>#N/A</v>
      </c>
    </row>
    <row r="29" spans="1:7" s="3" customFormat="1" ht="15" thickBot="1" x14ac:dyDescent="0.4">
      <c r="A29" s="119"/>
      <c r="B29" s="120"/>
      <c r="C29" s="6" t="e">
        <f>VLOOKUP(A29,'Average Material Price'!$C$2:$D$203,2,FALSE)</f>
        <v>#N/A</v>
      </c>
      <c r="D29" s="121"/>
      <c r="E29" s="132" t="str">
        <f t="shared" ref="E29:E30" si="6">IFERROR(C29*D29,"")</f>
        <v/>
      </c>
      <c r="F29" s="129" t="str">
        <f t="shared" si="5"/>
        <v/>
      </c>
      <c r="G29" s="65" t="e">
        <f>VLOOKUP(A29,'Average Material Price'!C:O,13,FALSE)</f>
        <v>#N/A</v>
      </c>
    </row>
    <row r="30" spans="1:7" s="3" customFormat="1" ht="15" thickBot="1" x14ac:dyDescent="0.4">
      <c r="A30" s="119"/>
      <c r="B30" s="120"/>
      <c r="C30" s="6" t="e">
        <f>VLOOKUP(A30,'Average Material Price'!$C$2:$D$203,2,FALSE)</f>
        <v>#N/A</v>
      </c>
      <c r="D30" s="121"/>
      <c r="E30" s="132" t="str">
        <f t="shared" si="6"/>
        <v/>
      </c>
      <c r="F30" s="129" t="str">
        <f t="shared" si="5"/>
        <v/>
      </c>
      <c r="G30" s="65" t="e">
        <f>VLOOKUP(A30,'Average Material Price'!C:O,13,FALSE)</f>
        <v>#N/A</v>
      </c>
    </row>
    <row r="31" spans="1:7" ht="15" thickBot="1" x14ac:dyDescent="0.4">
      <c r="A31" s="18"/>
      <c r="B31" s="19"/>
      <c r="C31" s="6" t="e">
        <f>VLOOKUP(A31,'Average Material Price'!$C$2:$D$203,2,FALSE)</f>
        <v>#N/A</v>
      </c>
      <c r="D31" s="117"/>
      <c r="E31" s="132" t="str">
        <f t="shared" ref="E31:E39" si="7">IFERROR(C31*D31,"")</f>
        <v/>
      </c>
      <c r="F31" s="129" t="str">
        <f t="shared" si="5"/>
        <v/>
      </c>
      <c r="G31" s="65" t="e">
        <f>VLOOKUP(A31,'Average Material Price'!C:O,13,FALSE)</f>
        <v>#N/A</v>
      </c>
    </row>
    <row r="32" spans="1:7" ht="15" thickBot="1" x14ac:dyDescent="0.4">
      <c r="A32" s="18"/>
      <c r="B32" s="19"/>
      <c r="C32" s="6" t="e">
        <f>VLOOKUP(A32,'Average Material Price'!$C$2:$D$203,2,FALSE)</f>
        <v>#N/A</v>
      </c>
      <c r="D32" s="117"/>
      <c r="E32" s="132" t="str">
        <f t="shared" si="7"/>
        <v/>
      </c>
      <c r="F32" s="129" t="str">
        <f t="shared" si="5"/>
        <v/>
      </c>
      <c r="G32" s="65" t="e">
        <f>VLOOKUP(A32,'Average Material Price'!C:O,13,FALSE)</f>
        <v>#N/A</v>
      </c>
    </row>
    <row r="33" spans="1:8" ht="15" thickBot="1" x14ac:dyDescent="0.4">
      <c r="A33" s="18"/>
      <c r="B33" s="19"/>
      <c r="C33" s="6" t="e">
        <f>VLOOKUP(A33,'Average Material Price'!$C$2:$D$203,2,FALSE)</f>
        <v>#N/A</v>
      </c>
      <c r="D33" s="117"/>
      <c r="E33" s="132" t="str">
        <f t="shared" si="7"/>
        <v/>
      </c>
      <c r="F33" s="129" t="str">
        <f t="shared" si="5"/>
        <v/>
      </c>
      <c r="G33" s="65" t="e">
        <f>VLOOKUP(A33,'Average Material Price'!C:O,13,FALSE)</f>
        <v>#N/A</v>
      </c>
    </row>
    <row r="34" spans="1:8" ht="15" thickBot="1" x14ac:dyDescent="0.4">
      <c r="A34" s="18"/>
      <c r="B34" s="19"/>
      <c r="C34" s="6" t="e">
        <f>VLOOKUP(A34,'Average Material Price'!$C$2:$D$203,2,FALSE)</f>
        <v>#N/A</v>
      </c>
      <c r="D34" s="117"/>
      <c r="E34" s="132" t="str">
        <f t="shared" si="7"/>
        <v/>
      </c>
      <c r="F34" s="129" t="str">
        <f t="shared" si="5"/>
        <v/>
      </c>
      <c r="G34" s="65" t="e">
        <f>VLOOKUP(A34,'Average Material Price'!C:O,13,FALSE)</f>
        <v>#N/A</v>
      </c>
    </row>
    <row r="35" spans="1:8" ht="15" thickBot="1" x14ac:dyDescent="0.4">
      <c r="A35" s="18"/>
      <c r="B35" s="19"/>
      <c r="C35" s="6" t="e">
        <f>VLOOKUP(A35,'Average Material Price'!$C$2:$D$203,2,FALSE)</f>
        <v>#N/A</v>
      </c>
      <c r="D35" s="117"/>
      <c r="E35" s="132" t="str">
        <f t="shared" si="7"/>
        <v/>
      </c>
      <c r="F35" s="129" t="str">
        <f t="shared" si="5"/>
        <v/>
      </c>
      <c r="G35" s="65" t="e">
        <f>VLOOKUP(A35,'Average Material Price'!C:O,13,FALSE)</f>
        <v>#N/A</v>
      </c>
    </row>
    <row r="36" spans="1:8" ht="15" thickBot="1" x14ac:dyDescent="0.4">
      <c r="A36" s="18"/>
      <c r="B36" s="19"/>
      <c r="C36" s="6" t="e">
        <f>VLOOKUP(A36,'Average Material Price'!$C$2:$D$203,2,FALSE)</f>
        <v>#N/A</v>
      </c>
      <c r="D36" s="117"/>
      <c r="E36" s="132" t="str">
        <f t="shared" si="7"/>
        <v/>
      </c>
      <c r="F36" s="129" t="str">
        <f t="shared" si="5"/>
        <v/>
      </c>
      <c r="G36" s="65" t="e">
        <f>VLOOKUP(A36,'Average Material Price'!C:O,13,FALSE)</f>
        <v>#N/A</v>
      </c>
    </row>
    <row r="37" spans="1:8" ht="15" thickBot="1" x14ac:dyDescent="0.4">
      <c r="A37" s="18"/>
      <c r="B37" s="19"/>
      <c r="C37" s="6" t="e">
        <f>VLOOKUP(A37,'Average Material Price'!$C$2:$D$203,2,FALSE)</f>
        <v>#N/A</v>
      </c>
      <c r="D37" s="117"/>
      <c r="E37" s="132" t="str">
        <f t="shared" si="7"/>
        <v/>
      </c>
      <c r="F37" s="129" t="str">
        <f t="shared" si="5"/>
        <v/>
      </c>
      <c r="G37" s="65" t="e">
        <f>VLOOKUP(A37,'Average Material Price'!C:O,13,FALSE)</f>
        <v>#N/A</v>
      </c>
    </row>
    <row r="38" spans="1:8" ht="15" thickBot="1" x14ac:dyDescent="0.4">
      <c r="A38" s="18"/>
      <c r="B38" s="19"/>
      <c r="C38" s="6" t="e">
        <f>VLOOKUP(A38,'Average Material Price'!$C$2:$D$203,2,FALSE)</f>
        <v>#N/A</v>
      </c>
      <c r="D38" s="117"/>
      <c r="E38" s="132" t="str">
        <f t="shared" si="7"/>
        <v/>
      </c>
      <c r="F38" s="129" t="str">
        <f t="shared" si="5"/>
        <v/>
      </c>
      <c r="G38" s="65" t="e">
        <f>VLOOKUP(A38,'Average Material Price'!C:O,13,FALSE)</f>
        <v>#N/A</v>
      </c>
    </row>
    <row r="39" spans="1:8" ht="15" thickBot="1" x14ac:dyDescent="0.4">
      <c r="A39" s="21"/>
      <c r="B39" s="22"/>
      <c r="C39" s="130" t="e">
        <f>VLOOKUP(A39,'Average Material Price'!$C$2:$D$203,2,FALSE)</f>
        <v>#N/A</v>
      </c>
      <c r="D39" s="118"/>
      <c r="E39" s="134" t="str">
        <f t="shared" si="7"/>
        <v/>
      </c>
      <c r="F39" s="67" t="str">
        <f t="shared" si="5"/>
        <v/>
      </c>
      <c r="G39" s="65" t="e">
        <f>VLOOKUP(A39,'Average Material Price'!C:O,13,FALSE)</f>
        <v>#N/A</v>
      </c>
    </row>
    <row r="40" spans="1:8" ht="15" thickBot="1" x14ac:dyDescent="0.4">
      <c r="C40" s="66" t="s">
        <v>296</v>
      </c>
      <c r="D40" s="66">
        <f>SUM(D28:D39)</f>
        <v>0</v>
      </c>
      <c r="E40" s="131">
        <f>SUM(E28:E39)</f>
        <v>0</v>
      </c>
      <c r="F40" s="3" t="str">
        <f t="shared" si="2"/>
        <v/>
      </c>
      <c r="G40" s="65" t="e">
        <f>VLOOKUP(A40,'Average Material Price'!C:O,13,FALSE)</f>
        <v>#N/A</v>
      </c>
    </row>
    <row r="41" spans="1:8" ht="29.5" thickBot="1" x14ac:dyDescent="0.4">
      <c r="A41" s="2" t="s">
        <v>298</v>
      </c>
      <c r="B41" s="2" t="s">
        <v>293</v>
      </c>
      <c r="C41" s="9" t="s">
        <v>304</v>
      </c>
      <c r="D41" s="9" t="s">
        <v>295</v>
      </c>
      <c r="E41" s="9" t="s">
        <v>294</v>
      </c>
      <c r="F41" s="70" t="str">
        <f t="shared" si="2"/>
        <v/>
      </c>
      <c r="G41" s="65" t="e">
        <f>VLOOKUP(A41,'Average Material Price'!C:O,13,FALSE)</f>
        <v>#N/A</v>
      </c>
    </row>
    <row r="42" spans="1:8" ht="15" thickBot="1" x14ac:dyDescent="0.4">
      <c r="A42" s="16"/>
      <c r="B42" s="17"/>
      <c r="C42" s="6" t="e">
        <f>VLOOKUP(A42,'Average Material Price'!$C$2:$D$203,2,FALSE)</f>
        <v>#N/A</v>
      </c>
      <c r="D42" s="116"/>
      <c r="E42" s="36" t="str">
        <f>IFERROR(C42*D42,"")</f>
        <v/>
      </c>
      <c r="F42" s="69" t="str">
        <f t="shared" ref="F42:F43" si="8">IFERROR(IF(G42&gt;=0,(ROUNDUP(D42/G42,0)),""),"")</f>
        <v/>
      </c>
      <c r="G42" s="65" t="e">
        <f>VLOOKUP(A42,'Average Material Price'!C:O,13,FALSE)</f>
        <v>#N/A</v>
      </c>
    </row>
    <row r="43" spans="1:8" ht="15" thickBot="1" x14ac:dyDescent="0.4">
      <c r="A43" s="21"/>
      <c r="B43" s="22"/>
      <c r="C43" s="6" t="e">
        <f>VLOOKUP(A43,'Average Material Price'!$C$2:$D$203,2,FALSE)</f>
        <v>#N/A</v>
      </c>
      <c r="D43" s="118"/>
      <c r="E43" s="38" t="str">
        <f>IFERROR(C43*D43,"")</f>
        <v/>
      </c>
      <c r="F43" s="66" t="str">
        <f t="shared" si="8"/>
        <v/>
      </c>
      <c r="G43" s="65" t="e">
        <f>VLOOKUP(A43,'Average Material Price'!C:O,13,FALSE)</f>
        <v>#N/A</v>
      </c>
    </row>
    <row r="44" spans="1:8" ht="15" thickBot="1" x14ac:dyDescent="0.4">
      <c r="C44" s="7" t="s">
        <v>296</v>
      </c>
      <c r="D44" s="7">
        <f>SUM(D42:D43)</f>
        <v>0</v>
      </c>
      <c r="E44" s="23">
        <f>SUM(E42:E43)</f>
        <v>0</v>
      </c>
      <c r="F44" s="3" t="str">
        <f t="shared" si="2"/>
        <v/>
      </c>
      <c r="G44" s="65" t="e">
        <f>VLOOKUP(A44,'Average Material Price'!C:O,13,FALSE)</f>
        <v>#N/A</v>
      </c>
    </row>
    <row r="45" spans="1:8" ht="29.5" thickBot="1" x14ac:dyDescent="0.4">
      <c r="A45" s="2" t="s">
        <v>299</v>
      </c>
      <c r="B45" s="2" t="s">
        <v>293</v>
      </c>
      <c r="C45" s="9" t="s">
        <v>304</v>
      </c>
      <c r="D45" s="9" t="s">
        <v>295</v>
      </c>
      <c r="E45" s="9" t="s">
        <v>294</v>
      </c>
      <c r="F45" s="3" t="str">
        <f t="shared" si="2"/>
        <v/>
      </c>
      <c r="G45" s="65" t="e">
        <f>VLOOKUP(A45,'Average Material Price'!C:O,13,FALSE)</f>
        <v>#N/A</v>
      </c>
      <c r="H45" s="71"/>
    </row>
    <row r="46" spans="1:8" ht="15" thickBot="1" x14ac:dyDescent="0.4">
      <c r="A46" s="16"/>
      <c r="B46" s="17"/>
      <c r="C46" s="6" t="e">
        <f>VLOOKUP(A46,'Average Material Price'!$C$2:$D$203,2,FALSE)</f>
        <v>#N/A</v>
      </c>
      <c r="D46" s="116"/>
      <c r="E46" s="36" t="str">
        <f>IFERROR(C46*D46,"")</f>
        <v/>
      </c>
      <c r="F46" s="39" t="str">
        <f t="shared" ref="F46:F50" si="9">IFERROR(IF(G46&gt;=0,(ROUNDUP(D46/G46,0)),""),"")</f>
        <v/>
      </c>
      <c r="G46" s="65" t="e">
        <f>VLOOKUP(A46,'Average Material Price'!C:O,13,FALSE)</f>
        <v>#N/A</v>
      </c>
    </row>
    <row r="47" spans="1:8" ht="15" thickBot="1" x14ac:dyDescent="0.4">
      <c r="A47" s="18"/>
      <c r="B47" s="19"/>
      <c r="C47" s="6" t="e">
        <f>VLOOKUP(A47,'Average Material Price'!$C$2:$D$203,2,FALSE)</f>
        <v>#N/A</v>
      </c>
      <c r="D47" s="117"/>
      <c r="E47" s="37" t="str">
        <f t="shared" ref="E47:E50" si="10">IFERROR(C47*D47,"")</f>
        <v/>
      </c>
      <c r="F47" s="40" t="str">
        <f t="shared" si="9"/>
        <v/>
      </c>
      <c r="G47" s="65" t="e">
        <f>VLOOKUP(A47,'Average Material Price'!C:O,13,FALSE)</f>
        <v>#N/A</v>
      </c>
    </row>
    <row r="48" spans="1:8" ht="15" thickBot="1" x14ac:dyDescent="0.4">
      <c r="A48" s="18"/>
      <c r="B48" s="19"/>
      <c r="C48" s="6" t="e">
        <f>VLOOKUP(A48,'Average Material Price'!$C$2:$D$203,2,FALSE)</f>
        <v>#N/A</v>
      </c>
      <c r="D48" s="117"/>
      <c r="E48" s="37" t="str">
        <f t="shared" si="10"/>
        <v/>
      </c>
      <c r="F48" s="40" t="str">
        <f t="shared" si="9"/>
        <v/>
      </c>
      <c r="G48" s="65" t="e">
        <f>VLOOKUP(A48,'Average Material Price'!C:O,13,FALSE)</f>
        <v>#N/A</v>
      </c>
    </row>
    <row r="49" spans="1:7" ht="15" thickBot="1" x14ac:dyDescent="0.4">
      <c r="A49" s="18"/>
      <c r="B49" s="19"/>
      <c r="C49" s="6" t="e">
        <f>VLOOKUP(A49,'Average Material Price'!$C$2:$D$203,2,FALSE)</f>
        <v>#N/A</v>
      </c>
      <c r="D49" s="117"/>
      <c r="E49" s="37" t="str">
        <f t="shared" si="10"/>
        <v/>
      </c>
      <c r="F49" s="40" t="str">
        <f t="shared" si="9"/>
        <v/>
      </c>
      <c r="G49" s="65" t="e">
        <f>VLOOKUP(A49,'Average Material Price'!C:O,13,FALSE)</f>
        <v>#N/A</v>
      </c>
    </row>
    <row r="50" spans="1:7" ht="15" thickBot="1" x14ac:dyDescent="0.4">
      <c r="A50" s="21"/>
      <c r="B50" s="22"/>
      <c r="C50" s="6" t="e">
        <f>VLOOKUP(A50,'Average Material Price'!$C$2:$D$203,2,FALSE)</f>
        <v>#N/A</v>
      </c>
      <c r="D50" s="118"/>
      <c r="E50" s="38" t="str">
        <f t="shared" si="10"/>
        <v/>
      </c>
      <c r="F50" s="41" t="str">
        <f t="shared" si="9"/>
        <v/>
      </c>
      <c r="G50" s="65" t="e">
        <f>VLOOKUP(A50,'Average Material Price'!C:O,13,FALSE)</f>
        <v>#N/A</v>
      </c>
    </row>
    <row r="51" spans="1:7" ht="15" thickBot="1" x14ac:dyDescent="0.4">
      <c r="C51" s="7" t="s">
        <v>296</v>
      </c>
      <c r="D51" s="7">
        <f>SUM(D46:D50)</f>
        <v>0</v>
      </c>
      <c r="E51" s="23">
        <f>SUM(E46:E50)</f>
        <v>0</v>
      </c>
      <c r="F51" s="3" t="str">
        <f t="shared" si="2"/>
        <v/>
      </c>
      <c r="G51" s="65" t="e">
        <f>VLOOKUP(A51,'Average Material Price'!C:O,13,FALSE)</f>
        <v>#N/A</v>
      </c>
    </row>
    <row r="52" spans="1:7" ht="29.5" thickBot="1" x14ac:dyDescent="0.4">
      <c r="A52" s="2" t="s">
        <v>300</v>
      </c>
      <c r="B52" s="2" t="s">
        <v>293</v>
      </c>
      <c r="C52" s="9" t="s">
        <v>304</v>
      </c>
      <c r="D52" s="9" t="s">
        <v>295</v>
      </c>
      <c r="E52" s="9" t="s">
        <v>294</v>
      </c>
      <c r="F52" s="3" t="str">
        <f t="shared" si="2"/>
        <v/>
      </c>
      <c r="G52" s="65" t="e">
        <f>VLOOKUP(A52,'Average Material Price'!C:O,13,FALSE)</f>
        <v>#N/A</v>
      </c>
    </row>
    <row r="53" spans="1:7" ht="15" thickBot="1" x14ac:dyDescent="0.4">
      <c r="A53" s="16"/>
      <c r="B53" s="17"/>
      <c r="C53" s="6" t="e">
        <f>VLOOKUP(A53,'Average Material Price'!$C$2:$D$203,2,FALSE)</f>
        <v>#N/A</v>
      </c>
      <c r="D53" s="116"/>
      <c r="E53" s="36" t="str">
        <f>IFERROR(C53*D53,"")</f>
        <v/>
      </c>
      <c r="F53" s="39" t="str">
        <f t="shared" ref="F53:F62" si="11">IFERROR(IF(G53&gt;=0,(ROUNDUP(D53/G53,0)),""),"")</f>
        <v/>
      </c>
      <c r="G53" s="65" t="e">
        <f>VLOOKUP(A53,'Average Material Price'!C:O,13,FALSE)</f>
        <v>#N/A</v>
      </c>
    </row>
    <row r="54" spans="1:7" ht="15" thickBot="1" x14ac:dyDescent="0.4">
      <c r="A54" s="18"/>
      <c r="B54" s="19"/>
      <c r="C54" s="6" t="e">
        <f>VLOOKUP(A54,'Average Material Price'!$C$2:$D$203,2,FALSE)</f>
        <v>#N/A</v>
      </c>
      <c r="D54" s="117"/>
      <c r="E54" s="37" t="str">
        <f t="shared" ref="E54:E62" si="12">IFERROR(C54*D54,"")</f>
        <v/>
      </c>
      <c r="F54" s="40" t="str">
        <f t="shared" si="11"/>
        <v/>
      </c>
      <c r="G54" s="65" t="e">
        <f>VLOOKUP(A54,'Average Material Price'!C:O,13,FALSE)</f>
        <v>#N/A</v>
      </c>
    </row>
    <row r="55" spans="1:7" ht="15" thickBot="1" x14ac:dyDescent="0.4">
      <c r="A55" s="18"/>
      <c r="B55" s="19"/>
      <c r="C55" s="6" t="e">
        <f>VLOOKUP(A55,'Average Material Price'!$C$2:$D$203,2,FALSE)</f>
        <v>#N/A</v>
      </c>
      <c r="D55" s="117"/>
      <c r="E55" s="37" t="str">
        <f t="shared" si="12"/>
        <v/>
      </c>
      <c r="F55" s="40" t="str">
        <f t="shared" si="11"/>
        <v/>
      </c>
      <c r="G55" s="65" t="e">
        <f>VLOOKUP(A55,'Average Material Price'!C:O,13,FALSE)</f>
        <v>#N/A</v>
      </c>
    </row>
    <row r="56" spans="1:7" ht="15" thickBot="1" x14ac:dyDescent="0.4">
      <c r="A56" s="18"/>
      <c r="B56" s="19"/>
      <c r="C56" s="6" t="e">
        <f>VLOOKUP(A56,'Average Material Price'!$C$2:$D$203,2,FALSE)</f>
        <v>#N/A</v>
      </c>
      <c r="D56" s="117"/>
      <c r="E56" s="37" t="str">
        <f t="shared" si="12"/>
        <v/>
      </c>
      <c r="F56" s="40" t="str">
        <f t="shared" si="11"/>
        <v/>
      </c>
      <c r="G56" s="65" t="e">
        <f>VLOOKUP(A56,'Average Material Price'!C:O,13,FALSE)</f>
        <v>#N/A</v>
      </c>
    </row>
    <row r="57" spans="1:7" ht="15" thickBot="1" x14ac:dyDescent="0.4">
      <c r="A57" s="18"/>
      <c r="B57" s="19"/>
      <c r="C57" s="6" t="e">
        <f>VLOOKUP(A57,'Average Material Price'!$C$2:$D$203,2,FALSE)</f>
        <v>#N/A</v>
      </c>
      <c r="D57" s="117"/>
      <c r="E57" s="37" t="str">
        <f t="shared" si="12"/>
        <v/>
      </c>
      <c r="F57" s="40" t="str">
        <f t="shared" si="11"/>
        <v/>
      </c>
      <c r="G57" s="65" t="e">
        <f>VLOOKUP(A57,'Average Material Price'!C:O,13,FALSE)</f>
        <v>#N/A</v>
      </c>
    </row>
    <row r="58" spans="1:7" ht="15" thickBot="1" x14ac:dyDescent="0.4">
      <c r="A58" s="18"/>
      <c r="B58" s="19"/>
      <c r="C58" s="6" t="e">
        <f>VLOOKUP(A58,'Average Material Price'!$C$2:$D$203,2,FALSE)</f>
        <v>#N/A</v>
      </c>
      <c r="D58" s="117"/>
      <c r="E58" s="37" t="str">
        <f t="shared" si="12"/>
        <v/>
      </c>
      <c r="F58" s="40" t="str">
        <f t="shared" si="11"/>
        <v/>
      </c>
      <c r="G58" s="65" t="e">
        <f>VLOOKUP(A58,'Average Material Price'!C:O,13,FALSE)</f>
        <v>#N/A</v>
      </c>
    </row>
    <row r="59" spans="1:7" ht="15" thickBot="1" x14ac:dyDescent="0.4">
      <c r="A59" s="18"/>
      <c r="B59" s="19"/>
      <c r="C59" s="6" t="e">
        <f>VLOOKUP(A59,'Average Material Price'!$C$2:$D$203,2,FALSE)</f>
        <v>#N/A</v>
      </c>
      <c r="D59" s="117"/>
      <c r="E59" s="37" t="str">
        <f t="shared" si="12"/>
        <v/>
      </c>
      <c r="F59" s="40" t="str">
        <f t="shared" si="11"/>
        <v/>
      </c>
      <c r="G59" s="65" t="e">
        <f>VLOOKUP(A59,'Average Material Price'!C:O,13,FALSE)</f>
        <v>#N/A</v>
      </c>
    </row>
    <row r="60" spans="1:7" ht="15" thickBot="1" x14ac:dyDescent="0.4">
      <c r="A60" s="18"/>
      <c r="B60" s="19"/>
      <c r="C60" s="6" t="e">
        <f>VLOOKUP(A60,'Average Material Price'!$C$2:$D$203,2,FALSE)</f>
        <v>#N/A</v>
      </c>
      <c r="D60" s="117"/>
      <c r="E60" s="37" t="str">
        <f t="shared" si="12"/>
        <v/>
      </c>
      <c r="F60" s="40" t="str">
        <f t="shared" si="11"/>
        <v/>
      </c>
      <c r="G60" s="65" t="e">
        <f>VLOOKUP(A60,'Average Material Price'!C:O,13,FALSE)</f>
        <v>#N/A</v>
      </c>
    </row>
    <row r="61" spans="1:7" ht="15" thickBot="1" x14ac:dyDescent="0.4">
      <c r="A61" s="18"/>
      <c r="B61" s="19"/>
      <c r="C61" s="6" t="e">
        <f>VLOOKUP(A61,'Average Material Price'!$C$2:$D$203,2,FALSE)</f>
        <v>#N/A</v>
      </c>
      <c r="D61" s="117"/>
      <c r="E61" s="37" t="str">
        <f t="shared" si="12"/>
        <v/>
      </c>
      <c r="F61" s="40" t="str">
        <f t="shared" si="11"/>
        <v/>
      </c>
      <c r="G61" s="65" t="e">
        <f>VLOOKUP(A61,'Average Material Price'!C:O,13,FALSE)</f>
        <v>#N/A</v>
      </c>
    </row>
    <row r="62" spans="1:7" ht="15" thickBot="1" x14ac:dyDescent="0.4">
      <c r="A62" s="21"/>
      <c r="B62" s="22"/>
      <c r="C62" s="6" t="e">
        <f>VLOOKUP(A62,'Average Material Price'!$C$2:$D$203,2,FALSE)</f>
        <v>#N/A</v>
      </c>
      <c r="D62" s="118"/>
      <c r="E62" s="38" t="str">
        <f t="shared" si="12"/>
        <v/>
      </c>
      <c r="F62" s="41" t="str">
        <f t="shared" si="11"/>
        <v/>
      </c>
      <c r="G62" s="65" t="e">
        <f>VLOOKUP(A62,'Average Material Price'!C:O,13,FALSE)</f>
        <v>#N/A</v>
      </c>
    </row>
    <row r="63" spans="1:7" ht="15" thickBot="1" x14ac:dyDescent="0.4">
      <c r="C63" s="7" t="s">
        <v>296</v>
      </c>
      <c r="D63" s="7">
        <f>SUM(D53:D62)</f>
        <v>0</v>
      </c>
      <c r="E63" s="23">
        <f>SUM(E53:E62)</f>
        <v>0</v>
      </c>
      <c r="F63" s="3" t="str">
        <f t="shared" si="2"/>
        <v/>
      </c>
      <c r="G63" s="65" t="e">
        <f>VLOOKUP(A63,'Average Material Price'!C:O,13,FALSE)</f>
        <v>#N/A</v>
      </c>
    </row>
    <row r="64" spans="1:7" ht="29.5" thickBot="1" x14ac:dyDescent="0.4">
      <c r="A64" s="2" t="s">
        <v>529</v>
      </c>
      <c r="B64" s="2" t="s">
        <v>293</v>
      </c>
      <c r="C64" s="9" t="s">
        <v>304</v>
      </c>
      <c r="D64" s="9" t="s">
        <v>295</v>
      </c>
      <c r="E64" s="9" t="s">
        <v>294</v>
      </c>
      <c r="F64" s="70" t="str">
        <f t="shared" si="2"/>
        <v/>
      </c>
      <c r="G64" s="65" t="e">
        <f>VLOOKUP(A64,'Average Material Price'!C:O,13,FALSE)</f>
        <v>#N/A</v>
      </c>
    </row>
    <row r="65" spans="1:7" ht="15" thickBot="1" x14ac:dyDescent="0.4">
      <c r="A65" s="16"/>
      <c r="B65" s="17"/>
      <c r="C65" s="6" t="e">
        <f>VLOOKUP(A65,'Average Material Price'!$C$2:$D$203,2,FALSE)</f>
        <v>#N/A</v>
      </c>
      <c r="D65" s="116"/>
      <c r="E65" s="36" t="str">
        <f>IFERROR(C65*D65,"")</f>
        <v/>
      </c>
      <c r="F65" s="66" t="str">
        <f t="shared" ref="F65" si="13">IFERROR(IF(G65&gt;=0,(ROUNDUP(D65/G65,0)),""),"")</f>
        <v/>
      </c>
      <c r="G65" s="65" t="e">
        <f>VLOOKUP(A65,'Average Material Price'!C:O,13,FALSE)</f>
        <v>#N/A</v>
      </c>
    </row>
    <row r="66" spans="1:7" ht="15" thickBot="1" x14ac:dyDescent="0.4">
      <c r="A66" s="5"/>
      <c r="B66" s="5"/>
      <c r="C66" s="7" t="s">
        <v>296</v>
      </c>
      <c r="D66" s="7">
        <f>SUM(D65:D65)</f>
        <v>0</v>
      </c>
      <c r="E66" s="23">
        <f>SUM(E65:E65)</f>
        <v>0</v>
      </c>
      <c r="F66" s="3" t="str">
        <f t="shared" si="2"/>
        <v/>
      </c>
      <c r="G66" s="65" t="e">
        <f>VLOOKUP(A66,'Average Material Price'!C:O,13,FALSE)</f>
        <v>#N/A</v>
      </c>
    </row>
    <row r="67" spans="1:7" ht="15" thickBot="1" x14ac:dyDescent="0.4">
      <c r="A67" s="5"/>
      <c r="B67" s="5"/>
      <c r="C67" s="5"/>
      <c r="D67" s="5"/>
      <c r="E67" s="5"/>
    </row>
    <row r="68" spans="1:7" ht="15" thickBot="1" x14ac:dyDescent="0.4">
      <c r="B68" s="8" t="s">
        <v>301</v>
      </c>
      <c r="C68" s="32"/>
      <c r="D68" s="33"/>
      <c r="E68" s="34">
        <f>SUM(,E66,E63,E51,E44,E40,E26,E16)</f>
        <v>0</v>
      </c>
    </row>
  </sheetData>
  <sheetProtection algorithmName="SHA-512" hashValue="+Gy7JoCMAQTsOSOoWCeBwmPbKQYZcbruqACsSckuMVwZf2SC/G8Yn30tugYZWtHbuXVNkonE0kqbZ+jh7rO3EA==" saltValue="Xy7gjPJuTEV2/UIQlo6UJg==" spinCount="100000" sheet="1" objects="1" scenarios="1"/>
  <dataValidations xWindow="585" yWindow="678" count="14">
    <dataValidation type="list" allowBlank="1" showInputMessage="1" showErrorMessage="1" error="Choose from dropdown" prompt="Choose Dairy Product" sqref="A6:A15">
      <formula1>Dairy_p</formula1>
    </dataValidation>
    <dataValidation type="list" allowBlank="1" showInputMessage="1" showErrorMessage="1" error="Choose from list" prompt="Select beef product" sqref="A18:A25">
      <formula1>Beef_p</formula1>
    </dataValidation>
    <dataValidation type="list" allowBlank="1" showInputMessage="1" showErrorMessage="1" error="Choose from list" prompt="Choose Destination" sqref="B18:B25">
      <formula1>Beef_l</formula1>
    </dataValidation>
    <dataValidation type="list" allowBlank="1" showInputMessage="1" showErrorMessage="1" error="Choose from drop down" prompt="Choose Destination" sqref="B6:B15">
      <formula1>Fruit_list</formula1>
    </dataValidation>
    <dataValidation type="list" allowBlank="1" showInputMessage="1" showErrorMessage="1" error="Choose from List" prompt="Choose Fruit and Vegetable Product" sqref="A28:A39">
      <formula1>FV_p</formula1>
    </dataValidation>
    <dataValidation type="list" allowBlank="1" showInputMessage="1" showErrorMessage="1" error="Choose from list" prompt="Choose Destination" sqref="B28:B39">
      <formula1>FV_l</formula1>
    </dataValidation>
    <dataValidation type="list" allowBlank="1" showInputMessage="1" showErrorMessage="1" error="Choose from list" prompt="Choose Destination" sqref="B42:B43">
      <formula1>Fish_l</formula1>
    </dataValidation>
    <dataValidation type="list" allowBlank="1" showInputMessage="1" showErrorMessage="1" error="Choose from List" prompt="Choose Fish product" sqref="A42:A43">
      <formula1>Fish_p</formula1>
    </dataValidation>
    <dataValidation type="list" allowBlank="1" showInputMessage="1" showErrorMessage="1" error="Choose from list" prompt="Choose Destination" sqref="B46:B50">
      <formula1>Grain_l</formula1>
    </dataValidation>
    <dataValidation type="list" allowBlank="1" showInputMessage="1" showErrorMessage="1" error="Choose from list" prompt="Choose Grain Product" sqref="A46:A50">
      <formula1>Grain_p</formula1>
    </dataValidation>
    <dataValidation type="list" allowBlank="1" showInputMessage="1" showErrorMessage="1" error="Choose from list" prompt="Choose Poultry Product" sqref="A53:A62">
      <formula1>Poultry_p</formula1>
    </dataValidation>
    <dataValidation type="list" allowBlank="1" showInputMessage="1" showErrorMessage="1" error="Choose from list" prompt="Choose Destination" sqref="B53:B62">
      <formula1>Poultry_l</formula1>
    </dataValidation>
    <dataValidation type="list" allowBlank="1" showInputMessage="1" showErrorMessage="1" error="Choose from list" prompt="Choose Nut product" sqref="A65">
      <formula1>Nut_p</formula1>
    </dataValidation>
    <dataValidation type="list" allowBlank="1" showInputMessage="1" showErrorMessage="1" error="Choose from list" prompt="Choose Destination" sqref="B65">
      <formula1>Nut_l</formula1>
    </dataValidation>
  </dataValidations>
  <pageMargins left="0.25" right="0.25" top="0.5" bottom="0.5" header="0" footer="0.3"/>
  <pageSetup scale="61" fitToHeight="0" orientation="portrait" horizontalDpi="4294967295" verticalDpi="4294967295" r:id="rId1"/>
  <ignoredErrors>
    <ignoredError sqref="C6:C15 C18:C25 C28:C39 C42:C43 C46:C50 C53:C62 C65" evalError="1"/>
    <ignoredError sqref="F6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O227"/>
  <sheetViews>
    <sheetView workbookViewId="0">
      <selection activeCell="O3" sqref="O3"/>
    </sheetView>
  </sheetViews>
  <sheetFormatPr defaultColWidth="5.54296875" defaultRowHeight="12.5" x14ac:dyDescent="0.25"/>
  <cols>
    <col min="1" max="1" width="21.54296875" style="24" customWidth="1"/>
    <col min="2" max="2" width="43.453125" style="24" customWidth="1"/>
    <col min="3" max="3" width="43.453125" style="56" customWidth="1"/>
    <col min="4" max="4" width="14.54296875" style="24" bestFit="1" customWidth="1"/>
    <col min="5" max="5" width="17.1796875" style="25" bestFit="1" customWidth="1"/>
    <col min="6" max="6" width="7.453125" style="26" bestFit="1" customWidth="1"/>
    <col min="7" max="7" width="25.1796875" style="24" bestFit="1" customWidth="1"/>
    <col min="8" max="8" width="7.54296875" style="26" bestFit="1" customWidth="1"/>
    <col min="9" max="9" width="21.54296875" style="24" bestFit="1" customWidth="1"/>
    <col min="10" max="10" width="7.81640625" style="26" bestFit="1" customWidth="1"/>
    <col min="11" max="11" width="15.81640625" style="24" bestFit="1" customWidth="1"/>
    <col min="12" max="12" width="15.81640625" style="26" bestFit="1" customWidth="1"/>
    <col min="13" max="13" width="44.1796875" style="24" bestFit="1" customWidth="1"/>
    <col min="14" max="14" width="11.26953125" style="24" bestFit="1" customWidth="1"/>
    <col min="15" max="15" width="12" style="24" bestFit="1" customWidth="1"/>
    <col min="16" max="16" width="10.453125" style="24" bestFit="1" customWidth="1"/>
    <col min="17" max="16384" width="5.54296875" style="24"/>
  </cols>
  <sheetData>
    <row r="1" spans="1:15" ht="56.25" customHeight="1" x14ac:dyDescent="0.25"/>
    <row r="2" spans="1:15" s="3" customFormat="1" ht="43.5" x14ac:dyDescent="0.35">
      <c r="A2" s="47" t="s">
        <v>305</v>
      </c>
      <c r="B2" s="48" t="s">
        <v>306</v>
      </c>
      <c r="C2" s="48"/>
      <c r="D2" s="49" t="s">
        <v>0</v>
      </c>
      <c r="E2" s="48" t="s">
        <v>530</v>
      </c>
      <c r="F2" s="48" t="s">
        <v>1</v>
      </c>
      <c r="G2" s="48" t="s">
        <v>2</v>
      </c>
      <c r="H2" s="48" t="s">
        <v>3</v>
      </c>
      <c r="I2" s="48" t="s">
        <v>4</v>
      </c>
      <c r="J2" s="48" t="s">
        <v>5</v>
      </c>
      <c r="K2" s="48" t="s">
        <v>6</v>
      </c>
      <c r="L2" s="48" t="s">
        <v>7</v>
      </c>
      <c r="M2" s="48" t="s">
        <v>8</v>
      </c>
      <c r="N2" s="48" t="s">
        <v>9</v>
      </c>
      <c r="O2" s="57"/>
    </row>
    <row r="3" spans="1:15" s="3" customFormat="1" ht="14.5" x14ac:dyDescent="0.35">
      <c r="A3" s="58">
        <v>100002</v>
      </c>
      <c r="B3" s="58" t="s">
        <v>307</v>
      </c>
      <c r="C3" s="42" t="str">
        <f>A3&amp;" "&amp;B3</f>
        <v>100002 CHEESE CHED WHT SHRED BAG-6/5 LB</v>
      </c>
      <c r="D3" s="60">
        <v>1.7375</v>
      </c>
      <c r="E3" s="64">
        <v>1280</v>
      </c>
      <c r="F3" s="42" t="s">
        <v>10</v>
      </c>
      <c r="G3" s="42" t="s">
        <v>11</v>
      </c>
      <c r="H3" s="42" t="s">
        <v>12</v>
      </c>
      <c r="I3" s="42" t="s">
        <v>13</v>
      </c>
      <c r="J3" s="42" t="s">
        <v>14</v>
      </c>
      <c r="K3" s="42" t="s">
        <v>15</v>
      </c>
      <c r="L3" s="42" t="s">
        <v>16</v>
      </c>
      <c r="M3" s="42" t="s">
        <v>17</v>
      </c>
      <c r="N3" s="44">
        <v>38400</v>
      </c>
      <c r="O3" s="24">
        <f>N3/E3</f>
        <v>30</v>
      </c>
    </row>
    <row r="4" spans="1:15" s="3" customFormat="1" ht="14.5" x14ac:dyDescent="0.35">
      <c r="A4" s="58">
        <v>100003</v>
      </c>
      <c r="B4" s="58" t="s">
        <v>308</v>
      </c>
      <c r="C4" s="42" t="str">
        <f>A4&amp;" "&amp;B4</f>
        <v>100003 CHEESE CHED YEL SHRED BAG-6/5 LB</v>
      </c>
      <c r="D4" s="60">
        <v>1.7375</v>
      </c>
      <c r="E4" s="64">
        <v>1280</v>
      </c>
      <c r="F4" s="42" t="s">
        <v>10</v>
      </c>
      <c r="G4" s="42" t="s">
        <v>11</v>
      </c>
      <c r="H4" s="42" t="s">
        <v>12</v>
      </c>
      <c r="I4" s="42" t="s">
        <v>13</v>
      </c>
      <c r="J4" s="42" t="s">
        <v>14</v>
      </c>
      <c r="K4" s="42" t="s">
        <v>15</v>
      </c>
      <c r="L4" s="42" t="s">
        <v>18</v>
      </c>
      <c r="M4" s="42" t="s">
        <v>19</v>
      </c>
      <c r="N4" s="44">
        <v>38400</v>
      </c>
      <c r="O4" s="24">
        <f t="shared" ref="O4:O11" si="0">N4/E4</f>
        <v>30</v>
      </c>
    </row>
    <row r="5" spans="1:15" s="3" customFormat="1" ht="14.5" x14ac:dyDescent="0.35">
      <c r="A5" s="58">
        <v>100012</v>
      </c>
      <c r="B5" s="58" t="s">
        <v>309</v>
      </c>
      <c r="C5" s="42" t="str">
        <f t="shared" ref="C5:C65" si="1">A5&amp;" "&amp;B5</f>
        <v>100012 CHEESE CHED RDU FAT YEL SHRED BAG-6/5 LB</v>
      </c>
      <c r="D5" s="60">
        <v>1.7375</v>
      </c>
      <c r="E5" s="64">
        <v>1280</v>
      </c>
      <c r="F5" s="42" t="s">
        <v>10</v>
      </c>
      <c r="G5" s="42" t="s">
        <v>11</v>
      </c>
      <c r="H5" s="42" t="s">
        <v>12</v>
      </c>
      <c r="I5" s="42" t="s">
        <v>13</v>
      </c>
      <c r="J5" s="42" t="s">
        <v>14</v>
      </c>
      <c r="K5" s="42" t="s">
        <v>15</v>
      </c>
      <c r="L5" s="42" t="s">
        <v>16</v>
      </c>
      <c r="M5" s="42" t="s">
        <v>17</v>
      </c>
      <c r="N5" s="44">
        <v>38400</v>
      </c>
      <c r="O5" s="24">
        <f t="shared" si="0"/>
        <v>30</v>
      </c>
    </row>
    <row r="6" spans="1:15" s="3" customFormat="1" ht="14.5" x14ac:dyDescent="0.35">
      <c r="A6" s="58">
        <v>100017</v>
      </c>
      <c r="B6" s="58" t="s">
        <v>310</v>
      </c>
      <c r="C6" s="42" t="str">
        <f t="shared" si="1"/>
        <v>100017 CHEESE PROCESS LVS-6/5 LB</v>
      </c>
      <c r="D6" s="60">
        <v>1.7375</v>
      </c>
      <c r="E6" s="64">
        <v>1320</v>
      </c>
      <c r="F6" s="42" t="s">
        <v>10</v>
      </c>
      <c r="G6" s="42" t="s">
        <v>11</v>
      </c>
      <c r="H6" s="42" t="s">
        <v>12</v>
      </c>
      <c r="I6" s="42" t="s">
        <v>13</v>
      </c>
      <c r="J6" s="42" t="s">
        <v>14</v>
      </c>
      <c r="K6" s="42" t="s">
        <v>15</v>
      </c>
      <c r="L6" s="42" t="s">
        <v>18</v>
      </c>
      <c r="M6" s="42" t="s">
        <v>19</v>
      </c>
      <c r="N6" s="44">
        <v>38400</v>
      </c>
      <c r="O6" s="24">
        <f t="shared" si="0"/>
        <v>29.09090909090909</v>
      </c>
    </row>
    <row r="7" spans="1:15" s="3" customFormat="1" ht="14.5" x14ac:dyDescent="0.35">
      <c r="A7" s="58">
        <v>100018</v>
      </c>
      <c r="B7" s="58" t="s">
        <v>311</v>
      </c>
      <c r="C7" s="42" t="str">
        <f t="shared" si="1"/>
        <v>100018 CHEESE PROCESS YEL SLC LVS-6/5 LB</v>
      </c>
      <c r="D7" s="60">
        <v>1.7375</v>
      </c>
      <c r="E7" s="64">
        <v>1320</v>
      </c>
      <c r="F7" s="42" t="s">
        <v>10</v>
      </c>
      <c r="G7" s="42" t="s">
        <v>11</v>
      </c>
      <c r="H7" s="42" t="s">
        <v>20</v>
      </c>
      <c r="I7" s="42" t="s">
        <v>21</v>
      </c>
      <c r="J7" s="42" t="s">
        <v>14</v>
      </c>
      <c r="K7" s="42" t="s">
        <v>15</v>
      </c>
      <c r="L7" s="42" t="s">
        <v>22</v>
      </c>
      <c r="M7" s="42" t="s">
        <v>23</v>
      </c>
      <c r="N7" s="44">
        <v>39600</v>
      </c>
      <c r="O7" s="24">
        <f t="shared" si="0"/>
        <v>30</v>
      </c>
    </row>
    <row r="8" spans="1:15" s="3" customFormat="1" ht="14.5" x14ac:dyDescent="0.35">
      <c r="A8" s="58">
        <v>100019</v>
      </c>
      <c r="B8" s="58" t="s">
        <v>312</v>
      </c>
      <c r="C8" s="42" t="str">
        <f t="shared" si="1"/>
        <v>100019 CHEESE PROCESS WHT SLC LVS-6/5 LB</v>
      </c>
      <c r="D8" s="60">
        <v>1.7375</v>
      </c>
      <c r="E8" s="64">
        <v>1320</v>
      </c>
      <c r="F8" s="42" t="s">
        <v>10</v>
      </c>
      <c r="G8" s="42" t="s">
        <v>11</v>
      </c>
      <c r="H8" s="42" t="s">
        <v>20</v>
      </c>
      <c r="I8" s="42" t="s">
        <v>21</v>
      </c>
      <c r="J8" s="42" t="s">
        <v>14</v>
      </c>
      <c r="K8" s="42" t="s">
        <v>15</v>
      </c>
      <c r="L8" s="42" t="s">
        <v>24</v>
      </c>
      <c r="M8" s="42" t="s">
        <v>25</v>
      </c>
      <c r="N8" s="44">
        <v>39600</v>
      </c>
      <c r="O8" s="24">
        <f t="shared" si="0"/>
        <v>30</v>
      </c>
    </row>
    <row r="9" spans="1:15" s="3" customFormat="1" ht="14.5" x14ac:dyDescent="0.35">
      <c r="A9" s="58">
        <v>100021</v>
      </c>
      <c r="B9" s="58" t="s">
        <v>313</v>
      </c>
      <c r="C9" s="42" t="str">
        <f t="shared" si="1"/>
        <v>100021 CHEESE MOZ LM PART SKM SHRD FRZ BOX-30LB</v>
      </c>
      <c r="D9" s="60">
        <v>1.8369</v>
      </c>
      <c r="E9" s="64">
        <v>1344</v>
      </c>
      <c r="F9" s="42" t="s">
        <v>10</v>
      </c>
      <c r="G9" s="42" t="s">
        <v>11</v>
      </c>
      <c r="H9" s="42" t="s">
        <v>20</v>
      </c>
      <c r="I9" s="42" t="s">
        <v>21</v>
      </c>
      <c r="J9" s="42" t="s">
        <v>14</v>
      </c>
      <c r="K9" s="42" t="s">
        <v>15</v>
      </c>
      <c r="L9" s="42" t="s">
        <v>24</v>
      </c>
      <c r="M9" s="42" t="s">
        <v>25</v>
      </c>
      <c r="N9" s="44">
        <v>39600</v>
      </c>
      <c r="O9" s="24">
        <f>N9/E9</f>
        <v>29.464285714285715</v>
      </c>
    </row>
    <row r="10" spans="1:15" s="3" customFormat="1" ht="14.5" x14ac:dyDescent="0.35">
      <c r="A10" s="58">
        <v>100022</v>
      </c>
      <c r="B10" s="58" t="s">
        <v>314</v>
      </c>
      <c r="C10" s="42" t="str">
        <f t="shared" si="1"/>
        <v>100022 CHEESE MOZ LM PART SKIM FRZ LVS-8/6 LB</v>
      </c>
      <c r="D10" s="60">
        <v>1.8369</v>
      </c>
      <c r="E10" s="64">
        <v>840</v>
      </c>
      <c r="F10" s="42" t="s">
        <v>10</v>
      </c>
      <c r="G10" s="42" t="s">
        <v>11</v>
      </c>
      <c r="H10" s="42" t="s">
        <v>26</v>
      </c>
      <c r="I10" s="42" t="s">
        <v>27</v>
      </c>
      <c r="J10" s="42" t="s">
        <v>14</v>
      </c>
      <c r="K10" s="42" t="s">
        <v>15</v>
      </c>
      <c r="L10" s="42" t="s">
        <v>28</v>
      </c>
      <c r="M10" s="42" t="s">
        <v>29</v>
      </c>
      <c r="N10" s="44">
        <v>40320</v>
      </c>
      <c r="O10" s="24">
        <f t="shared" si="0"/>
        <v>48</v>
      </c>
    </row>
    <row r="11" spans="1:15" s="3" customFormat="1" ht="14.5" x14ac:dyDescent="0.35">
      <c r="A11" s="58">
        <v>100034</v>
      </c>
      <c r="B11" s="58" t="s">
        <v>315</v>
      </c>
      <c r="C11" s="42" t="str">
        <f t="shared" si="1"/>
        <v>100034 CHEESE MOZ LITE SHRED FRZ BOX-30 LB</v>
      </c>
      <c r="D11" s="60">
        <v>1.8369</v>
      </c>
      <c r="E11" s="64">
        <v>1344</v>
      </c>
      <c r="F11" s="42" t="s">
        <v>10</v>
      </c>
      <c r="G11" s="42" t="s">
        <v>11</v>
      </c>
      <c r="H11" s="42" t="s">
        <v>26</v>
      </c>
      <c r="I11" s="42" t="s">
        <v>27</v>
      </c>
      <c r="J11" s="42" t="s">
        <v>14</v>
      </c>
      <c r="K11" s="42" t="s">
        <v>15</v>
      </c>
      <c r="L11" s="42" t="s">
        <v>30</v>
      </c>
      <c r="M11" s="42" t="s">
        <v>31</v>
      </c>
      <c r="N11" s="44">
        <v>40320</v>
      </c>
      <c r="O11" s="24">
        <f t="shared" si="0"/>
        <v>30</v>
      </c>
    </row>
    <row r="12" spans="1:15" s="3" customFormat="1" ht="14.5" x14ac:dyDescent="0.35">
      <c r="A12" s="58">
        <v>100036</v>
      </c>
      <c r="B12" s="58" t="s">
        <v>316</v>
      </c>
      <c r="C12" s="42" t="str">
        <f t="shared" si="1"/>
        <v>100036 CHEESE BLEND AMER SKM YEL SLC LVS-6/5 LB</v>
      </c>
      <c r="D12" s="60">
        <v>1.7375</v>
      </c>
      <c r="E12" s="64">
        <v>1320</v>
      </c>
      <c r="F12" s="42" t="s">
        <v>10</v>
      </c>
      <c r="G12" s="42" t="s">
        <v>11</v>
      </c>
      <c r="H12" s="42" t="s">
        <v>26</v>
      </c>
      <c r="I12" s="42" t="s">
        <v>27</v>
      </c>
      <c r="J12" s="42" t="s">
        <v>14</v>
      </c>
      <c r="K12" s="42" t="s">
        <v>15</v>
      </c>
      <c r="L12" s="42" t="s">
        <v>28</v>
      </c>
      <c r="M12" s="42" t="s">
        <v>29</v>
      </c>
      <c r="N12" s="44">
        <v>40320</v>
      </c>
      <c r="O12" s="24">
        <f>N12/E12</f>
        <v>30.545454545454547</v>
      </c>
    </row>
    <row r="13" spans="1:15" s="3" customFormat="1" ht="14.5" x14ac:dyDescent="0.35">
      <c r="A13" s="58">
        <v>100037</v>
      </c>
      <c r="B13" s="58" t="s">
        <v>317</v>
      </c>
      <c r="C13" s="42" t="str">
        <f t="shared" si="1"/>
        <v>100037 CHEESE BLEND AMER SKM WHT SLC LVS-6/5 LB</v>
      </c>
      <c r="D13" s="60">
        <v>1.7375</v>
      </c>
      <c r="E13" s="64">
        <v>1320</v>
      </c>
      <c r="F13" s="42" t="s">
        <v>10</v>
      </c>
      <c r="G13" s="42" t="s">
        <v>11</v>
      </c>
      <c r="H13" s="42" t="s">
        <v>20</v>
      </c>
      <c r="I13" s="42" t="s">
        <v>21</v>
      </c>
      <c r="J13" s="42" t="s">
        <v>14</v>
      </c>
      <c r="K13" s="42" t="s">
        <v>15</v>
      </c>
      <c r="L13" s="42" t="s">
        <v>24</v>
      </c>
      <c r="M13" s="42" t="s">
        <v>25</v>
      </c>
      <c r="N13" s="44">
        <v>39600</v>
      </c>
      <c r="O13" s="24">
        <f>N13/E13</f>
        <v>30</v>
      </c>
    </row>
    <row r="14" spans="1:15" s="3" customFormat="1" ht="14.5" x14ac:dyDescent="0.35">
      <c r="A14" s="58">
        <v>100038</v>
      </c>
      <c r="B14" s="58" t="s">
        <v>318</v>
      </c>
      <c r="C14" s="42" t="str">
        <f t="shared" si="1"/>
        <v>100038 K CHEESE PROCESS WHT SLC LVS-6/5 LB</v>
      </c>
      <c r="D14" s="60">
        <v>1.7375</v>
      </c>
      <c r="E14" s="64">
        <v>1320</v>
      </c>
      <c r="F14" s="42" t="s">
        <v>10</v>
      </c>
      <c r="G14" s="42" t="s">
        <v>11</v>
      </c>
      <c r="H14" s="42" t="s">
        <v>20</v>
      </c>
      <c r="I14" s="42" t="s">
        <v>21</v>
      </c>
      <c r="J14" s="42" t="s">
        <v>14</v>
      </c>
      <c r="K14" s="42" t="s">
        <v>15</v>
      </c>
      <c r="L14" s="42" t="s">
        <v>24</v>
      </c>
      <c r="M14" s="42" t="s">
        <v>25</v>
      </c>
      <c r="N14" s="44">
        <v>39600</v>
      </c>
      <c r="O14" s="24">
        <f>N14/E14</f>
        <v>30</v>
      </c>
    </row>
    <row r="15" spans="1:15" s="3" customFormat="1" ht="14.5" x14ac:dyDescent="0.35">
      <c r="A15" s="58">
        <v>100046</v>
      </c>
      <c r="B15" s="58" t="s">
        <v>319</v>
      </c>
      <c r="C15" s="42" t="str">
        <f t="shared" si="1"/>
        <v>100046 EGGS WHOLE FRZ CTN-6/5 LB</v>
      </c>
      <c r="D15" s="60">
        <v>0.84909999999999997</v>
      </c>
      <c r="E15" s="64">
        <v>1334</v>
      </c>
      <c r="F15" s="42" t="s">
        <v>10</v>
      </c>
      <c r="G15" s="42" t="s">
        <v>11</v>
      </c>
      <c r="H15" s="42" t="s">
        <v>32</v>
      </c>
      <c r="I15" s="42" t="s">
        <v>33</v>
      </c>
      <c r="J15" s="42" t="s">
        <v>14</v>
      </c>
      <c r="K15" s="42" t="s">
        <v>15</v>
      </c>
      <c r="L15" s="42" t="s">
        <v>24</v>
      </c>
      <c r="M15" s="42" t="s">
        <v>25</v>
      </c>
      <c r="N15" s="44">
        <v>39600</v>
      </c>
      <c r="O15" s="24">
        <f t="shared" ref="O15" si="2">N15/E15</f>
        <v>29.685157421289354</v>
      </c>
    </row>
    <row r="16" spans="1:15" s="3" customFormat="1" ht="14.5" x14ac:dyDescent="0.35">
      <c r="A16" s="58">
        <v>100047</v>
      </c>
      <c r="B16" s="58" t="s">
        <v>320</v>
      </c>
      <c r="C16" s="42" t="str">
        <f t="shared" si="1"/>
        <v>100047 EGGS WHOLE LIQ BULK -TANK</v>
      </c>
      <c r="D16" s="60">
        <v>0.61360000000000003</v>
      </c>
      <c r="E16" s="64">
        <v>0</v>
      </c>
      <c r="F16" s="42" t="s">
        <v>10</v>
      </c>
      <c r="G16" s="42" t="s">
        <v>11</v>
      </c>
      <c r="H16" s="42" t="s">
        <v>34</v>
      </c>
      <c r="I16" s="42" t="s">
        <v>35</v>
      </c>
      <c r="J16" s="42" t="s">
        <v>36</v>
      </c>
      <c r="K16" s="42" t="s">
        <v>37</v>
      </c>
      <c r="L16" s="42" t="s">
        <v>38</v>
      </c>
      <c r="M16" s="42" t="s">
        <v>39</v>
      </c>
      <c r="N16" s="44">
        <v>40020</v>
      </c>
      <c r="O16" s="24"/>
    </row>
    <row r="17" spans="1:15" s="3" customFormat="1" ht="14.5" x14ac:dyDescent="0.35">
      <c r="A17" s="58">
        <v>100098</v>
      </c>
      <c r="B17" s="58" t="s">
        <v>321</v>
      </c>
      <c r="C17" s="42" t="str">
        <f t="shared" si="1"/>
        <v>100098 CHICKEN CUT-UP FRZ CTN-40 LB</v>
      </c>
      <c r="D17" s="60">
        <v>0.92549999999999999</v>
      </c>
      <c r="E17" s="64">
        <v>1000</v>
      </c>
      <c r="F17" s="42" t="s">
        <v>10</v>
      </c>
      <c r="G17" s="42" t="s">
        <v>11</v>
      </c>
      <c r="H17" s="42" t="s">
        <v>34</v>
      </c>
      <c r="I17" s="42" t="s">
        <v>35</v>
      </c>
      <c r="J17" s="42" t="s">
        <v>36</v>
      </c>
      <c r="K17" s="42" t="s">
        <v>37</v>
      </c>
      <c r="L17" s="42" t="s">
        <v>40</v>
      </c>
      <c r="M17" s="42" t="s">
        <v>41</v>
      </c>
      <c r="N17" s="44">
        <v>48000</v>
      </c>
      <c r="O17" s="24">
        <v>40</v>
      </c>
    </row>
    <row r="18" spans="1:15" s="3" customFormat="1" ht="14.5" x14ac:dyDescent="0.35">
      <c r="A18" s="58">
        <v>100101</v>
      </c>
      <c r="B18" s="58" t="s">
        <v>322</v>
      </c>
      <c r="C18" s="42" t="str">
        <f t="shared" si="1"/>
        <v>100101 CHICKEN DICED CTN-40 LB</v>
      </c>
      <c r="D18" s="60">
        <v>2.2412000000000001</v>
      </c>
      <c r="E18" s="64">
        <v>1000</v>
      </c>
      <c r="F18" s="42" t="s">
        <v>10</v>
      </c>
      <c r="G18" s="42" t="s">
        <v>11</v>
      </c>
      <c r="H18" s="42" t="s">
        <v>42</v>
      </c>
      <c r="I18" s="42" t="s">
        <v>43</v>
      </c>
      <c r="J18" s="42" t="s">
        <v>36</v>
      </c>
      <c r="K18" s="42" t="s">
        <v>37</v>
      </c>
      <c r="L18" s="42" t="s">
        <v>44</v>
      </c>
      <c r="M18" s="42" t="s">
        <v>45</v>
      </c>
      <c r="N18" s="44">
        <v>40000</v>
      </c>
      <c r="O18" s="24">
        <f t="shared" ref="O18:O23" si="3">N18/E18</f>
        <v>40</v>
      </c>
    </row>
    <row r="19" spans="1:15" s="3" customFormat="1" ht="14.5" x14ac:dyDescent="0.35">
      <c r="A19" s="58">
        <v>100113</v>
      </c>
      <c r="B19" s="58" t="s">
        <v>323</v>
      </c>
      <c r="C19" s="42" t="str">
        <f t="shared" si="1"/>
        <v>100113 CHICKEN LEGS CHILLED -BULK</v>
      </c>
      <c r="D19" s="60">
        <v>0.49669999999999997</v>
      </c>
      <c r="E19" s="64">
        <v>0</v>
      </c>
      <c r="F19" s="42" t="s">
        <v>10</v>
      </c>
      <c r="G19" s="42" t="s">
        <v>11</v>
      </c>
      <c r="H19" s="42" t="s">
        <v>46</v>
      </c>
      <c r="I19" s="42" t="s">
        <v>47</v>
      </c>
      <c r="J19" s="42" t="s">
        <v>36</v>
      </c>
      <c r="K19" s="42" t="s">
        <v>37</v>
      </c>
      <c r="L19" s="42" t="s">
        <v>48</v>
      </c>
      <c r="M19" s="42" t="s">
        <v>49</v>
      </c>
      <c r="N19" s="44">
        <v>36000</v>
      </c>
      <c r="O19" s="24"/>
    </row>
    <row r="20" spans="1:15" s="3" customFormat="1" ht="14.5" x14ac:dyDescent="0.35">
      <c r="A20" s="58">
        <v>100117</v>
      </c>
      <c r="B20" s="58" t="s">
        <v>324</v>
      </c>
      <c r="C20" s="42" t="str">
        <f t="shared" si="1"/>
        <v>100117 CHICKEN FAJITA STRIPS CTN-30 LB</v>
      </c>
      <c r="D20" s="60">
        <v>2.6307999999999998</v>
      </c>
      <c r="E20" s="64">
        <v>1300</v>
      </c>
      <c r="F20" s="42" t="s">
        <v>10</v>
      </c>
      <c r="G20" s="42" t="s">
        <v>11</v>
      </c>
      <c r="H20" s="42" t="s">
        <v>50</v>
      </c>
      <c r="I20" s="42" t="s">
        <v>51</v>
      </c>
      <c r="J20" s="42" t="s">
        <v>36</v>
      </c>
      <c r="K20" s="42" t="s">
        <v>37</v>
      </c>
      <c r="L20" s="42" t="s">
        <v>44</v>
      </c>
      <c r="M20" s="42" t="s">
        <v>45</v>
      </c>
      <c r="N20" s="44">
        <v>40000</v>
      </c>
      <c r="O20" s="24">
        <f t="shared" si="3"/>
        <v>30.76923076923077</v>
      </c>
    </row>
    <row r="21" spans="1:15" s="3" customFormat="1" ht="14.5" x14ac:dyDescent="0.35">
      <c r="A21" s="58">
        <v>100119</v>
      </c>
      <c r="B21" s="58" t="s">
        <v>325</v>
      </c>
      <c r="C21" s="42" t="str">
        <f t="shared" si="1"/>
        <v>100119 TURKEY TACO FILLING CTN-30 LB</v>
      </c>
      <c r="D21" s="60">
        <v>2.0684999999999998</v>
      </c>
      <c r="E21" s="64">
        <v>1300</v>
      </c>
      <c r="F21" s="42" t="s">
        <v>10</v>
      </c>
      <c r="G21" s="42" t="s">
        <v>11</v>
      </c>
      <c r="H21" s="42" t="s">
        <v>46</v>
      </c>
      <c r="I21" s="42" t="s">
        <v>47</v>
      </c>
      <c r="J21" s="42" t="s">
        <v>36</v>
      </c>
      <c r="K21" s="42" t="s">
        <v>37</v>
      </c>
      <c r="L21" s="42" t="s">
        <v>48</v>
      </c>
      <c r="M21" s="42" t="s">
        <v>49</v>
      </c>
      <c r="N21" s="44">
        <v>36000</v>
      </c>
      <c r="O21" s="24">
        <f t="shared" si="3"/>
        <v>27.692307692307693</v>
      </c>
    </row>
    <row r="22" spans="1:15" s="3" customFormat="1" ht="14.5" x14ac:dyDescent="0.35">
      <c r="A22" s="58">
        <v>100121</v>
      </c>
      <c r="B22" s="58" t="s">
        <v>326</v>
      </c>
      <c r="C22" s="42" t="str">
        <f t="shared" si="1"/>
        <v>100121 TURKEY BREAST DELI FRZ CTN-40 LB</v>
      </c>
      <c r="D22" s="60">
        <v>2.8927999999999998</v>
      </c>
      <c r="E22" s="64">
        <v>1000</v>
      </c>
      <c r="F22" s="42" t="s">
        <v>10</v>
      </c>
      <c r="G22" s="42" t="s">
        <v>11</v>
      </c>
      <c r="H22" s="42" t="s">
        <v>46</v>
      </c>
      <c r="I22" s="42" t="s">
        <v>47</v>
      </c>
      <c r="J22" s="42" t="s">
        <v>36</v>
      </c>
      <c r="K22" s="42" t="s">
        <v>37</v>
      </c>
      <c r="L22" s="42" t="s">
        <v>48</v>
      </c>
      <c r="M22" s="42" t="s">
        <v>49</v>
      </c>
      <c r="N22" s="44">
        <v>36000</v>
      </c>
      <c r="O22" s="24">
        <f t="shared" si="3"/>
        <v>36</v>
      </c>
    </row>
    <row r="23" spans="1:15" s="3" customFormat="1" ht="14.5" x14ac:dyDescent="0.35">
      <c r="A23" s="58">
        <v>100122</v>
      </c>
      <c r="B23" s="58" t="s">
        <v>327</v>
      </c>
      <c r="C23" s="42" t="str">
        <f t="shared" si="1"/>
        <v>100122 TURKEY BREAST SMKD DELI FRZ CTN-40 LB</v>
      </c>
      <c r="D23" s="60">
        <v>2.875</v>
      </c>
      <c r="E23" s="64">
        <v>1000</v>
      </c>
      <c r="F23" s="42" t="s">
        <v>10</v>
      </c>
      <c r="G23" s="42" t="s">
        <v>11</v>
      </c>
      <c r="H23" s="42" t="s">
        <v>50</v>
      </c>
      <c r="I23" s="42" t="s">
        <v>51</v>
      </c>
      <c r="J23" s="42" t="s">
        <v>36</v>
      </c>
      <c r="K23" s="42" t="s">
        <v>37</v>
      </c>
      <c r="L23" s="42" t="s">
        <v>44</v>
      </c>
      <c r="M23" s="42" t="s">
        <v>45</v>
      </c>
      <c r="N23" s="44">
        <v>39000</v>
      </c>
      <c r="O23" s="24">
        <f t="shared" si="3"/>
        <v>39</v>
      </c>
    </row>
    <row r="24" spans="1:15" s="3" customFormat="1" ht="14.5" x14ac:dyDescent="0.35">
      <c r="A24" s="58">
        <v>100125</v>
      </c>
      <c r="B24" s="58" t="s">
        <v>328</v>
      </c>
      <c r="C24" s="42" t="str">
        <f t="shared" si="1"/>
        <v>100125 TURKEY ROASTS FRZ CTN-32-48 LB</v>
      </c>
      <c r="D24" s="60">
        <v>3.0083000000000002</v>
      </c>
      <c r="E24" s="64">
        <v>1000</v>
      </c>
      <c r="F24" s="42" t="s">
        <v>10</v>
      </c>
      <c r="G24" s="42" t="s">
        <v>11</v>
      </c>
      <c r="H24" s="42" t="s">
        <v>52</v>
      </c>
      <c r="I24" s="42" t="s">
        <v>53</v>
      </c>
      <c r="J24" s="42" t="s">
        <v>36</v>
      </c>
      <c r="K24" s="42" t="s">
        <v>37</v>
      </c>
      <c r="L24" s="42" t="s">
        <v>54</v>
      </c>
      <c r="M24" s="42" t="s">
        <v>55</v>
      </c>
      <c r="N24" s="44">
        <v>39000</v>
      </c>
      <c r="O24" s="24">
        <f>N24/E24</f>
        <v>39</v>
      </c>
    </row>
    <row r="25" spans="1:15" s="3" customFormat="1" ht="14.5" x14ac:dyDescent="0.35">
      <c r="A25" s="58">
        <v>100126</v>
      </c>
      <c r="B25" s="58" t="s">
        <v>329</v>
      </c>
      <c r="C25" s="42" t="str">
        <f t="shared" si="1"/>
        <v>100126 TURKEY HAMS SMKD FRZ CTN-40 LB</v>
      </c>
      <c r="D25" s="60">
        <v>2.8188</v>
      </c>
      <c r="E25" s="64">
        <v>1000</v>
      </c>
      <c r="F25" s="42" t="s">
        <v>10</v>
      </c>
      <c r="G25" s="42" t="s">
        <v>11</v>
      </c>
      <c r="H25" s="42" t="s">
        <v>52</v>
      </c>
      <c r="I25" s="42" t="s">
        <v>53</v>
      </c>
      <c r="J25" s="42" t="s">
        <v>36</v>
      </c>
      <c r="K25" s="42" t="s">
        <v>37</v>
      </c>
      <c r="L25" s="42" t="s">
        <v>54</v>
      </c>
      <c r="M25" s="42" t="s">
        <v>55</v>
      </c>
      <c r="N25" s="44">
        <v>40000</v>
      </c>
      <c r="O25" s="24">
        <f t="shared" ref="O25" si="4">N25/E25</f>
        <v>40</v>
      </c>
    </row>
    <row r="26" spans="1:15" s="3" customFormat="1" ht="14.5" x14ac:dyDescent="0.35">
      <c r="A26" s="58">
        <v>100127</v>
      </c>
      <c r="B26" s="58" t="s">
        <v>330</v>
      </c>
      <c r="C26" s="42" t="str">
        <f t="shared" si="1"/>
        <v>100127 BEEF CAN-24/24 OZ</v>
      </c>
      <c r="D26" s="60">
        <v>4.3806000000000003</v>
      </c>
      <c r="E26" s="64">
        <v>1000</v>
      </c>
      <c r="F26" s="42" t="s">
        <v>10</v>
      </c>
      <c r="G26" s="42" t="s">
        <v>11</v>
      </c>
      <c r="H26" s="42" t="s">
        <v>52</v>
      </c>
      <c r="I26" s="42" t="s">
        <v>53</v>
      </c>
      <c r="J26" s="42" t="s">
        <v>36</v>
      </c>
      <c r="K26" s="42" t="s">
        <v>37</v>
      </c>
      <c r="L26" s="42" t="s">
        <v>54</v>
      </c>
      <c r="M26" s="42" t="s">
        <v>55</v>
      </c>
      <c r="N26" s="44">
        <v>40000</v>
      </c>
      <c r="O26" s="24">
        <f>N26/E26</f>
        <v>40</v>
      </c>
    </row>
    <row r="27" spans="1:15" s="3" customFormat="1" ht="14.5" x14ac:dyDescent="0.35">
      <c r="A27" s="58">
        <v>100134</v>
      </c>
      <c r="B27" s="58" t="s">
        <v>331</v>
      </c>
      <c r="C27" s="42" t="str">
        <f t="shared" si="1"/>
        <v>100134 BEEF CRUMBLES W/SPP PKG-4/10 LB</v>
      </c>
      <c r="D27" s="60">
        <v>3.5529999999999999</v>
      </c>
      <c r="E27" s="64">
        <v>1000</v>
      </c>
      <c r="F27" s="42" t="s">
        <v>10</v>
      </c>
      <c r="G27" s="42" t="s">
        <v>11</v>
      </c>
      <c r="H27" s="42" t="s">
        <v>58</v>
      </c>
      <c r="I27" s="42" t="s">
        <v>59</v>
      </c>
      <c r="J27" s="42" t="s">
        <v>36</v>
      </c>
      <c r="K27" s="42" t="s">
        <v>37</v>
      </c>
      <c r="L27" s="42" t="s">
        <v>60</v>
      </c>
      <c r="M27" s="42" t="s">
        <v>61</v>
      </c>
      <c r="N27" s="44">
        <v>36000</v>
      </c>
      <c r="O27" s="24">
        <f t="shared" ref="O27:O33" si="5">N27/E27</f>
        <v>36</v>
      </c>
    </row>
    <row r="28" spans="1:15" s="3" customFormat="1" ht="14.5" x14ac:dyDescent="0.35">
      <c r="A28" s="58">
        <v>100139</v>
      </c>
      <c r="B28" s="58" t="s">
        <v>332</v>
      </c>
      <c r="C28" s="42" t="str">
        <f t="shared" si="1"/>
        <v>100139 PORK CAN-24/24 OZ</v>
      </c>
      <c r="D28" s="60">
        <v>2.3498000000000001</v>
      </c>
      <c r="E28" s="64">
        <v>1000</v>
      </c>
      <c r="F28" s="42" t="s">
        <v>10</v>
      </c>
      <c r="G28" s="42" t="s">
        <v>11</v>
      </c>
      <c r="H28" s="42" t="s">
        <v>56</v>
      </c>
      <c r="I28" s="42" t="s">
        <v>57</v>
      </c>
      <c r="J28" s="42" t="s">
        <v>36</v>
      </c>
      <c r="K28" s="42" t="s">
        <v>37</v>
      </c>
      <c r="L28" s="42" t="s">
        <v>54</v>
      </c>
      <c r="M28" s="42" t="s">
        <v>55</v>
      </c>
      <c r="N28" s="44">
        <v>40000</v>
      </c>
      <c r="O28" s="24">
        <f t="shared" si="5"/>
        <v>40</v>
      </c>
    </row>
    <row r="29" spans="1:15" s="3" customFormat="1" ht="14.5" x14ac:dyDescent="0.35">
      <c r="A29" s="58">
        <v>100154</v>
      </c>
      <c r="B29" s="58" t="s">
        <v>333</v>
      </c>
      <c r="C29" s="42" t="str">
        <f t="shared" si="1"/>
        <v>100154 BEEF COARSE GROUND FRZ CTN-60 LB</v>
      </c>
      <c r="D29" s="60">
        <v>2.8369</v>
      </c>
      <c r="E29" s="64">
        <v>0</v>
      </c>
      <c r="F29" s="42" t="s">
        <v>10</v>
      </c>
      <c r="G29" s="42" t="s">
        <v>11</v>
      </c>
      <c r="H29" s="42" t="s">
        <v>52</v>
      </c>
      <c r="I29" s="42" t="s">
        <v>53</v>
      </c>
      <c r="J29" s="42" t="s">
        <v>36</v>
      </c>
      <c r="K29" s="42" t="s">
        <v>37</v>
      </c>
      <c r="L29" s="42" t="s">
        <v>54</v>
      </c>
      <c r="M29" s="42" t="s">
        <v>55</v>
      </c>
      <c r="N29" s="44">
        <v>40000</v>
      </c>
      <c r="O29" s="24"/>
    </row>
    <row r="30" spans="1:15" s="3" customFormat="1" ht="14.5" x14ac:dyDescent="0.35">
      <c r="A30" s="58">
        <v>100155</v>
      </c>
      <c r="B30" s="58" t="s">
        <v>496</v>
      </c>
      <c r="C30" s="42" t="str">
        <f t="shared" si="1"/>
        <v>100155 BEEF FRESH BNLS BULK COMBO-20/2000 LB</v>
      </c>
      <c r="D30" s="60">
        <v>3.0529999999999999</v>
      </c>
      <c r="E30" s="64">
        <v>0</v>
      </c>
      <c r="F30" s="42" t="s">
        <v>10</v>
      </c>
      <c r="G30" s="42" t="s">
        <v>11</v>
      </c>
      <c r="H30" s="42" t="s">
        <v>62</v>
      </c>
      <c r="I30" s="42" t="s">
        <v>63</v>
      </c>
      <c r="J30" s="42" t="s">
        <v>64</v>
      </c>
      <c r="K30" s="42" t="s">
        <v>65</v>
      </c>
      <c r="L30" s="42" t="s">
        <v>66</v>
      </c>
      <c r="M30" s="42" t="s">
        <v>67</v>
      </c>
      <c r="N30" s="44">
        <v>36000</v>
      </c>
      <c r="O30" s="24"/>
    </row>
    <row r="31" spans="1:15" s="3" customFormat="1" ht="14.5" x14ac:dyDescent="0.35">
      <c r="A31" s="58">
        <v>100156</v>
      </c>
      <c r="B31" s="58" t="s">
        <v>334</v>
      </c>
      <c r="C31" s="42" t="str">
        <f t="shared" si="1"/>
        <v>100156 BEEF BNLS SPECIAL TRM FRZ CTN-60 LB</v>
      </c>
      <c r="D31" s="60">
        <v>5.3430999999999997</v>
      </c>
      <c r="E31" s="64">
        <v>0</v>
      </c>
      <c r="F31" s="42" t="s">
        <v>10</v>
      </c>
      <c r="G31" s="42" t="s">
        <v>11</v>
      </c>
      <c r="H31" s="42" t="s">
        <v>68</v>
      </c>
      <c r="I31" s="42" t="s">
        <v>69</v>
      </c>
      <c r="J31" s="42" t="s">
        <v>64</v>
      </c>
      <c r="K31" s="42" t="s">
        <v>65</v>
      </c>
      <c r="L31" s="42" t="s">
        <v>70</v>
      </c>
      <c r="M31" s="42" t="s">
        <v>71</v>
      </c>
      <c r="N31" s="44">
        <v>40000</v>
      </c>
      <c r="O31" s="24"/>
    </row>
    <row r="32" spans="1:15" s="3" customFormat="1" ht="14.5" x14ac:dyDescent="0.35">
      <c r="A32" s="58">
        <v>100158</v>
      </c>
      <c r="B32" s="58" t="s">
        <v>335</v>
      </c>
      <c r="C32" s="42" t="str">
        <f t="shared" si="1"/>
        <v>100158 BEEF FINE GROUND FRZ CTN-40 LB</v>
      </c>
      <c r="D32" s="60">
        <v>3.1191</v>
      </c>
      <c r="E32" s="64">
        <v>1000</v>
      </c>
      <c r="F32" s="42" t="s">
        <v>10</v>
      </c>
      <c r="G32" s="42" t="s">
        <v>11</v>
      </c>
      <c r="H32" s="42" t="s">
        <v>72</v>
      </c>
      <c r="I32" s="42" t="s">
        <v>73</v>
      </c>
      <c r="J32" s="42" t="s">
        <v>64</v>
      </c>
      <c r="K32" s="42" t="s">
        <v>65</v>
      </c>
      <c r="L32" s="42" t="s">
        <v>74</v>
      </c>
      <c r="M32" s="42" t="s">
        <v>75</v>
      </c>
      <c r="N32" s="44">
        <v>36000</v>
      </c>
      <c r="O32" s="24">
        <f t="shared" si="5"/>
        <v>36</v>
      </c>
    </row>
    <row r="33" spans="1:15" s="3" customFormat="1" ht="14.5" x14ac:dyDescent="0.35">
      <c r="A33" s="58">
        <v>100163</v>
      </c>
      <c r="B33" s="58" t="s">
        <v>336</v>
      </c>
      <c r="C33" s="42" t="str">
        <f t="shared" si="1"/>
        <v>100163 BEEF PATTY LEAN FRZ CTN-40 LB</v>
      </c>
      <c r="D33" s="60">
        <v>3.8717999999999999</v>
      </c>
      <c r="E33" s="64">
        <v>950</v>
      </c>
      <c r="F33" s="42" t="s">
        <v>10</v>
      </c>
      <c r="G33" s="42" t="s">
        <v>11</v>
      </c>
      <c r="H33" s="42" t="s">
        <v>76</v>
      </c>
      <c r="I33" s="42" t="s">
        <v>77</v>
      </c>
      <c r="J33" s="42" t="s">
        <v>64</v>
      </c>
      <c r="K33" s="42" t="s">
        <v>65</v>
      </c>
      <c r="L33" s="42" t="s">
        <v>78</v>
      </c>
      <c r="M33" s="42" t="s">
        <v>79</v>
      </c>
      <c r="N33" s="44">
        <v>42000</v>
      </c>
      <c r="O33" s="24">
        <f t="shared" si="5"/>
        <v>44.210526315789473</v>
      </c>
    </row>
    <row r="34" spans="1:15" s="3" customFormat="1" ht="14.5" x14ac:dyDescent="0.35">
      <c r="A34" s="58">
        <v>100173</v>
      </c>
      <c r="B34" s="58" t="s">
        <v>337</v>
      </c>
      <c r="C34" s="42" t="str">
        <f t="shared" si="1"/>
        <v>100173 PORK ROAST LEG FRZ CTN-32-40 LB</v>
      </c>
      <c r="D34" s="60">
        <v>2.4628999999999999</v>
      </c>
      <c r="E34" s="64">
        <v>1000</v>
      </c>
      <c r="F34" s="42" t="s">
        <v>10</v>
      </c>
      <c r="G34" s="42" t="s">
        <v>11</v>
      </c>
      <c r="H34" s="42" t="s">
        <v>80</v>
      </c>
      <c r="I34" s="42" t="s">
        <v>81</v>
      </c>
      <c r="J34" s="42" t="s">
        <v>64</v>
      </c>
      <c r="K34" s="42" t="s">
        <v>65</v>
      </c>
      <c r="L34" s="42" t="s">
        <v>82</v>
      </c>
      <c r="M34" s="42" t="s">
        <v>83</v>
      </c>
      <c r="N34" s="44">
        <v>40000</v>
      </c>
      <c r="O34" s="24">
        <f>N34/E34</f>
        <v>40</v>
      </c>
    </row>
    <row r="35" spans="1:15" s="3" customFormat="1" ht="14.5" x14ac:dyDescent="0.35">
      <c r="A35" s="58">
        <v>100184</v>
      </c>
      <c r="B35" s="58" t="s">
        <v>338</v>
      </c>
      <c r="C35" s="42" t="str">
        <f t="shared" si="1"/>
        <v>100184 PORK HAM WATERAD FRZ PKG 4/10 LB</v>
      </c>
      <c r="D35" s="60">
        <v>2.3487</v>
      </c>
      <c r="E35" s="64">
        <v>1000</v>
      </c>
      <c r="F35" s="42" t="s">
        <v>10</v>
      </c>
      <c r="G35" s="42" t="s">
        <v>11</v>
      </c>
      <c r="H35" s="42" t="s">
        <v>84</v>
      </c>
      <c r="I35" s="42" t="s">
        <v>85</v>
      </c>
      <c r="J35" s="42" t="s">
        <v>64</v>
      </c>
      <c r="K35" s="42" t="s">
        <v>65</v>
      </c>
      <c r="L35" s="42" t="s">
        <v>78</v>
      </c>
      <c r="M35" s="42" t="s">
        <v>79</v>
      </c>
      <c r="N35" s="44">
        <v>42000</v>
      </c>
      <c r="O35" s="24">
        <f>N35/E35</f>
        <v>42</v>
      </c>
    </row>
    <row r="36" spans="1:15" s="3" customFormat="1" ht="14.5" x14ac:dyDescent="0.35">
      <c r="A36" s="58">
        <v>100187</v>
      </c>
      <c r="B36" s="58" t="s">
        <v>339</v>
      </c>
      <c r="C36" s="42" t="str">
        <f t="shared" si="1"/>
        <v>100187 PORK HAM WATERAD SLC FRZ PKG-8/5 LB</v>
      </c>
      <c r="D36" s="60">
        <v>2.4980000000000002</v>
      </c>
      <c r="E36" s="64">
        <v>1000</v>
      </c>
      <c r="F36" s="42" t="s">
        <v>10</v>
      </c>
      <c r="G36" s="42" t="s">
        <v>11</v>
      </c>
      <c r="H36" s="42" t="s">
        <v>76</v>
      </c>
      <c r="I36" s="42" t="s">
        <v>77</v>
      </c>
      <c r="J36" s="42" t="s">
        <v>64</v>
      </c>
      <c r="K36" s="42" t="s">
        <v>65</v>
      </c>
      <c r="L36" s="42" t="s">
        <v>78</v>
      </c>
      <c r="M36" s="42" t="s">
        <v>79</v>
      </c>
      <c r="N36" s="44">
        <v>40000</v>
      </c>
      <c r="O36" s="24">
        <f>N36/E36</f>
        <v>40</v>
      </c>
    </row>
    <row r="37" spans="1:15" s="3" customFormat="1" ht="14.5" x14ac:dyDescent="0.35">
      <c r="A37" s="58">
        <v>100188</v>
      </c>
      <c r="B37" s="58" t="s">
        <v>340</v>
      </c>
      <c r="C37" s="42" t="str">
        <f t="shared" si="1"/>
        <v>100188 PORK HAM WTRADCBEDFRZ PKG-4/10 OR 8/5 LB</v>
      </c>
      <c r="D37" s="60">
        <v>2.8645</v>
      </c>
      <c r="E37" s="64">
        <v>1000</v>
      </c>
      <c r="F37" s="42" t="s">
        <v>10</v>
      </c>
      <c r="G37" s="42" t="s">
        <v>11</v>
      </c>
      <c r="H37" s="42" t="s">
        <v>76</v>
      </c>
      <c r="I37" s="42" t="s">
        <v>77</v>
      </c>
      <c r="J37" s="42" t="s">
        <v>64</v>
      </c>
      <c r="K37" s="42" t="s">
        <v>65</v>
      </c>
      <c r="L37" s="42" t="s">
        <v>78</v>
      </c>
      <c r="M37" s="42" t="s">
        <v>79</v>
      </c>
      <c r="N37" s="44">
        <v>38000</v>
      </c>
      <c r="O37" s="24">
        <f t="shared" ref="O37" si="6">N37/E37</f>
        <v>38</v>
      </c>
    </row>
    <row r="38" spans="1:15" s="3" customFormat="1" ht="14.5" x14ac:dyDescent="0.35">
      <c r="A38" s="58">
        <v>100193</v>
      </c>
      <c r="B38" s="58" t="s">
        <v>341</v>
      </c>
      <c r="C38" s="42" t="str">
        <f t="shared" si="1"/>
        <v>100193 PORK PICNIC BNLS FRZ CTN-60 LB</v>
      </c>
      <c r="D38" s="60">
        <v>1.657</v>
      </c>
      <c r="E38" s="64">
        <v>0</v>
      </c>
      <c r="F38" s="42" t="s">
        <v>10</v>
      </c>
      <c r="G38" s="42" t="s">
        <v>11</v>
      </c>
      <c r="H38" s="42" t="s">
        <v>86</v>
      </c>
      <c r="I38" s="42" t="s">
        <v>87</v>
      </c>
      <c r="J38" s="42" t="s">
        <v>64</v>
      </c>
      <c r="K38" s="42" t="s">
        <v>65</v>
      </c>
      <c r="L38" s="42" t="s">
        <v>88</v>
      </c>
      <c r="M38" s="42" t="s">
        <v>89</v>
      </c>
      <c r="N38" s="44">
        <v>40000</v>
      </c>
      <c r="O38" s="24"/>
    </row>
    <row r="39" spans="1:15" s="3" customFormat="1" ht="14.5" x14ac:dyDescent="0.35">
      <c r="A39" s="58">
        <v>100195</v>
      </c>
      <c r="B39" s="59" t="s">
        <v>342</v>
      </c>
      <c r="C39" s="42" t="str">
        <f t="shared" si="1"/>
        <v>100195 TUNA CHUNK LIGHT CAN-6/66.5 OZ</v>
      </c>
      <c r="D39" s="61">
        <v>1.9365000000000001</v>
      </c>
      <c r="E39" s="64">
        <v>1440</v>
      </c>
      <c r="F39" s="42" t="s">
        <v>10</v>
      </c>
      <c r="G39" s="42" t="s">
        <v>11</v>
      </c>
      <c r="H39" s="42" t="s">
        <v>90</v>
      </c>
      <c r="I39" s="42" t="s">
        <v>91</v>
      </c>
      <c r="J39" s="42" t="s">
        <v>64</v>
      </c>
      <c r="K39" s="42" t="s">
        <v>65</v>
      </c>
      <c r="L39" s="42" t="s">
        <v>88</v>
      </c>
      <c r="M39" s="42" t="s">
        <v>89</v>
      </c>
      <c r="N39" s="44">
        <v>40000</v>
      </c>
      <c r="O39" s="24">
        <f>N39/E39</f>
        <v>27.777777777777779</v>
      </c>
    </row>
    <row r="40" spans="1:15" s="3" customFormat="1" ht="14.5" x14ac:dyDescent="0.35">
      <c r="A40" s="58">
        <v>100201</v>
      </c>
      <c r="B40" s="58" t="s">
        <v>343</v>
      </c>
      <c r="C40" s="42" t="str">
        <f t="shared" si="1"/>
        <v>100201 CATFISH STRIPS BRD OVN RDY PKG-4/10 LB</v>
      </c>
      <c r="D40" s="60">
        <v>6.7774999999999999</v>
      </c>
      <c r="E40" s="64">
        <v>1000</v>
      </c>
      <c r="F40" s="42" t="s">
        <v>10</v>
      </c>
      <c r="G40" s="42" t="s">
        <v>11</v>
      </c>
      <c r="H40" s="42" t="s">
        <v>90</v>
      </c>
      <c r="I40" s="42" t="s">
        <v>91</v>
      </c>
      <c r="J40" s="42" t="s">
        <v>64</v>
      </c>
      <c r="K40" s="42" t="s">
        <v>65</v>
      </c>
      <c r="L40" s="42" t="s">
        <v>88</v>
      </c>
      <c r="M40" s="42" t="s">
        <v>89</v>
      </c>
      <c r="N40" s="44">
        <v>40000</v>
      </c>
      <c r="O40" s="24">
        <f t="shared" ref="O40:O41" si="7">N40/E40</f>
        <v>40</v>
      </c>
    </row>
    <row r="41" spans="1:15" s="3" customFormat="1" ht="14.5" x14ac:dyDescent="0.35">
      <c r="A41" s="58">
        <v>100206</v>
      </c>
      <c r="B41" s="58" t="s">
        <v>344</v>
      </c>
      <c r="C41" s="42" t="str">
        <f t="shared" si="1"/>
        <v>100206 APPLE SLICES CAN-6/10</v>
      </c>
      <c r="D41" s="60">
        <v>0.81589999999999996</v>
      </c>
      <c r="E41" s="64">
        <v>912</v>
      </c>
      <c r="F41" s="42" t="s">
        <v>10</v>
      </c>
      <c r="G41" s="42" t="s">
        <v>11</v>
      </c>
      <c r="H41" s="42" t="s">
        <v>90</v>
      </c>
      <c r="I41" s="42" t="s">
        <v>91</v>
      </c>
      <c r="J41" s="42" t="s">
        <v>64</v>
      </c>
      <c r="K41" s="42" t="s">
        <v>65</v>
      </c>
      <c r="L41" s="42" t="s">
        <v>88</v>
      </c>
      <c r="M41" s="42" t="s">
        <v>89</v>
      </c>
      <c r="N41" s="44">
        <v>40000</v>
      </c>
      <c r="O41" s="24">
        <f t="shared" si="7"/>
        <v>43.859649122807021</v>
      </c>
    </row>
    <row r="42" spans="1:15" s="3" customFormat="1" ht="14.5" x14ac:dyDescent="0.35">
      <c r="A42" s="58">
        <v>100212</v>
      </c>
      <c r="B42" s="58" t="s">
        <v>345</v>
      </c>
      <c r="C42" s="42" t="str">
        <f t="shared" si="1"/>
        <v>100212 MIXED FRUIT EX LT CAN-6/10</v>
      </c>
      <c r="D42" s="60">
        <v>0.77700000000000002</v>
      </c>
      <c r="E42" s="64">
        <v>912</v>
      </c>
      <c r="F42" s="42" t="s">
        <v>10</v>
      </c>
      <c r="G42" s="42" t="s">
        <v>11</v>
      </c>
      <c r="H42" s="42" t="s">
        <v>86</v>
      </c>
      <c r="I42" s="42" t="s">
        <v>87</v>
      </c>
      <c r="J42" s="42" t="s">
        <v>64</v>
      </c>
      <c r="K42" s="42" t="s">
        <v>65</v>
      </c>
      <c r="L42" s="42" t="s">
        <v>88</v>
      </c>
      <c r="M42" s="42" t="s">
        <v>89</v>
      </c>
      <c r="N42" s="44">
        <v>40020</v>
      </c>
      <c r="O42" s="24">
        <f>N42/E42</f>
        <v>43.881578947368418</v>
      </c>
    </row>
    <row r="43" spans="1:15" s="3" customFormat="1" ht="14.5" x14ac:dyDescent="0.35">
      <c r="A43" s="58">
        <v>100216</v>
      </c>
      <c r="B43" s="58" t="s">
        <v>346</v>
      </c>
      <c r="C43" s="42" t="str">
        <f t="shared" si="1"/>
        <v>100216 APRICOTS DICED PEELED EX LT CAN-6/10</v>
      </c>
      <c r="D43" s="60">
        <v>0.9748</v>
      </c>
      <c r="E43" s="64">
        <v>912</v>
      </c>
      <c r="F43" s="42" t="s">
        <v>10</v>
      </c>
      <c r="G43" s="42" t="s">
        <v>11</v>
      </c>
      <c r="H43" s="42" t="s">
        <v>92</v>
      </c>
      <c r="I43" s="42" t="s">
        <v>93</v>
      </c>
      <c r="J43" s="42" t="s">
        <v>64</v>
      </c>
      <c r="K43" s="42" t="s">
        <v>65</v>
      </c>
      <c r="L43" s="42" t="s">
        <v>94</v>
      </c>
      <c r="M43" s="42" t="s">
        <v>95</v>
      </c>
      <c r="N43" s="44">
        <v>35910</v>
      </c>
      <c r="O43" s="24">
        <f t="shared" ref="O43:O50" si="8">N43/E43</f>
        <v>39.375</v>
      </c>
    </row>
    <row r="44" spans="1:15" s="3" customFormat="1" ht="14.5" x14ac:dyDescent="0.35">
      <c r="A44" s="58">
        <v>100219</v>
      </c>
      <c r="B44" s="58" t="s">
        <v>347</v>
      </c>
      <c r="C44" s="42" t="str">
        <f t="shared" si="1"/>
        <v>100219 PEACHES CLING SLICES EX LT CAN-6/10</v>
      </c>
      <c r="D44" s="60">
        <v>0.76939999999999997</v>
      </c>
      <c r="E44" s="64">
        <v>912</v>
      </c>
      <c r="F44" s="42" t="s">
        <v>10</v>
      </c>
      <c r="G44" s="42" t="s">
        <v>11</v>
      </c>
      <c r="H44" s="42" t="s">
        <v>96</v>
      </c>
      <c r="I44" s="42" t="s">
        <v>97</v>
      </c>
      <c r="J44" s="42" t="s">
        <v>64</v>
      </c>
      <c r="K44" s="42" t="s">
        <v>65</v>
      </c>
      <c r="L44" s="42" t="s">
        <v>98</v>
      </c>
      <c r="M44" s="42" t="s">
        <v>99</v>
      </c>
      <c r="N44" s="44">
        <v>40000</v>
      </c>
      <c r="O44" s="24">
        <f t="shared" si="8"/>
        <v>43.859649122807021</v>
      </c>
    </row>
    <row r="45" spans="1:15" s="3" customFormat="1" ht="14.5" x14ac:dyDescent="0.35">
      <c r="A45" s="58">
        <v>100220</v>
      </c>
      <c r="B45" s="58" t="s">
        <v>348</v>
      </c>
      <c r="C45" s="42" t="str">
        <f t="shared" si="1"/>
        <v>100220 PEACHES CLING DICED EX LT  CAN-6/10</v>
      </c>
      <c r="D45" s="60">
        <v>0.8034</v>
      </c>
      <c r="E45" s="64">
        <v>912</v>
      </c>
      <c r="F45" s="42" t="s">
        <v>10</v>
      </c>
      <c r="G45" s="42" t="s">
        <v>11</v>
      </c>
      <c r="H45" s="42" t="s">
        <v>106</v>
      </c>
      <c r="I45" s="42" t="s">
        <v>107</v>
      </c>
      <c r="J45" s="42" t="s">
        <v>102</v>
      </c>
      <c r="K45" s="42" t="s">
        <v>103</v>
      </c>
      <c r="L45" s="42" t="s">
        <v>108</v>
      </c>
      <c r="M45" s="42" t="s">
        <v>109</v>
      </c>
      <c r="N45" s="44">
        <v>35568</v>
      </c>
      <c r="O45" s="24">
        <f t="shared" si="8"/>
        <v>39</v>
      </c>
    </row>
    <row r="46" spans="1:15" s="3" customFormat="1" ht="14.5" x14ac:dyDescent="0.35">
      <c r="A46" s="58">
        <v>100224</v>
      </c>
      <c r="B46" s="58" t="s">
        <v>349</v>
      </c>
      <c r="C46" s="42" t="str">
        <f t="shared" si="1"/>
        <v>100224 PEARS SLICES EX LT CAN-6/10</v>
      </c>
      <c r="D46" s="60">
        <v>0.78610000000000002</v>
      </c>
      <c r="E46" s="64">
        <v>912</v>
      </c>
      <c r="F46" s="42" t="s">
        <v>10</v>
      </c>
      <c r="G46" s="42" t="s">
        <v>11</v>
      </c>
      <c r="H46" s="42" t="s">
        <v>106</v>
      </c>
      <c r="I46" s="42" t="s">
        <v>107</v>
      </c>
      <c r="J46" s="42" t="s">
        <v>102</v>
      </c>
      <c r="K46" s="42" t="s">
        <v>103</v>
      </c>
      <c r="L46" s="42" t="s">
        <v>112</v>
      </c>
      <c r="M46" s="42" t="s">
        <v>113</v>
      </c>
      <c r="N46" s="44">
        <v>36252</v>
      </c>
      <c r="O46" s="24">
        <f t="shared" si="8"/>
        <v>39.75</v>
      </c>
    </row>
    <row r="47" spans="1:15" s="3" customFormat="1" ht="14.5" x14ac:dyDescent="0.35">
      <c r="A47" s="58">
        <v>100225</v>
      </c>
      <c r="B47" s="58" t="s">
        <v>350</v>
      </c>
      <c r="C47" s="42" t="str">
        <f t="shared" si="1"/>
        <v>100225 PEARS DICED EX LT CAN-6/10</v>
      </c>
      <c r="D47" s="60">
        <v>0.80889999999999995</v>
      </c>
      <c r="E47" s="64">
        <v>912</v>
      </c>
      <c r="F47" s="42" t="s">
        <v>10</v>
      </c>
      <c r="G47" s="42" t="s">
        <v>11</v>
      </c>
      <c r="H47" s="42" t="s">
        <v>106</v>
      </c>
      <c r="I47" s="42" t="s">
        <v>107</v>
      </c>
      <c r="J47" s="42" t="s">
        <v>102</v>
      </c>
      <c r="K47" s="42" t="s">
        <v>103</v>
      </c>
      <c r="L47" s="42" t="s">
        <v>110</v>
      </c>
      <c r="M47" s="42" t="s">
        <v>111</v>
      </c>
      <c r="N47" s="44">
        <v>36936</v>
      </c>
      <c r="O47" s="24">
        <f t="shared" si="8"/>
        <v>40.5</v>
      </c>
    </row>
    <row r="48" spans="1:15" s="3" customFormat="1" ht="14.5" x14ac:dyDescent="0.35">
      <c r="A48" s="58">
        <v>100226</v>
      </c>
      <c r="B48" s="58" t="s">
        <v>351</v>
      </c>
      <c r="C48" s="42" t="str">
        <f t="shared" si="1"/>
        <v>100226 PEARS HALVES EX LT CAN-6/10</v>
      </c>
      <c r="D48" s="60">
        <v>0.80049999999999999</v>
      </c>
      <c r="E48" s="64">
        <v>912</v>
      </c>
      <c r="F48" s="42" t="s">
        <v>10</v>
      </c>
      <c r="G48" s="42" t="s">
        <v>11</v>
      </c>
      <c r="H48" s="42" t="s">
        <v>106</v>
      </c>
      <c r="I48" s="42" t="s">
        <v>107</v>
      </c>
      <c r="J48" s="42" t="s">
        <v>102</v>
      </c>
      <c r="K48" s="42" t="s">
        <v>103</v>
      </c>
      <c r="L48" s="42" t="s">
        <v>114</v>
      </c>
      <c r="M48" s="42" t="s">
        <v>115</v>
      </c>
      <c r="N48" s="44">
        <v>36252</v>
      </c>
      <c r="O48" s="24">
        <f>N48/E48</f>
        <v>39.75</v>
      </c>
    </row>
    <row r="49" spans="1:15" s="3" customFormat="1" ht="14.5" x14ac:dyDescent="0.35">
      <c r="A49" s="58">
        <v>100236</v>
      </c>
      <c r="B49" s="59" t="s">
        <v>531</v>
      </c>
      <c r="C49" s="42" t="str">
        <f t="shared" si="1"/>
        <v>100236 CHERRIES RD TRT PITTED IQF BAG-12/2.5 LB</v>
      </c>
      <c r="D49" s="61">
        <v>1.2044999999999999</v>
      </c>
      <c r="E49" s="64">
        <v>1320</v>
      </c>
      <c r="F49" s="42" t="s">
        <v>10</v>
      </c>
      <c r="G49" s="42" t="s">
        <v>11</v>
      </c>
      <c r="H49" s="42" t="s">
        <v>106</v>
      </c>
      <c r="I49" s="42" t="s">
        <v>107</v>
      </c>
      <c r="J49" s="42" t="s">
        <v>102</v>
      </c>
      <c r="K49" s="42" t="s">
        <v>103</v>
      </c>
      <c r="L49" s="42" t="s">
        <v>114</v>
      </c>
      <c r="M49" s="42" t="s">
        <v>115</v>
      </c>
      <c r="N49" s="44">
        <v>36252</v>
      </c>
      <c r="O49" s="24">
        <f t="shared" si="8"/>
        <v>27.463636363636365</v>
      </c>
    </row>
    <row r="50" spans="1:15" s="3" customFormat="1" ht="14.5" x14ac:dyDescent="0.35">
      <c r="A50" s="58">
        <v>100237</v>
      </c>
      <c r="B50" s="59" t="s">
        <v>352</v>
      </c>
      <c r="C50" s="42" t="str">
        <f t="shared" si="1"/>
        <v>100237 CHERRIES FRZ IQF CTN-40 LB</v>
      </c>
      <c r="D50" s="61">
        <v>0.71850000000000003</v>
      </c>
      <c r="E50" s="64">
        <v>960</v>
      </c>
      <c r="F50" s="42" t="s">
        <v>10</v>
      </c>
      <c r="G50" s="42" t="s">
        <v>11</v>
      </c>
      <c r="H50" s="42" t="s">
        <v>106</v>
      </c>
      <c r="I50" s="42" t="s">
        <v>107</v>
      </c>
      <c r="J50" s="42" t="s">
        <v>102</v>
      </c>
      <c r="K50" s="42" t="s">
        <v>103</v>
      </c>
      <c r="L50" s="42" t="s">
        <v>116</v>
      </c>
      <c r="M50" s="42" t="s">
        <v>117</v>
      </c>
      <c r="N50" s="44">
        <v>36024</v>
      </c>
      <c r="O50" s="24">
        <f t="shared" si="8"/>
        <v>37.524999999999999</v>
      </c>
    </row>
    <row r="51" spans="1:15" s="3" customFormat="1" ht="14.5" x14ac:dyDescent="0.35">
      <c r="A51" s="58">
        <v>100238</v>
      </c>
      <c r="B51" s="58" t="s">
        <v>497</v>
      </c>
      <c r="C51" s="42" t="str">
        <f t="shared" si="1"/>
        <v>100238 PEACHES FREESTONE SLICES FRZ CTN-12/2 LB</v>
      </c>
      <c r="D51" s="60">
        <v>1.4302999999999999</v>
      </c>
      <c r="E51" s="64">
        <v>1452</v>
      </c>
      <c r="F51" s="42" t="s">
        <v>10</v>
      </c>
      <c r="G51" s="42" t="s">
        <v>11</v>
      </c>
      <c r="H51" s="42" t="s">
        <v>106</v>
      </c>
      <c r="I51" s="42" t="s">
        <v>107</v>
      </c>
      <c r="J51" s="42" t="s">
        <v>102</v>
      </c>
      <c r="K51" s="42" t="s">
        <v>103</v>
      </c>
      <c r="L51" s="42" t="s">
        <v>116</v>
      </c>
      <c r="M51" s="42" t="s">
        <v>117</v>
      </c>
      <c r="N51" s="44">
        <v>36024</v>
      </c>
      <c r="O51" s="24">
        <f>N51/E51</f>
        <v>24.809917355371901</v>
      </c>
    </row>
    <row r="52" spans="1:15" s="3" customFormat="1" ht="14.5" x14ac:dyDescent="0.35">
      <c r="A52" s="58">
        <v>100239</v>
      </c>
      <c r="B52" s="58" t="s">
        <v>353</v>
      </c>
      <c r="C52" s="42" t="str">
        <f t="shared" si="1"/>
        <v>100239 PEACHES FREESTONE SLICES FRZ CTN-20 LB</v>
      </c>
      <c r="D52" s="60">
        <v>1.2307999999999999</v>
      </c>
      <c r="E52" s="64">
        <v>1900</v>
      </c>
      <c r="F52" s="42" t="s">
        <v>10</v>
      </c>
      <c r="G52" s="42" t="s">
        <v>11</v>
      </c>
      <c r="H52" s="42" t="s">
        <v>106</v>
      </c>
      <c r="I52" s="42" t="s">
        <v>107</v>
      </c>
      <c r="J52" s="42" t="s">
        <v>102</v>
      </c>
      <c r="K52" s="42" t="s">
        <v>103</v>
      </c>
      <c r="L52" s="42" t="s">
        <v>116</v>
      </c>
      <c r="M52" s="42" t="s">
        <v>117</v>
      </c>
      <c r="N52" s="44">
        <v>36024</v>
      </c>
      <c r="O52" s="24">
        <f>N52/E52</f>
        <v>18.96</v>
      </c>
    </row>
    <row r="53" spans="1:15" s="3" customFormat="1" ht="14.5" x14ac:dyDescent="0.35">
      <c r="A53" s="58">
        <v>100241</v>
      </c>
      <c r="B53" s="58" t="s">
        <v>354</v>
      </c>
      <c r="C53" s="42" t="str">
        <f t="shared" si="1"/>
        <v>100241 PEACH FREESTONE DICED FRZ CUP-96/4.4 OZ</v>
      </c>
      <c r="D53" s="60">
        <v>1.3351</v>
      </c>
      <c r="E53" s="64">
        <v>1400</v>
      </c>
      <c r="F53" s="42" t="s">
        <v>10</v>
      </c>
      <c r="G53" s="42" t="s">
        <v>11</v>
      </c>
      <c r="H53" s="42" t="s">
        <v>118</v>
      </c>
      <c r="I53" s="42" t="s">
        <v>119</v>
      </c>
      <c r="J53" s="42" t="s">
        <v>102</v>
      </c>
      <c r="K53" s="42" t="s">
        <v>103</v>
      </c>
      <c r="L53" s="42" t="s">
        <v>522</v>
      </c>
      <c r="M53" s="42" t="s">
        <v>523</v>
      </c>
      <c r="N53" s="44">
        <v>39600</v>
      </c>
      <c r="O53" s="24">
        <f>N53/E53</f>
        <v>28.285714285714285</v>
      </c>
    </row>
    <row r="54" spans="1:15" s="3" customFormat="1" ht="14.5" x14ac:dyDescent="0.35">
      <c r="A54" s="58">
        <v>100242</v>
      </c>
      <c r="B54" s="58" t="s">
        <v>355</v>
      </c>
      <c r="C54" s="42" t="str">
        <f t="shared" si="1"/>
        <v>100242 BLUEBERRY WILD FRZ CTN-8/3 LB</v>
      </c>
      <c r="D54" s="60">
        <v>1.6719999999999999</v>
      </c>
      <c r="E54" s="64">
        <v>1440</v>
      </c>
      <c r="F54" s="42" t="s">
        <v>10</v>
      </c>
      <c r="G54" s="42" t="s">
        <v>11</v>
      </c>
      <c r="H54" s="42" t="s">
        <v>118</v>
      </c>
      <c r="I54" s="42" t="s">
        <v>119</v>
      </c>
      <c r="J54" s="42" t="s">
        <v>102</v>
      </c>
      <c r="K54" s="42" t="s">
        <v>103</v>
      </c>
      <c r="L54" s="42" t="s">
        <v>120</v>
      </c>
      <c r="M54" s="42" t="s">
        <v>121</v>
      </c>
      <c r="N54" s="44">
        <v>38400</v>
      </c>
      <c r="O54" s="24">
        <f t="shared" ref="O54" si="9">N54/E54</f>
        <v>26.666666666666668</v>
      </c>
    </row>
    <row r="55" spans="1:15" s="3" customFormat="1" ht="14.5" x14ac:dyDescent="0.35">
      <c r="A55" s="58">
        <v>100243</v>
      </c>
      <c r="B55" s="58" t="s">
        <v>356</v>
      </c>
      <c r="C55" s="42" t="str">
        <f t="shared" si="1"/>
        <v>100243 BLUEBERRY WILD FRZ CTN-30 LB</v>
      </c>
      <c r="D55" s="60">
        <v>1.6194</v>
      </c>
      <c r="E55" s="64">
        <v>1320</v>
      </c>
      <c r="F55" s="42" t="s">
        <v>10</v>
      </c>
      <c r="G55" s="42" t="s">
        <v>11</v>
      </c>
      <c r="H55" s="42" t="s">
        <v>118</v>
      </c>
      <c r="I55" s="42" t="s">
        <v>119</v>
      </c>
      <c r="J55" s="42" t="s">
        <v>102</v>
      </c>
      <c r="K55" s="42" t="s">
        <v>103</v>
      </c>
      <c r="L55" s="42" t="s">
        <v>122</v>
      </c>
      <c r="M55" s="42" t="s">
        <v>123</v>
      </c>
      <c r="N55" s="44">
        <v>34848</v>
      </c>
      <c r="O55" s="24">
        <f>N55/E55</f>
        <v>26.4</v>
      </c>
    </row>
    <row r="56" spans="1:15" s="3" customFormat="1" ht="14.5" x14ac:dyDescent="0.35">
      <c r="A56" s="58">
        <v>100254</v>
      </c>
      <c r="B56" s="58" t="s">
        <v>357</v>
      </c>
      <c r="C56" s="42" t="str">
        <f t="shared" si="1"/>
        <v>100254 STRAWBERRY SLICES FRZ CTN-30 LB</v>
      </c>
      <c r="D56" s="60">
        <v>1.6006</v>
      </c>
      <c r="E56" s="64">
        <v>1320</v>
      </c>
      <c r="F56" s="42" t="s">
        <v>10</v>
      </c>
      <c r="G56" s="42" t="s">
        <v>11</v>
      </c>
      <c r="H56" s="42" t="s">
        <v>118</v>
      </c>
      <c r="I56" s="42" t="s">
        <v>119</v>
      </c>
      <c r="J56" s="42" t="s">
        <v>102</v>
      </c>
      <c r="K56" s="42" t="s">
        <v>103</v>
      </c>
      <c r="L56" s="42" t="s">
        <v>122</v>
      </c>
      <c r="M56" s="42" t="s">
        <v>123</v>
      </c>
      <c r="N56" s="44">
        <v>38000</v>
      </c>
      <c r="O56" s="24">
        <f>N56/E56</f>
        <v>28.787878787878789</v>
      </c>
    </row>
    <row r="57" spans="1:15" s="3" customFormat="1" ht="14.5" x14ac:dyDescent="0.35">
      <c r="A57" s="58">
        <v>100256</v>
      </c>
      <c r="B57" s="58" t="s">
        <v>358</v>
      </c>
      <c r="C57" s="42" t="str">
        <f t="shared" si="1"/>
        <v>100256 STRAWBERRY FRZ CUP-96/4.5 OZ</v>
      </c>
      <c r="D57" s="60">
        <v>1.9034</v>
      </c>
      <c r="E57" s="64">
        <v>1400</v>
      </c>
      <c r="F57" s="42" t="s">
        <v>10</v>
      </c>
      <c r="G57" s="42" t="s">
        <v>11</v>
      </c>
      <c r="H57" s="42" t="s">
        <v>118</v>
      </c>
      <c r="I57" s="42" t="s">
        <v>119</v>
      </c>
      <c r="J57" s="42" t="s">
        <v>102</v>
      </c>
      <c r="K57" s="42" t="s">
        <v>103</v>
      </c>
      <c r="L57" s="42" t="s">
        <v>122</v>
      </c>
      <c r="M57" s="42" t="s">
        <v>123</v>
      </c>
      <c r="N57" s="44">
        <v>36960</v>
      </c>
      <c r="O57" s="24">
        <f t="shared" ref="O57:O119" si="10">N57/E57</f>
        <v>26.4</v>
      </c>
    </row>
    <row r="58" spans="1:15" s="3" customFormat="1" ht="14.5" x14ac:dyDescent="0.35">
      <c r="A58" s="58">
        <v>100258</v>
      </c>
      <c r="B58" s="58" t="s">
        <v>359</v>
      </c>
      <c r="C58" s="42" t="str">
        <f t="shared" si="1"/>
        <v>100258 APPLE SLICES FRZ CTN-30 LB</v>
      </c>
      <c r="D58" s="60">
        <v>0.86399999999999999</v>
      </c>
      <c r="E58" s="64">
        <v>1320</v>
      </c>
      <c r="F58" s="42" t="s">
        <v>10</v>
      </c>
      <c r="G58" s="42" t="s">
        <v>11</v>
      </c>
      <c r="H58" s="42" t="s">
        <v>118</v>
      </c>
      <c r="I58" s="42" t="s">
        <v>119</v>
      </c>
      <c r="J58" s="42" t="s">
        <v>102</v>
      </c>
      <c r="K58" s="42" t="s">
        <v>103</v>
      </c>
      <c r="L58" s="42" t="s">
        <v>124</v>
      </c>
      <c r="M58" s="42" t="s">
        <v>125</v>
      </c>
      <c r="N58" s="44">
        <v>34560</v>
      </c>
      <c r="O58" s="24">
        <f t="shared" si="10"/>
        <v>26.181818181818183</v>
      </c>
    </row>
    <row r="59" spans="1:15" s="3" customFormat="1" ht="14.5" x14ac:dyDescent="0.35">
      <c r="A59" s="58">
        <v>100261</v>
      </c>
      <c r="B59" s="58" t="s">
        <v>360</v>
      </c>
      <c r="C59" s="42" t="str">
        <f t="shared" si="1"/>
        <v>100261 APRICOT FRZ CUP-96/4.5 OZ</v>
      </c>
      <c r="D59" s="60">
        <v>1.5087999999999999</v>
      </c>
      <c r="E59" s="64">
        <v>1400</v>
      </c>
      <c r="F59" s="42" t="s">
        <v>10</v>
      </c>
      <c r="G59" s="42" t="s">
        <v>11</v>
      </c>
      <c r="H59" s="42" t="s">
        <v>118</v>
      </c>
      <c r="I59" s="42" t="s">
        <v>119</v>
      </c>
      <c r="J59" s="42" t="s">
        <v>102</v>
      </c>
      <c r="K59" s="42" t="s">
        <v>103</v>
      </c>
      <c r="L59" s="42" t="s">
        <v>124</v>
      </c>
      <c r="M59" s="42" t="s">
        <v>125</v>
      </c>
      <c r="N59" s="44">
        <v>39600</v>
      </c>
      <c r="O59" s="24">
        <f>N59/E59</f>
        <v>28.285714285714285</v>
      </c>
    </row>
    <row r="60" spans="1:15" s="3" customFormat="1" ht="14.5" x14ac:dyDescent="0.35">
      <c r="A60" s="58">
        <v>100277</v>
      </c>
      <c r="B60" s="58" t="s">
        <v>361</v>
      </c>
      <c r="C60" s="42" t="str">
        <f t="shared" si="1"/>
        <v>100277 ORANGE JUICE SINGLE CTN-70/4 OZ</v>
      </c>
      <c r="D60" s="60">
        <v>0.47020000000000001</v>
      </c>
      <c r="E60" s="64">
        <v>1920</v>
      </c>
      <c r="F60" s="42" t="s">
        <v>10</v>
      </c>
      <c r="G60" s="42" t="s">
        <v>11</v>
      </c>
      <c r="H60" s="42" t="s">
        <v>118</v>
      </c>
      <c r="I60" s="42" t="s">
        <v>119</v>
      </c>
      <c r="J60" s="42" t="s">
        <v>102</v>
      </c>
      <c r="K60" s="42" t="s">
        <v>103</v>
      </c>
      <c r="L60" s="42" t="s">
        <v>126</v>
      </c>
      <c r="M60" s="42" t="s">
        <v>127</v>
      </c>
      <c r="N60" s="44">
        <v>39600</v>
      </c>
      <c r="O60" s="24">
        <f t="shared" si="10"/>
        <v>20.625</v>
      </c>
    </row>
    <row r="61" spans="1:15" s="3" customFormat="1" ht="14.5" x14ac:dyDescent="0.35">
      <c r="A61" s="58">
        <v>100283</v>
      </c>
      <c r="B61" s="58" t="s">
        <v>483</v>
      </c>
      <c r="C61" s="42" t="str">
        <f t="shared" si="1"/>
        <v>100283 ORANGES CTN-34-39 LB</v>
      </c>
      <c r="D61" s="60">
        <v>0.46810000000000002</v>
      </c>
      <c r="E61" s="64">
        <v>1026</v>
      </c>
      <c r="F61" s="42" t="s">
        <v>10</v>
      </c>
      <c r="G61" s="42" t="s">
        <v>11</v>
      </c>
      <c r="H61" s="42" t="s">
        <v>118</v>
      </c>
      <c r="I61" s="42" t="s">
        <v>119</v>
      </c>
      <c r="J61" s="42" t="s">
        <v>102</v>
      </c>
      <c r="K61" s="42" t="s">
        <v>103</v>
      </c>
      <c r="L61" s="42" t="s">
        <v>126</v>
      </c>
      <c r="M61" s="42" t="s">
        <v>127</v>
      </c>
      <c r="N61" s="44">
        <v>37800</v>
      </c>
      <c r="O61" s="24">
        <f t="shared" si="10"/>
        <v>36.842105263157897</v>
      </c>
    </row>
    <row r="62" spans="1:15" s="3" customFormat="1" ht="14.5" x14ac:dyDescent="0.35">
      <c r="A62" s="58">
        <v>100293</v>
      </c>
      <c r="B62" s="58" t="s">
        <v>500</v>
      </c>
      <c r="C62" s="42" t="str">
        <f t="shared" si="1"/>
        <v>100293 RAISINS BOX-144/1.33 OZ</v>
      </c>
      <c r="D62" s="60">
        <v>1.7619</v>
      </c>
      <c r="E62" s="64">
        <v>2964</v>
      </c>
      <c r="F62" s="42" t="s">
        <v>10</v>
      </c>
      <c r="G62" s="42" t="s">
        <v>11</v>
      </c>
      <c r="H62" s="42" t="s">
        <v>118</v>
      </c>
      <c r="I62" s="42" t="s">
        <v>119</v>
      </c>
      <c r="J62" s="42" t="s">
        <v>102</v>
      </c>
      <c r="K62" s="42" t="s">
        <v>103</v>
      </c>
      <c r="L62" s="42" t="s">
        <v>128</v>
      </c>
      <c r="M62" s="42" t="s">
        <v>129</v>
      </c>
      <c r="N62" s="44">
        <v>39600</v>
      </c>
      <c r="O62" s="24">
        <f t="shared" si="10"/>
        <v>13.360323886639677</v>
      </c>
    </row>
    <row r="63" spans="1:15" s="3" customFormat="1" ht="14.5" x14ac:dyDescent="0.35">
      <c r="A63" s="58">
        <v>100299</v>
      </c>
      <c r="B63" s="58" t="s">
        <v>362</v>
      </c>
      <c r="C63" s="42" t="str">
        <f t="shared" si="1"/>
        <v>100299 CHERRIES DRIED PKG-4/4 LB</v>
      </c>
      <c r="D63" s="60">
        <v>4.1601999999999997</v>
      </c>
      <c r="E63" s="64">
        <v>1848</v>
      </c>
      <c r="F63" s="42" t="s">
        <v>10</v>
      </c>
      <c r="G63" s="42" t="s">
        <v>11</v>
      </c>
      <c r="H63" s="42" t="s">
        <v>118</v>
      </c>
      <c r="I63" s="42" t="s">
        <v>119</v>
      </c>
      <c r="J63" s="42" t="s">
        <v>102</v>
      </c>
      <c r="K63" s="42" t="s">
        <v>103</v>
      </c>
      <c r="L63" s="42" t="s">
        <v>130</v>
      </c>
      <c r="M63" s="42" t="s">
        <v>131</v>
      </c>
      <c r="N63" s="44">
        <v>36960</v>
      </c>
      <c r="O63" s="24">
        <f t="shared" si="10"/>
        <v>20</v>
      </c>
    </row>
    <row r="64" spans="1:15" s="3" customFormat="1" ht="14.5" x14ac:dyDescent="0.35">
      <c r="A64" s="58">
        <v>100307</v>
      </c>
      <c r="B64" s="58" t="s">
        <v>363</v>
      </c>
      <c r="C64" s="42" t="str">
        <f t="shared" si="1"/>
        <v>100307 BEANS GREEN CAN-6/10</v>
      </c>
      <c r="D64" s="60">
        <v>0.52590000000000003</v>
      </c>
      <c r="E64" s="64">
        <v>912</v>
      </c>
      <c r="F64" s="42" t="s">
        <v>10</v>
      </c>
      <c r="G64" s="42" t="s">
        <v>11</v>
      </c>
      <c r="H64" s="42" t="s">
        <v>100</v>
      </c>
      <c r="I64" s="42" t="s">
        <v>101</v>
      </c>
      <c r="J64" s="42" t="s">
        <v>102</v>
      </c>
      <c r="K64" s="42" t="s">
        <v>103</v>
      </c>
      <c r="L64" s="42" t="s">
        <v>104</v>
      </c>
      <c r="M64" s="42" t="s">
        <v>105</v>
      </c>
      <c r="N64" s="44">
        <v>36480</v>
      </c>
      <c r="O64" s="24">
        <f t="shared" si="10"/>
        <v>40</v>
      </c>
    </row>
    <row r="65" spans="1:15" s="3" customFormat="1" ht="14.5" x14ac:dyDescent="0.35">
      <c r="A65" s="58">
        <v>100309</v>
      </c>
      <c r="B65" s="58" t="s">
        <v>364</v>
      </c>
      <c r="C65" s="42" t="str">
        <f t="shared" si="1"/>
        <v>100309 CARROTS CAN-6/10</v>
      </c>
      <c r="D65" s="60">
        <v>0.60429999999999995</v>
      </c>
      <c r="E65" s="64">
        <v>912</v>
      </c>
      <c r="F65" s="42" t="s">
        <v>10</v>
      </c>
      <c r="G65" s="42" t="s">
        <v>11</v>
      </c>
      <c r="H65" s="42" t="s">
        <v>132</v>
      </c>
      <c r="I65" s="42" t="s">
        <v>133</v>
      </c>
      <c r="J65" s="42" t="s">
        <v>102</v>
      </c>
      <c r="K65" s="42" t="s">
        <v>103</v>
      </c>
      <c r="L65" s="42" t="s">
        <v>134</v>
      </c>
      <c r="M65" s="42" t="s">
        <v>135</v>
      </c>
      <c r="N65" s="44">
        <v>40500</v>
      </c>
      <c r="O65" s="24">
        <f t="shared" si="10"/>
        <v>44.407894736842103</v>
      </c>
    </row>
    <row r="66" spans="1:15" s="3" customFormat="1" ht="14.5" x14ac:dyDescent="0.35">
      <c r="A66" s="58">
        <v>100313</v>
      </c>
      <c r="B66" s="58" t="s">
        <v>365</v>
      </c>
      <c r="C66" s="42" t="str">
        <f t="shared" ref="C66:C129" si="11">A66&amp;" "&amp;B66</f>
        <v>100313 CORN WHOLE KERNEL(LIQ) CAN-6/10</v>
      </c>
      <c r="D66" s="60">
        <v>0.53210000000000002</v>
      </c>
      <c r="E66" s="64">
        <v>912</v>
      </c>
      <c r="F66" s="42" t="s">
        <v>10</v>
      </c>
      <c r="G66" s="42" t="s">
        <v>11</v>
      </c>
      <c r="H66" s="42" t="s">
        <v>132</v>
      </c>
      <c r="I66" s="42" t="s">
        <v>133</v>
      </c>
      <c r="J66" s="42" t="s">
        <v>102</v>
      </c>
      <c r="K66" s="42" t="s">
        <v>103</v>
      </c>
      <c r="L66" s="42" t="s">
        <v>134</v>
      </c>
      <c r="M66" s="42" t="s">
        <v>135</v>
      </c>
      <c r="N66" s="44">
        <v>40500</v>
      </c>
      <c r="O66" s="24">
        <f t="shared" si="10"/>
        <v>44.407894736842103</v>
      </c>
    </row>
    <row r="67" spans="1:15" s="3" customFormat="1" ht="14.5" x14ac:dyDescent="0.35">
      <c r="A67" s="58">
        <v>100315</v>
      </c>
      <c r="B67" s="58" t="s">
        <v>366</v>
      </c>
      <c r="C67" s="42" t="str">
        <f t="shared" si="11"/>
        <v>100315 PEAS CAN-6/10</v>
      </c>
      <c r="D67" s="60">
        <v>0.62539999999999996</v>
      </c>
      <c r="E67" s="64">
        <v>912</v>
      </c>
      <c r="F67" s="42" t="s">
        <v>10</v>
      </c>
      <c r="G67" s="42" t="s">
        <v>11</v>
      </c>
      <c r="H67" s="42" t="s">
        <v>132</v>
      </c>
      <c r="I67" s="42" t="s">
        <v>133</v>
      </c>
      <c r="J67" s="42" t="s">
        <v>102</v>
      </c>
      <c r="K67" s="42" t="s">
        <v>103</v>
      </c>
      <c r="L67" s="42" t="s">
        <v>134</v>
      </c>
      <c r="M67" s="42" t="s">
        <v>135</v>
      </c>
      <c r="N67" s="44">
        <v>40500</v>
      </c>
      <c r="O67" s="24">
        <f t="shared" si="10"/>
        <v>44.407894736842103</v>
      </c>
    </row>
    <row r="68" spans="1:15" s="3" customFormat="1" ht="14.5" x14ac:dyDescent="0.35">
      <c r="A68" s="58">
        <v>100317</v>
      </c>
      <c r="B68" s="58" t="s">
        <v>367</v>
      </c>
      <c r="C68" s="42" t="str">
        <f t="shared" si="11"/>
        <v>100317 SWEET POTATOES W/ SYRUP CAN-6/10</v>
      </c>
      <c r="D68" s="60">
        <v>0.83030000000000004</v>
      </c>
      <c r="E68" s="64">
        <v>912</v>
      </c>
      <c r="F68" s="42" t="s">
        <v>10</v>
      </c>
      <c r="G68" s="42" t="s">
        <v>11</v>
      </c>
      <c r="H68" s="42" t="s">
        <v>132</v>
      </c>
      <c r="I68" s="42" t="s">
        <v>133</v>
      </c>
      <c r="J68" s="42" t="s">
        <v>102</v>
      </c>
      <c r="K68" s="42" t="s">
        <v>103</v>
      </c>
      <c r="L68" s="42" t="s">
        <v>498</v>
      </c>
      <c r="M68" s="42" t="s">
        <v>499</v>
      </c>
      <c r="N68" s="44">
        <v>37449</v>
      </c>
      <c r="O68" s="24">
        <f t="shared" si="10"/>
        <v>41.0625</v>
      </c>
    </row>
    <row r="69" spans="1:15" s="3" customFormat="1" ht="14.5" x14ac:dyDescent="0.35">
      <c r="A69" s="58">
        <v>100327</v>
      </c>
      <c r="B69" s="58" t="s">
        <v>368</v>
      </c>
      <c r="C69" s="42" t="str">
        <f t="shared" si="11"/>
        <v>100327 TOMATO PASTE CAN-6/10</v>
      </c>
      <c r="D69" s="60">
        <v>0.66859999999999997</v>
      </c>
      <c r="E69" s="64">
        <v>912</v>
      </c>
      <c r="F69" s="42" t="s">
        <v>10</v>
      </c>
      <c r="G69" s="42" t="s">
        <v>11</v>
      </c>
      <c r="H69" s="42" t="s">
        <v>136</v>
      </c>
      <c r="I69" s="42" t="s">
        <v>137</v>
      </c>
      <c r="J69" s="42" t="s">
        <v>102</v>
      </c>
      <c r="K69" s="42" t="s">
        <v>103</v>
      </c>
      <c r="L69" s="42" t="s">
        <v>138</v>
      </c>
      <c r="M69" s="42" t="s">
        <v>139</v>
      </c>
      <c r="N69" s="44">
        <v>35568</v>
      </c>
      <c r="O69" s="24">
        <f t="shared" si="10"/>
        <v>39</v>
      </c>
    </row>
    <row r="70" spans="1:15" s="3" customFormat="1" ht="14.5" x14ac:dyDescent="0.35">
      <c r="A70" s="58">
        <v>100329</v>
      </c>
      <c r="B70" s="58" t="s">
        <v>369</v>
      </c>
      <c r="C70" s="42" t="str">
        <f t="shared" si="11"/>
        <v>100329 TOMATO DICED CAN-6/10</v>
      </c>
      <c r="D70" s="60">
        <v>0.4244</v>
      </c>
      <c r="E70" s="64">
        <v>912</v>
      </c>
      <c r="F70" s="42" t="s">
        <v>10</v>
      </c>
      <c r="G70" s="42" t="s">
        <v>11</v>
      </c>
      <c r="H70" s="42" t="s">
        <v>136</v>
      </c>
      <c r="I70" s="42" t="s">
        <v>137</v>
      </c>
      <c r="J70" s="42" t="s">
        <v>102</v>
      </c>
      <c r="K70" s="42" t="s">
        <v>103</v>
      </c>
      <c r="L70" s="42" t="s">
        <v>138</v>
      </c>
      <c r="M70" s="42" t="s">
        <v>139</v>
      </c>
      <c r="N70" s="44">
        <v>38880</v>
      </c>
      <c r="O70" s="24">
        <f t="shared" si="10"/>
        <v>42.631578947368418</v>
      </c>
    </row>
    <row r="71" spans="1:15" s="3" customFormat="1" ht="14.5" x14ac:dyDescent="0.35">
      <c r="A71" s="58">
        <v>100330</v>
      </c>
      <c r="B71" s="58" t="s">
        <v>370</v>
      </c>
      <c r="C71" s="42" t="str">
        <f t="shared" si="11"/>
        <v>100330 TOMATO SALSA CAN-6/10</v>
      </c>
      <c r="D71" s="60">
        <v>0.57330000000000003</v>
      </c>
      <c r="E71" s="64">
        <v>912</v>
      </c>
      <c r="F71" s="42" t="s">
        <v>10</v>
      </c>
      <c r="G71" s="42" t="s">
        <v>11</v>
      </c>
      <c r="H71" s="42" t="s">
        <v>136</v>
      </c>
      <c r="I71" s="42" t="s">
        <v>137</v>
      </c>
      <c r="J71" s="42" t="s">
        <v>102</v>
      </c>
      <c r="K71" s="42" t="s">
        <v>103</v>
      </c>
      <c r="L71" s="42" t="s">
        <v>140</v>
      </c>
      <c r="M71" s="42" t="s">
        <v>141</v>
      </c>
      <c r="N71" s="44">
        <v>29568</v>
      </c>
      <c r="O71" s="24">
        <f t="shared" si="10"/>
        <v>32.421052631578945</v>
      </c>
    </row>
    <row r="72" spans="1:15" s="3" customFormat="1" ht="14.5" x14ac:dyDescent="0.35">
      <c r="A72" s="58">
        <v>100332</v>
      </c>
      <c r="B72" s="58" t="s">
        <v>371</v>
      </c>
      <c r="C72" s="42" t="str">
        <f t="shared" si="11"/>
        <v>100332 TOMATO PASTE FOR BULK PROCESSING</v>
      </c>
      <c r="D72" s="60">
        <v>0.59209999999999996</v>
      </c>
      <c r="E72" s="64">
        <v>14</v>
      </c>
      <c r="F72" s="42" t="s">
        <v>10</v>
      </c>
      <c r="G72" s="42" t="s">
        <v>11</v>
      </c>
      <c r="H72" s="42" t="s">
        <v>136</v>
      </c>
      <c r="I72" s="42" t="s">
        <v>137</v>
      </c>
      <c r="J72" s="42" t="s">
        <v>102</v>
      </c>
      <c r="K72" s="42" t="s">
        <v>103</v>
      </c>
      <c r="L72" s="42" t="s">
        <v>142</v>
      </c>
      <c r="M72" s="42" t="s">
        <v>143</v>
      </c>
      <c r="N72" s="44">
        <v>34650</v>
      </c>
      <c r="O72" s="24"/>
    </row>
    <row r="73" spans="1:15" s="3" customFormat="1" ht="14.5" x14ac:dyDescent="0.35">
      <c r="A73" s="58">
        <v>100334</v>
      </c>
      <c r="B73" s="58" t="s">
        <v>372</v>
      </c>
      <c r="C73" s="42" t="str">
        <f t="shared" si="11"/>
        <v>100334 TOMATO SAUCE CAN-6/10</v>
      </c>
      <c r="D73" s="60">
        <v>0.46789999999999998</v>
      </c>
      <c r="E73" s="64">
        <v>912</v>
      </c>
      <c r="F73" s="42" t="s">
        <v>10</v>
      </c>
      <c r="G73" s="42" t="s">
        <v>11</v>
      </c>
      <c r="H73" s="42" t="s">
        <v>144</v>
      </c>
      <c r="I73" s="42" t="s">
        <v>145</v>
      </c>
      <c r="J73" s="42" t="s">
        <v>102</v>
      </c>
      <c r="K73" s="42" t="s">
        <v>103</v>
      </c>
      <c r="L73" s="42" t="s">
        <v>146</v>
      </c>
      <c r="M73" s="42" t="s">
        <v>147</v>
      </c>
      <c r="N73" s="44">
        <v>34656</v>
      </c>
      <c r="O73" s="24">
        <f t="shared" si="10"/>
        <v>38</v>
      </c>
    </row>
    <row r="74" spans="1:15" s="3" customFormat="1" ht="14.5" x14ac:dyDescent="0.35">
      <c r="A74" s="58">
        <v>100336</v>
      </c>
      <c r="B74" s="58" t="s">
        <v>373</v>
      </c>
      <c r="C74" s="42" t="str">
        <f t="shared" si="11"/>
        <v>100336 SPAGHETTI SAUCE MEATLESS CAN-6/10</v>
      </c>
      <c r="D74" s="60">
        <v>0.47160000000000002</v>
      </c>
      <c r="E74" s="64">
        <v>952</v>
      </c>
      <c r="F74" s="42" t="s">
        <v>10</v>
      </c>
      <c r="G74" s="42" t="s">
        <v>11</v>
      </c>
      <c r="H74" s="42" t="s">
        <v>144</v>
      </c>
      <c r="I74" s="42" t="s">
        <v>145</v>
      </c>
      <c r="J74" s="42" t="s">
        <v>102</v>
      </c>
      <c r="K74" s="42" t="s">
        <v>103</v>
      </c>
      <c r="L74" s="42" t="s">
        <v>148</v>
      </c>
      <c r="M74" s="42" t="s">
        <v>149</v>
      </c>
      <c r="N74" s="44">
        <v>36024</v>
      </c>
      <c r="O74" s="24">
        <f t="shared" si="10"/>
        <v>37.840336134453779</v>
      </c>
    </row>
    <row r="75" spans="1:15" s="3" customFormat="1" ht="14.5" x14ac:dyDescent="0.35">
      <c r="A75" s="58">
        <v>100348</v>
      </c>
      <c r="B75" s="58" t="s">
        <v>374</v>
      </c>
      <c r="C75" s="42" t="str">
        <f t="shared" si="11"/>
        <v>100348 CORN FRZ CTN-30 LB</v>
      </c>
      <c r="D75" s="60">
        <v>0.5887</v>
      </c>
      <c r="E75" s="64">
        <v>1320</v>
      </c>
      <c r="F75" s="42" t="s">
        <v>10</v>
      </c>
      <c r="G75" s="42" t="s">
        <v>11</v>
      </c>
      <c r="H75" s="42" t="s">
        <v>144</v>
      </c>
      <c r="I75" s="42" t="s">
        <v>145</v>
      </c>
      <c r="J75" s="42" t="s">
        <v>102</v>
      </c>
      <c r="K75" s="42" t="s">
        <v>103</v>
      </c>
      <c r="L75" s="42" t="s">
        <v>150</v>
      </c>
      <c r="M75" s="42" t="s">
        <v>151</v>
      </c>
      <c r="N75" s="44">
        <v>36252</v>
      </c>
      <c r="O75" s="24">
        <f t="shared" si="10"/>
        <v>27.463636363636365</v>
      </c>
    </row>
    <row r="76" spans="1:15" s="3" customFormat="1" ht="14.5" x14ac:dyDescent="0.35">
      <c r="A76" s="58">
        <v>100350</v>
      </c>
      <c r="B76" s="58" t="s">
        <v>375</v>
      </c>
      <c r="C76" s="42" t="str">
        <f t="shared" si="11"/>
        <v>100350 PEAS GREEN FRZ CTN-30 LB</v>
      </c>
      <c r="D76" s="60">
        <v>0.75180000000000002</v>
      </c>
      <c r="E76" s="64">
        <v>1320</v>
      </c>
      <c r="F76" s="42" t="s">
        <v>10</v>
      </c>
      <c r="G76" s="42" t="s">
        <v>11</v>
      </c>
      <c r="H76" s="42" t="s">
        <v>144</v>
      </c>
      <c r="I76" s="42" t="s">
        <v>145</v>
      </c>
      <c r="J76" s="42" t="s">
        <v>102</v>
      </c>
      <c r="K76" s="42" t="s">
        <v>103</v>
      </c>
      <c r="L76" s="42" t="s">
        <v>152</v>
      </c>
      <c r="M76" s="42" t="s">
        <v>153</v>
      </c>
      <c r="N76" s="44">
        <v>36024</v>
      </c>
      <c r="O76" s="24">
        <f t="shared" si="10"/>
        <v>27.290909090909089</v>
      </c>
    </row>
    <row r="77" spans="1:15" s="3" customFormat="1" ht="14.5" x14ac:dyDescent="0.35">
      <c r="A77" s="58">
        <v>100351</v>
      </c>
      <c r="B77" s="58" t="s">
        <v>376</v>
      </c>
      <c r="C77" s="42" t="str">
        <f t="shared" si="11"/>
        <v>100351 BEANS GREEN FRZ CTN-30 LB</v>
      </c>
      <c r="D77" s="60">
        <v>0.60540000000000005</v>
      </c>
      <c r="E77" s="64">
        <v>1320</v>
      </c>
      <c r="F77" s="42" t="s">
        <v>10</v>
      </c>
      <c r="G77" s="42" t="s">
        <v>11</v>
      </c>
      <c r="H77" s="42" t="s">
        <v>144</v>
      </c>
      <c r="I77" s="42" t="s">
        <v>145</v>
      </c>
      <c r="J77" s="42" t="s">
        <v>102</v>
      </c>
      <c r="K77" s="42" t="s">
        <v>103</v>
      </c>
      <c r="L77" s="42" t="s">
        <v>154</v>
      </c>
      <c r="M77" s="42" t="s">
        <v>155</v>
      </c>
      <c r="N77" s="44">
        <v>36936</v>
      </c>
      <c r="O77" s="24">
        <f t="shared" si="10"/>
        <v>27.981818181818181</v>
      </c>
    </row>
    <row r="78" spans="1:15" s="3" customFormat="1" ht="14.5" x14ac:dyDescent="0.35">
      <c r="A78" s="58">
        <v>100352</v>
      </c>
      <c r="B78" s="58" t="s">
        <v>377</v>
      </c>
      <c r="C78" s="42" t="str">
        <f t="shared" si="11"/>
        <v>100352 CARROTS FRZ CTN-30 LB</v>
      </c>
      <c r="D78" s="60">
        <v>0.54090000000000005</v>
      </c>
      <c r="E78" s="64">
        <v>1320</v>
      </c>
      <c r="F78" s="42" t="s">
        <v>10</v>
      </c>
      <c r="G78" s="42" t="s">
        <v>11</v>
      </c>
      <c r="H78" s="42" t="s">
        <v>144</v>
      </c>
      <c r="I78" s="42" t="s">
        <v>145</v>
      </c>
      <c r="J78" s="42" t="s">
        <v>102</v>
      </c>
      <c r="K78" s="42" t="s">
        <v>103</v>
      </c>
      <c r="L78" s="42" t="s">
        <v>156</v>
      </c>
      <c r="M78" s="42" t="s">
        <v>157</v>
      </c>
      <c r="N78" s="44">
        <v>37962</v>
      </c>
      <c r="O78" s="24">
        <f t="shared" si="10"/>
        <v>28.759090909090908</v>
      </c>
    </row>
    <row r="79" spans="1:15" s="3" customFormat="1" ht="14.5" x14ac:dyDescent="0.35">
      <c r="A79" s="58">
        <v>100355</v>
      </c>
      <c r="B79" s="58" t="s">
        <v>378</v>
      </c>
      <c r="C79" s="42" t="str">
        <f t="shared" si="11"/>
        <v>100355 POTATOES WEDGE FRZ PKG-6/5 LB</v>
      </c>
      <c r="D79" s="60">
        <v>0.69979999999999998</v>
      </c>
      <c r="E79" s="64">
        <v>1320</v>
      </c>
      <c r="F79" s="42" t="s">
        <v>10</v>
      </c>
      <c r="G79" s="42" t="s">
        <v>11</v>
      </c>
      <c r="H79" s="42" t="s">
        <v>144</v>
      </c>
      <c r="I79" s="42" t="s">
        <v>145</v>
      </c>
      <c r="J79" s="42" t="s">
        <v>102</v>
      </c>
      <c r="K79" s="42" t="s">
        <v>103</v>
      </c>
      <c r="L79" s="42" t="s">
        <v>156</v>
      </c>
      <c r="M79" s="42" t="s">
        <v>157</v>
      </c>
      <c r="N79" s="44">
        <v>34884</v>
      </c>
      <c r="O79" s="24">
        <f t="shared" si="10"/>
        <v>26.427272727272726</v>
      </c>
    </row>
    <row r="80" spans="1:15" s="3" customFormat="1" ht="14.5" x14ac:dyDescent="0.35">
      <c r="A80" s="58">
        <v>100356</v>
      </c>
      <c r="B80" s="58" t="s">
        <v>379</v>
      </c>
      <c r="C80" s="42" t="str">
        <f t="shared" si="11"/>
        <v>100356 POTATOES WEDGE FAT FREE FRZ PKG-6/5 LB</v>
      </c>
      <c r="D80" s="60">
        <v>0.76929999999999998</v>
      </c>
      <c r="E80" s="64">
        <v>1320</v>
      </c>
      <c r="F80" s="42" t="s">
        <v>10</v>
      </c>
      <c r="G80" s="42" t="s">
        <v>11</v>
      </c>
      <c r="H80" s="42" t="s">
        <v>144</v>
      </c>
      <c r="I80" s="42" t="s">
        <v>145</v>
      </c>
      <c r="J80" s="42" t="s">
        <v>102</v>
      </c>
      <c r="K80" s="42" t="s">
        <v>103</v>
      </c>
      <c r="L80" s="42" t="s">
        <v>156</v>
      </c>
      <c r="M80" s="42" t="s">
        <v>157</v>
      </c>
      <c r="N80" s="44">
        <v>36252</v>
      </c>
      <c r="O80" s="24">
        <f t="shared" si="10"/>
        <v>27.463636363636365</v>
      </c>
    </row>
    <row r="81" spans="1:15" s="3" customFormat="1" ht="14.5" x14ac:dyDescent="0.35">
      <c r="A81" s="58">
        <v>100357</v>
      </c>
      <c r="B81" s="58" t="s">
        <v>380</v>
      </c>
      <c r="C81" s="42" t="str">
        <f t="shared" si="11"/>
        <v>100357 POTATOES OVENS FRY PKG-6/5 LB</v>
      </c>
      <c r="D81" s="60">
        <v>0.63490000000000002</v>
      </c>
      <c r="E81" s="64">
        <v>1320</v>
      </c>
      <c r="F81" s="42" t="s">
        <v>10</v>
      </c>
      <c r="G81" s="42" t="s">
        <v>11</v>
      </c>
      <c r="H81" s="42" t="s">
        <v>144</v>
      </c>
      <c r="I81" s="42" t="s">
        <v>145</v>
      </c>
      <c r="J81" s="42" t="s">
        <v>102</v>
      </c>
      <c r="K81" s="42" t="s">
        <v>103</v>
      </c>
      <c r="L81" s="42" t="s">
        <v>156</v>
      </c>
      <c r="M81" s="42" t="s">
        <v>157</v>
      </c>
      <c r="N81" s="44">
        <v>39900</v>
      </c>
      <c r="O81" s="24">
        <f t="shared" si="10"/>
        <v>30.227272727272727</v>
      </c>
    </row>
    <row r="82" spans="1:15" s="3" customFormat="1" ht="14.5" x14ac:dyDescent="0.35">
      <c r="A82" s="58">
        <v>100359</v>
      </c>
      <c r="B82" s="58" t="s">
        <v>381</v>
      </c>
      <c r="C82" s="42" t="str">
        <f t="shared" si="11"/>
        <v>100359 BEANS BLACK TURTLE CAN-6/10</v>
      </c>
      <c r="D82" s="60">
        <v>0.4279</v>
      </c>
      <c r="E82" s="64">
        <v>864</v>
      </c>
      <c r="F82" s="42" t="s">
        <v>10</v>
      </c>
      <c r="G82" s="42" t="s">
        <v>11</v>
      </c>
      <c r="H82" s="42" t="s">
        <v>144</v>
      </c>
      <c r="I82" s="42" t="s">
        <v>145</v>
      </c>
      <c r="J82" s="42" t="s">
        <v>102</v>
      </c>
      <c r="K82" s="42" t="s">
        <v>103</v>
      </c>
      <c r="L82" s="42" t="s">
        <v>156</v>
      </c>
      <c r="M82" s="42" t="s">
        <v>157</v>
      </c>
      <c r="N82" s="44">
        <v>36252</v>
      </c>
      <c r="O82" s="24">
        <f t="shared" si="10"/>
        <v>41.958333333333336</v>
      </c>
    </row>
    <row r="83" spans="1:15" s="3" customFormat="1" ht="14.5" x14ac:dyDescent="0.35">
      <c r="A83" s="58">
        <v>100360</v>
      </c>
      <c r="B83" s="58" t="s">
        <v>382</v>
      </c>
      <c r="C83" s="42" t="str">
        <f t="shared" si="11"/>
        <v>100360 BEANS GARBANZO CAN-6/10</v>
      </c>
      <c r="D83" s="60">
        <v>0.4219</v>
      </c>
      <c r="E83" s="64">
        <v>864</v>
      </c>
      <c r="F83" s="42" t="s">
        <v>10</v>
      </c>
      <c r="G83" s="42" t="s">
        <v>11</v>
      </c>
      <c r="H83" s="42" t="s">
        <v>144</v>
      </c>
      <c r="I83" s="42" t="s">
        <v>145</v>
      </c>
      <c r="J83" s="42" t="s">
        <v>102</v>
      </c>
      <c r="K83" s="42" t="s">
        <v>103</v>
      </c>
      <c r="L83" s="42" t="s">
        <v>156</v>
      </c>
      <c r="M83" s="42" t="s">
        <v>157</v>
      </c>
      <c r="N83" s="44">
        <v>37842</v>
      </c>
      <c r="O83" s="24">
        <f t="shared" si="10"/>
        <v>43.798611111111114</v>
      </c>
    </row>
    <row r="84" spans="1:15" s="3" customFormat="1" ht="14.5" x14ac:dyDescent="0.35">
      <c r="A84" s="58">
        <v>100362</v>
      </c>
      <c r="B84" s="58" t="s">
        <v>383</v>
      </c>
      <c r="C84" s="42" t="str">
        <f t="shared" si="11"/>
        <v>100362 BEANS REFRIED CAN-6/10</v>
      </c>
      <c r="D84" s="60">
        <v>0.72929999999999995</v>
      </c>
      <c r="E84" s="64">
        <v>864</v>
      </c>
      <c r="F84" s="42" t="s">
        <v>10</v>
      </c>
      <c r="G84" s="42" t="s">
        <v>11</v>
      </c>
      <c r="H84" s="42" t="s">
        <v>158</v>
      </c>
      <c r="I84" s="42" t="s">
        <v>159</v>
      </c>
      <c r="J84" s="42" t="s">
        <v>102</v>
      </c>
      <c r="K84" s="42" t="s">
        <v>103</v>
      </c>
      <c r="L84" s="42" t="s">
        <v>160</v>
      </c>
      <c r="M84" s="42" t="s">
        <v>161</v>
      </c>
      <c r="N84" s="44">
        <v>40000</v>
      </c>
      <c r="O84" s="24">
        <f t="shared" si="10"/>
        <v>46.296296296296298</v>
      </c>
    </row>
    <row r="85" spans="1:15" s="3" customFormat="1" ht="14.5" x14ac:dyDescent="0.35">
      <c r="A85" s="58">
        <v>100364</v>
      </c>
      <c r="B85" s="58" t="s">
        <v>384</v>
      </c>
      <c r="C85" s="42" t="str">
        <f t="shared" si="11"/>
        <v>100364 BEANS VEGETARIAN CAN-6/10</v>
      </c>
      <c r="D85" s="60">
        <v>0.44180000000000003</v>
      </c>
      <c r="E85" s="64">
        <v>864</v>
      </c>
      <c r="F85" s="42" t="s">
        <v>10</v>
      </c>
      <c r="G85" s="42" t="s">
        <v>11</v>
      </c>
      <c r="H85" s="42" t="s">
        <v>162</v>
      </c>
      <c r="I85" s="42" t="s">
        <v>163</v>
      </c>
      <c r="J85" s="42" t="s">
        <v>102</v>
      </c>
      <c r="K85" s="42" t="s">
        <v>103</v>
      </c>
      <c r="L85" s="42" t="s">
        <v>164</v>
      </c>
      <c r="M85" s="42" t="s">
        <v>165</v>
      </c>
      <c r="N85" s="44">
        <v>39600</v>
      </c>
      <c r="O85" s="24">
        <f t="shared" si="10"/>
        <v>45.833333333333336</v>
      </c>
    </row>
    <row r="86" spans="1:15" s="3" customFormat="1" ht="14.5" x14ac:dyDescent="0.35">
      <c r="A86" s="58">
        <v>100365</v>
      </c>
      <c r="B86" s="58" t="s">
        <v>385</v>
      </c>
      <c r="C86" s="42" t="str">
        <f t="shared" si="11"/>
        <v>100365 BEANS PINTO CAN-6/10</v>
      </c>
      <c r="D86" s="60">
        <v>0.435</v>
      </c>
      <c r="E86" s="64">
        <v>864</v>
      </c>
      <c r="F86" s="42" t="s">
        <v>10</v>
      </c>
      <c r="G86" s="42" t="s">
        <v>11</v>
      </c>
      <c r="H86" s="42" t="s">
        <v>162</v>
      </c>
      <c r="I86" s="42" t="s">
        <v>163</v>
      </c>
      <c r="J86" s="42" t="s">
        <v>102</v>
      </c>
      <c r="K86" s="42" t="s">
        <v>103</v>
      </c>
      <c r="L86" s="42" t="s">
        <v>166</v>
      </c>
      <c r="M86" s="42" t="s">
        <v>167</v>
      </c>
      <c r="N86" s="44">
        <v>39600</v>
      </c>
      <c r="O86" s="24">
        <f t="shared" si="10"/>
        <v>45.833333333333336</v>
      </c>
    </row>
    <row r="87" spans="1:15" s="3" customFormat="1" ht="14.5" x14ac:dyDescent="0.35">
      <c r="A87" s="58">
        <v>100366</v>
      </c>
      <c r="B87" s="58" t="s">
        <v>386</v>
      </c>
      <c r="C87" s="42" t="str">
        <f t="shared" si="11"/>
        <v>100366 BEANS SMALL RED CAN-6/10</v>
      </c>
      <c r="D87" s="60">
        <v>0.4824</v>
      </c>
      <c r="E87" s="64">
        <v>864</v>
      </c>
      <c r="F87" s="42" t="s">
        <v>10</v>
      </c>
      <c r="G87" s="42" t="s">
        <v>11</v>
      </c>
      <c r="H87" s="42" t="s">
        <v>162</v>
      </c>
      <c r="I87" s="42" t="s">
        <v>163</v>
      </c>
      <c r="J87" s="42" t="s">
        <v>102</v>
      </c>
      <c r="K87" s="42" t="s">
        <v>103</v>
      </c>
      <c r="L87" s="42" t="s">
        <v>168</v>
      </c>
      <c r="M87" s="42" t="s">
        <v>169</v>
      </c>
      <c r="N87" s="44">
        <v>39600</v>
      </c>
      <c r="O87" s="24">
        <f t="shared" si="10"/>
        <v>45.833333333333336</v>
      </c>
    </row>
    <row r="88" spans="1:15" s="3" customFormat="1" ht="14.5" x14ac:dyDescent="0.35">
      <c r="A88" s="58">
        <v>100368</v>
      </c>
      <c r="B88" s="58" t="s">
        <v>387</v>
      </c>
      <c r="C88" s="42" t="str">
        <f t="shared" si="11"/>
        <v>100368 BEANS BLACKEYE CAN-6/10</v>
      </c>
      <c r="D88" s="60">
        <v>0.53610000000000002</v>
      </c>
      <c r="E88" s="64">
        <v>864</v>
      </c>
      <c r="F88" s="42" t="s">
        <v>10</v>
      </c>
      <c r="G88" s="42" t="s">
        <v>11</v>
      </c>
      <c r="H88" s="42" t="s">
        <v>162</v>
      </c>
      <c r="I88" s="42" t="s">
        <v>163</v>
      </c>
      <c r="J88" s="42" t="s">
        <v>102</v>
      </c>
      <c r="K88" s="42" t="s">
        <v>103</v>
      </c>
      <c r="L88" s="42" t="s">
        <v>170</v>
      </c>
      <c r="M88" s="42" t="s">
        <v>171</v>
      </c>
      <c r="N88" s="44">
        <v>39600</v>
      </c>
      <c r="O88" s="24">
        <f t="shared" si="10"/>
        <v>45.833333333333336</v>
      </c>
    </row>
    <row r="89" spans="1:15" s="3" customFormat="1" ht="14.5" x14ac:dyDescent="0.35">
      <c r="A89" s="58">
        <v>100369</v>
      </c>
      <c r="B89" s="58" t="s">
        <v>388</v>
      </c>
      <c r="C89" s="42" t="str">
        <f t="shared" si="11"/>
        <v>100369 BEANS PINK CAN-6/10</v>
      </c>
      <c r="D89" s="60">
        <v>0.55649999999999999</v>
      </c>
      <c r="E89" s="64">
        <v>864</v>
      </c>
      <c r="F89" s="42" t="s">
        <v>10</v>
      </c>
      <c r="G89" s="42" t="s">
        <v>11</v>
      </c>
      <c r="H89" s="42" t="s">
        <v>162</v>
      </c>
      <c r="I89" s="42" t="s">
        <v>163</v>
      </c>
      <c r="J89" s="42" t="s">
        <v>102</v>
      </c>
      <c r="K89" s="42" t="s">
        <v>103</v>
      </c>
      <c r="L89" s="42" t="s">
        <v>172</v>
      </c>
      <c r="M89" s="42" t="s">
        <v>173</v>
      </c>
      <c r="N89" s="44">
        <v>39600</v>
      </c>
      <c r="O89" s="24">
        <f t="shared" si="10"/>
        <v>45.833333333333336</v>
      </c>
    </row>
    <row r="90" spans="1:15" s="3" customFormat="1" ht="14.5" x14ac:dyDescent="0.35">
      <c r="A90" s="58">
        <v>100370</v>
      </c>
      <c r="B90" s="58" t="s">
        <v>389</v>
      </c>
      <c r="C90" s="42" t="str">
        <f t="shared" si="11"/>
        <v>100370 BEANS RED KIDNEY CAN-6/10</v>
      </c>
      <c r="D90" s="60">
        <v>0.50900000000000001</v>
      </c>
      <c r="E90" s="64">
        <v>864</v>
      </c>
      <c r="F90" s="42" t="s">
        <v>10</v>
      </c>
      <c r="G90" s="42" t="s">
        <v>11</v>
      </c>
      <c r="H90" s="42" t="s">
        <v>162</v>
      </c>
      <c r="I90" s="42" t="s">
        <v>163</v>
      </c>
      <c r="J90" s="42" t="s">
        <v>102</v>
      </c>
      <c r="K90" s="42" t="s">
        <v>103</v>
      </c>
      <c r="L90" s="42" t="s">
        <v>172</v>
      </c>
      <c r="M90" s="42" t="s">
        <v>173</v>
      </c>
      <c r="N90" s="44">
        <v>39600</v>
      </c>
      <c r="O90" s="24">
        <f t="shared" si="10"/>
        <v>45.833333333333336</v>
      </c>
    </row>
    <row r="91" spans="1:15" s="3" customFormat="1" ht="14.5" x14ac:dyDescent="0.35">
      <c r="A91" s="58">
        <v>100371</v>
      </c>
      <c r="B91" s="58" t="s">
        <v>390</v>
      </c>
      <c r="C91" s="42" t="str">
        <f t="shared" si="11"/>
        <v>100371 BEANS BABY LIMA CAN-6/10</v>
      </c>
      <c r="D91" s="60">
        <v>0.79959999999999998</v>
      </c>
      <c r="E91" s="64">
        <v>864</v>
      </c>
      <c r="F91" s="42" t="s">
        <v>10</v>
      </c>
      <c r="G91" s="42" t="s">
        <v>11</v>
      </c>
      <c r="H91" s="42" t="s">
        <v>162</v>
      </c>
      <c r="I91" s="42" t="s">
        <v>163</v>
      </c>
      <c r="J91" s="42" t="s">
        <v>102</v>
      </c>
      <c r="K91" s="42" t="s">
        <v>103</v>
      </c>
      <c r="L91" s="42" t="s">
        <v>172</v>
      </c>
      <c r="M91" s="42" t="s">
        <v>173</v>
      </c>
      <c r="N91" s="44">
        <v>39600</v>
      </c>
      <c r="O91" s="24">
        <f t="shared" si="10"/>
        <v>45.833333333333336</v>
      </c>
    </row>
    <row r="92" spans="1:15" s="3" customFormat="1" ht="14.5" x14ac:dyDescent="0.35">
      <c r="A92" s="58">
        <v>100373</v>
      </c>
      <c r="B92" s="58" t="s">
        <v>391</v>
      </c>
      <c r="C92" s="42" t="str">
        <f t="shared" si="11"/>
        <v>100373 BEANS GREAT NORTHERN CAN-6/10</v>
      </c>
      <c r="D92" s="60">
        <v>0.49830000000000002</v>
      </c>
      <c r="E92" s="64">
        <v>864</v>
      </c>
      <c r="F92" s="42" t="s">
        <v>10</v>
      </c>
      <c r="G92" s="42" t="s">
        <v>11</v>
      </c>
      <c r="H92" s="42" t="s">
        <v>144</v>
      </c>
      <c r="I92" s="42" t="s">
        <v>145</v>
      </c>
      <c r="J92" s="42" t="s">
        <v>102</v>
      </c>
      <c r="K92" s="42" t="s">
        <v>103</v>
      </c>
      <c r="L92" s="42" t="s">
        <v>174</v>
      </c>
      <c r="M92" s="42" t="s">
        <v>175</v>
      </c>
      <c r="N92" s="44">
        <v>34992</v>
      </c>
      <c r="O92" s="24">
        <f t="shared" si="10"/>
        <v>40.5</v>
      </c>
    </row>
    <row r="93" spans="1:15" s="3" customFormat="1" ht="14.5" x14ac:dyDescent="0.35">
      <c r="A93" s="58">
        <v>100382</v>
      </c>
      <c r="B93" s="58" t="s">
        <v>392</v>
      </c>
      <c r="C93" s="42" t="str">
        <f t="shared" si="11"/>
        <v>100382 BEANS PINTO DRY PKG-12/2 LB</v>
      </c>
      <c r="D93" s="60">
        <v>0.63460000000000005</v>
      </c>
      <c r="E93" s="64">
        <v>1680</v>
      </c>
      <c r="F93" s="42" t="s">
        <v>10</v>
      </c>
      <c r="G93" s="42" t="s">
        <v>11</v>
      </c>
      <c r="H93" s="42" t="s">
        <v>144</v>
      </c>
      <c r="I93" s="42" t="s">
        <v>145</v>
      </c>
      <c r="J93" s="42" t="s">
        <v>102</v>
      </c>
      <c r="K93" s="42" t="s">
        <v>103</v>
      </c>
      <c r="L93" s="42" t="s">
        <v>174</v>
      </c>
      <c r="M93" s="42" t="s">
        <v>175</v>
      </c>
      <c r="N93" s="44">
        <v>34992</v>
      </c>
      <c r="O93" s="24">
        <f t="shared" si="10"/>
        <v>20.828571428571429</v>
      </c>
    </row>
    <row r="94" spans="1:15" s="3" customFormat="1" ht="14.5" x14ac:dyDescent="0.35">
      <c r="A94" s="58">
        <v>100396</v>
      </c>
      <c r="B94" s="58" t="s">
        <v>393</v>
      </c>
      <c r="C94" s="42" t="str">
        <f t="shared" si="11"/>
        <v>100396 PEANUT BUTTER SMOOTH JAR-6/5 LB</v>
      </c>
      <c r="D94" s="60">
        <v>1.2446999999999999</v>
      </c>
      <c r="E94" s="64">
        <v>1232</v>
      </c>
      <c r="F94" s="42" t="s">
        <v>10</v>
      </c>
      <c r="G94" s="42" t="s">
        <v>11</v>
      </c>
      <c r="H94" s="42" t="s">
        <v>144</v>
      </c>
      <c r="I94" s="42" t="s">
        <v>145</v>
      </c>
      <c r="J94" s="42" t="s">
        <v>102</v>
      </c>
      <c r="K94" s="42" t="s">
        <v>103</v>
      </c>
      <c r="L94" s="42" t="s">
        <v>174</v>
      </c>
      <c r="M94" s="42" t="s">
        <v>175</v>
      </c>
      <c r="N94" s="44">
        <v>36288</v>
      </c>
      <c r="O94" s="24">
        <f t="shared" si="10"/>
        <v>29.454545454545453</v>
      </c>
    </row>
    <row r="95" spans="1:15" s="3" customFormat="1" ht="14.5" x14ac:dyDescent="0.35">
      <c r="A95" s="58">
        <v>100397</v>
      </c>
      <c r="B95" s="58" t="s">
        <v>394</v>
      </c>
      <c r="C95" s="42" t="str">
        <f t="shared" si="11"/>
        <v>100397 PEANUT BUTTER SMOOTH DRUM-500 LB</v>
      </c>
      <c r="D95" s="60">
        <v>0.96109999999999995</v>
      </c>
      <c r="E95" s="64">
        <v>0</v>
      </c>
      <c r="F95" s="42" t="s">
        <v>10</v>
      </c>
      <c r="G95" s="42" t="s">
        <v>11</v>
      </c>
      <c r="H95" s="42" t="s">
        <v>144</v>
      </c>
      <c r="I95" s="42" t="s">
        <v>145</v>
      </c>
      <c r="J95" s="42" t="s">
        <v>102</v>
      </c>
      <c r="K95" s="42" t="s">
        <v>103</v>
      </c>
      <c r="L95" s="42" t="s">
        <v>174</v>
      </c>
      <c r="M95" s="42" t="s">
        <v>175</v>
      </c>
      <c r="N95" s="44">
        <v>34992</v>
      </c>
      <c r="O95" s="24"/>
    </row>
    <row r="96" spans="1:15" s="3" customFormat="1" ht="14.5" x14ac:dyDescent="0.35">
      <c r="A96" s="58">
        <v>100400</v>
      </c>
      <c r="B96" s="58" t="s">
        <v>501</v>
      </c>
      <c r="C96" s="42" t="str">
        <f t="shared" si="11"/>
        <v>100400 FLOUR ALL PURP ENRCH BLCH BAG-8/5 LB</v>
      </c>
      <c r="D96" s="60">
        <v>0.31409999999999999</v>
      </c>
      <c r="E96" s="64">
        <v>1071</v>
      </c>
      <c r="F96" s="42" t="s">
        <v>10</v>
      </c>
      <c r="G96" s="42" t="s">
        <v>11</v>
      </c>
      <c r="H96" s="42" t="s">
        <v>144</v>
      </c>
      <c r="I96" s="42" t="s">
        <v>145</v>
      </c>
      <c r="J96" s="42" t="s">
        <v>102</v>
      </c>
      <c r="K96" s="42" t="s">
        <v>103</v>
      </c>
      <c r="L96" s="42" t="s">
        <v>174</v>
      </c>
      <c r="M96" s="42" t="s">
        <v>175</v>
      </c>
      <c r="N96" s="44">
        <v>34992</v>
      </c>
      <c r="O96" s="24">
        <f t="shared" si="10"/>
        <v>32.672268907563023</v>
      </c>
    </row>
    <row r="97" spans="1:15" s="3" customFormat="1" ht="14.5" x14ac:dyDescent="0.35">
      <c r="A97" s="58">
        <v>100409</v>
      </c>
      <c r="B97" s="58" t="s">
        <v>395</v>
      </c>
      <c r="C97" s="42" t="str">
        <f t="shared" si="11"/>
        <v>100409 FLOUR WHOLE WHEAT BAG-50 LB</v>
      </c>
      <c r="D97" s="60">
        <v>0.22600000000000001</v>
      </c>
      <c r="E97" s="64">
        <v>864</v>
      </c>
      <c r="F97" s="42" t="s">
        <v>10</v>
      </c>
      <c r="G97" s="42" t="s">
        <v>11</v>
      </c>
      <c r="H97" s="42" t="s">
        <v>144</v>
      </c>
      <c r="I97" s="42" t="s">
        <v>145</v>
      </c>
      <c r="J97" s="42" t="s">
        <v>102</v>
      </c>
      <c r="K97" s="42" t="s">
        <v>103</v>
      </c>
      <c r="L97" s="42" t="s">
        <v>174</v>
      </c>
      <c r="M97" s="42" t="s">
        <v>175</v>
      </c>
      <c r="N97" s="44">
        <v>34992</v>
      </c>
      <c r="O97" s="24">
        <f t="shared" si="10"/>
        <v>40.5</v>
      </c>
    </row>
    <row r="98" spans="1:15" s="3" customFormat="1" ht="14.5" x14ac:dyDescent="0.35">
      <c r="A98" s="58">
        <v>100413</v>
      </c>
      <c r="B98" s="58" t="s">
        <v>396</v>
      </c>
      <c r="C98" s="42" t="str">
        <f t="shared" si="11"/>
        <v>100413 FLOUR BAKER HARD UNBLCH BAG-50 LB</v>
      </c>
      <c r="D98" s="60">
        <v>0.2616</v>
      </c>
      <c r="E98" s="64">
        <v>864</v>
      </c>
      <c r="F98" s="42" t="s">
        <v>10</v>
      </c>
      <c r="G98" s="42" t="s">
        <v>11</v>
      </c>
      <c r="H98" s="42" t="s">
        <v>144</v>
      </c>
      <c r="I98" s="42" t="s">
        <v>145</v>
      </c>
      <c r="J98" s="42" t="s">
        <v>102</v>
      </c>
      <c r="K98" s="42" t="s">
        <v>103</v>
      </c>
      <c r="L98" s="42" t="s">
        <v>174</v>
      </c>
      <c r="M98" s="42" t="s">
        <v>175</v>
      </c>
      <c r="N98" s="44">
        <v>34992</v>
      </c>
      <c r="O98" s="24">
        <f t="shared" si="10"/>
        <v>40.5</v>
      </c>
    </row>
    <row r="99" spans="1:15" s="3" customFormat="1" ht="14.5" x14ac:dyDescent="0.35">
      <c r="A99" s="58">
        <v>100417</v>
      </c>
      <c r="B99" s="58" t="s">
        <v>397</v>
      </c>
      <c r="C99" s="42" t="str">
        <f t="shared" si="11"/>
        <v>100417 FLOUR BAKER HARD WHT BLCH-BULK</v>
      </c>
      <c r="D99" s="60">
        <v>0.2636</v>
      </c>
      <c r="E99" s="64">
        <v>0</v>
      </c>
      <c r="F99" s="42" t="s">
        <v>10</v>
      </c>
      <c r="G99" s="42" t="s">
        <v>11</v>
      </c>
      <c r="H99" s="42" t="s">
        <v>144</v>
      </c>
      <c r="I99" s="42" t="s">
        <v>145</v>
      </c>
      <c r="J99" s="42" t="s">
        <v>102</v>
      </c>
      <c r="K99" s="42" t="s">
        <v>103</v>
      </c>
      <c r="L99" s="42" t="s">
        <v>174</v>
      </c>
      <c r="M99" s="42" t="s">
        <v>175</v>
      </c>
      <c r="N99" s="44">
        <v>34992</v>
      </c>
      <c r="O99" s="24" t="e">
        <f t="shared" si="10"/>
        <v>#DIV/0!</v>
      </c>
    </row>
    <row r="100" spans="1:15" s="3" customFormat="1" ht="14.5" x14ac:dyDescent="0.35">
      <c r="A100" s="58">
        <v>100418</v>
      </c>
      <c r="B100" s="58" t="s">
        <v>398</v>
      </c>
      <c r="C100" s="42" t="str">
        <f t="shared" si="11"/>
        <v>100418 FLOUR BAKER HARD WHT UNBLCH-BULK</v>
      </c>
      <c r="D100" s="60">
        <v>0.27210000000000001</v>
      </c>
      <c r="E100" s="64">
        <v>0</v>
      </c>
      <c r="F100" s="42" t="s">
        <v>10</v>
      </c>
      <c r="G100" s="42" t="s">
        <v>11</v>
      </c>
      <c r="H100" s="42" t="s">
        <v>144</v>
      </c>
      <c r="I100" s="42" t="s">
        <v>145</v>
      </c>
      <c r="J100" s="42" t="s">
        <v>102</v>
      </c>
      <c r="K100" s="42" t="s">
        <v>103</v>
      </c>
      <c r="L100" s="42" t="s">
        <v>174</v>
      </c>
      <c r="M100" s="42" t="s">
        <v>175</v>
      </c>
      <c r="N100" s="44">
        <v>34992</v>
      </c>
      <c r="O100" s="24"/>
    </row>
    <row r="101" spans="1:15" s="3" customFormat="1" ht="14.5" x14ac:dyDescent="0.35">
      <c r="A101" s="58">
        <v>100420</v>
      </c>
      <c r="B101" s="58" t="s">
        <v>399</v>
      </c>
      <c r="C101" s="42" t="str">
        <f t="shared" si="11"/>
        <v>100420 FLOUR BAKER HEARTH UNBLCH-BULK</v>
      </c>
      <c r="D101" s="60">
        <v>0.23</v>
      </c>
      <c r="E101" s="64">
        <v>0</v>
      </c>
      <c r="F101" s="42" t="s">
        <v>10</v>
      </c>
      <c r="G101" s="42" t="s">
        <v>11</v>
      </c>
      <c r="H101" s="42" t="s">
        <v>144</v>
      </c>
      <c r="I101" s="42" t="s">
        <v>145</v>
      </c>
      <c r="J101" s="42" t="s">
        <v>102</v>
      </c>
      <c r="K101" s="42" t="s">
        <v>103</v>
      </c>
      <c r="L101" s="42" t="s">
        <v>174</v>
      </c>
      <c r="M101" s="42" t="s">
        <v>175</v>
      </c>
      <c r="N101" s="44">
        <v>34992</v>
      </c>
      <c r="O101" s="24"/>
    </row>
    <row r="102" spans="1:15" s="3" customFormat="1" ht="14.5" x14ac:dyDescent="0.35">
      <c r="A102" s="58">
        <v>100421</v>
      </c>
      <c r="B102" s="58" t="s">
        <v>400</v>
      </c>
      <c r="C102" s="42" t="str">
        <f t="shared" si="11"/>
        <v>100421 FLOUR BAKER SOFT UNBLCH-BULK</v>
      </c>
      <c r="D102" s="60">
        <v>0.22</v>
      </c>
      <c r="E102" s="64">
        <v>0</v>
      </c>
      <c r="F102" s="42" t="s">
        <v>10</v>
      </c>
      <c r="G102" s="42" t="s">
        <v>11</v>
      </c>
      <c r="H102" s="42" t="s">
        <v>144</v>
      </c>
      <c r="I102" s="42" t="s">
        <v>145</v>
      </c>
      <c r="J102" s="42" t="s">
        <v>102</v>
      </c>
      <c r="K102" s="42" t="s">
        <v>103</v>
      </c>
      <c r="L102" s="42" t="s">
        <v>174</v>
      </c>
      <c r="M102" s="42" t="s">
        <v>175</v>
      </c>
      <c r="N102" s="44">
        <v>34992</v>
      </c>
      <c r="O102" s="24"/>
    </row>
    <row r="103" spans="1:15" s="3" customFormat="1" ht="14.5" x14ac:dyDescent="0.35">
      <c r="A103" s="58">
        <v>100425</v>
      </c>
      <c r="B103" s="58" t="s">
        <v>504</v>
      </c>
      <c r="C103" s="42" t="str">
        <f t="shared" si="11"/>
        <v>100425 PASTA SPAGHETTI CTN-20 LB</v>
      </c>
      <c r="D103" s="60">
        <v>0.46439999999999998</v>
      </c>
      <c r="E103" s="64">
        <v>2000</v>
      </c>
      <c r="F103" s="42" t="s">
        <v>10</v>
      </c>
      <c r="G103" s="42" t="s">
        <v>11</v>
      </c>
      <c r="H103" s="42" t="s">
        <v>176</v>
      </c>
      <c r="I103" s="42" t="s">
        <v>177</v>
      </c>
      <c r="J103" s="42" t="s">
        <v>102</v>
      </c>
      <c r="K103" s="42" t="s">
        <v>103</v>
      </c>
      <c r="L103" s="42" t="s">
        <v>178</v>
      </c>
      <c r="M103" s="42" t="s">
        <v>179</v>
      </c>
      <c r="N103" s="44">
        <v>40320</v>
      </c>
      <c r="O103" s="24">
        <f t="shared" si="10"/>
        <v>20.16</v>
      </c>
    </row>
    <row r="104" spans="1:15" s="3" customFormat="1" ht="14.5" x14ac:dyDescent="0.35">
      <c r="A104" s="58">
        <v>100439</v>
      </c>
      <c r="B104" s="58" t="s">
        <v>401</v>
      </c>
      <c r="C104" s="42" t="str">
        <f t="shared" si="11"/>
        <v>100439 OIL VEGETABLE BTL-6/1 GAL</v>
      </c>
      <c r="D104" s="60">
        <v>0.84209999999999996</v>
      </c>
      <c r="E104" s="64">
        <v>800</v>
      </c>
      <c r="F104" s="42" t="s">
        <v>10</v>
      </c>
      <c r="G104" s="42" t="s">
        <v>11</v>
      </c>
      <c r="H104" s="42" t="s">
        <v>180</v>
      </c>
      <c r="I104" s="42" t="s">
        <v>181</v>
      </c>
      <c r="J104" s="42" t="s">
        <v>182</v>
      </c>
      <c r="K104" s="42" t="s">
        <v>183</v>
      </c>
      <c r="L104" s="42" t="s">
        <v>184</v>
      </c>
      <c r="M104" s="42" t="s">
        <v>185</v>
      </c>
      <c r="N104" s="44">
        <v>36960</v>
      </c>
      <c r="O104" s="24">
        <f t="shared" si="10"/>
        <v>46.2</v>
      </c>
    </row>
    <row r="105" spans="1:15" s="3" customFormat="1" ht="14.5" x14ac:dyDescent="0.35">
      <c r="A105" s="58">
        <v>100443</v>
      </c>
      <c r="B105" s="58" t="s">
        <v>402</v>
      </c>
      <c r="C105" s="42" t="str">
        <f t="shared" si="11"/>
        <v>100443 OIL VEGETABLE-BULK</v>
      </c>
      <c r="D105" s="60">
        <v>0.83050000000000002</v>
      </c>
      <c r="E105" s="64">
        <v>0</v>
      </c>
      <c r="F105" s="42" t="s">
        <v>10</v>
      </c>
      <c r="G105" s="42" t="s">
        <v>11</v>
      </c>
      <c r="H105" s="42" t="s">
        <v>180</v>
      </c>
      <c r="I105" s="42" t="s">
        <v>181</v>
      </c>
      <c r="J105" s="42" t="s">
        <v>182</v>
      </c>
      <c r="K105" s="42" t="s">
        <v>183</v>
      </c>
      <c r="L105" s="42" t="s">
        <v>186</v>
      </c>
      <c r="M105" s="42" t="s">
        <v>187</v>
      </c>
      <c r="N105" s="44">
        <v>40000</v>
      </c>
      <c r="O105" s="24" t="e">
        <f t="shared" si="10"/>
        <v>#DIV/0!</v>
      </c>
    </row>
    <row r="106" spans="1:15" s="3" customFormat="1" ht="14.5" x14ac:dyDescent="0.35">
      <c r="A106" s="58">
        <v>100465</v>
      </c>
      <c r="B106" s="58" t="s">
        <v>484</v>
      </c>
      <c r="C106" s="42" t="str">
        <f t="shared" si="11"/>
        <v>100465 OATS ROLLED TUBE-12/42 OZ</v>
      </c>
      <c r="D106" s="60">
        <v>0.67589999999999995</v>
      </c>
      <c r="E106" s="64">
        <v>1040</v>
      </c>
      <c r="F106" s="42" t="s">
        <v>10</v>
      </c>
      <c r="G106" s="42" t="s">
        <v>11</v>
      </c>
      <c r="H106" s="42" t="s">
        <v>188</v>
      </c>
      <c r="I106" s="42" t="s">
        <v>189</v>
      </c>
      <c r="J106" s="42" t="s">
        <v>182</v>
      </c>
      <c r="K106" s="42" t="s">
        <v>183</v>
      </c>
      <c r="L106" s="42" t="s">
        <v>502</v>
      </c>
      <c r="M106" s="42" t="s">
        <v>503</v>
      </c>
      <c r="N106" s="44">
        <v>42840</v>
      </c>
      <c r="O106" s="24">
        <f t="shared" si="10"/>
        <v>41.192307692307693</v>
      </c>
    </row>
    <row r="107" spans="1:15" s="3" customFormat="1" ht="14.5" x14ac:dyDescent="0.35">
      <c r="A107" s="58">
        <v>100494</v>
      </c>
      <c r="B107" s="58" t="s">
        <v>509</v>
      </c>
      <c r="C107" s="42" t="str">
        <f t="shared" si="11"/>
        <v>100494 RICE US#1 LONG GRAIN PARBOILED BAG-25 LB</v>
      </c>
      <c r="D107" s="60">
        <v>0.37119999999999997</v>
      </c>
      <c r="E107" s="64">
        <v>1680</v>
      </c>
      <c r="F107" s="42" t="s">
        <v>10</v>
      </c>
      <c r="G107" s="42" t="s">
        <v>11</v>
      </c>
      <c r="H107" s="42" t="s">
        <v>188</v>
      </c>
      <c r="I107" s="42" t="s">
        <v>189</v>
      </c>
      <c r="J107" s="42" t="s">
        <v>182</v>
      </c>
      <c r="K107" s="42" t="s">
        <v>183</v>
      </c>
      <c r="L107" s="42" t="s">
        <v>190</v>
      </c>
      <c r="M107" s="42" t="s">
        <v>191</v>
      </c>
      <c r="N107" s="44">
        <v>43200</v>
      </c>
      <c r="O107" s="24">
        <f t="shared" si="10"/>
        <v>25.714285714285715</v>
      </c>
    </row>
    <row r="108" spans="1:15" s="3" customFormat="1" ht="14.5" x14ac:dyDescent="0.35">
      <c r="A108" s="58">
        <v>100500</v>
      </c>
      <c r="B108" s="58" t="s">
        <v>403</v>
      </c>
      <c r="C108" s="42" t="str">
        <f t="shared" si="11"/>
        <v>100500 RICE BRN US#1 LONG PARBOILED PKG-24/2 LB</v>
      </c>
      <c r="D108" s="60">
        <v>0.93810000000000004</v>
      </c>
      <c r="E108" s="64">
        <v>875</v>
      </c>
      <c r="F108" s="42" t="s">
        <v>10</v>
      </c>
      <c r="G108" s="42" t="s">
        <v>11</v>
      </c>
      <c r="H108" s="42" t="s">
        <v>192</v>
      </c>
      <c r="I108" s="42" t="s">
        <v>193</v>
      </c>
      <c r="J108" s="42" t="s">
        <v>182</v>
      </c>
      <c r="K108" s="42" t="s">
        <v>183</v>
      </c>
      <c r="L108" s="42" t="s">
        <v>194</v>
      </c>
      <c r="M108" s="42" t="s">
        <v>195</v>
      </c>
      <c r="N108" s="44">
        <v>43200</v>
      </c>
      <c r="O108" s="24">
        <f t="shared" si="10"/>
        <v>49.371428571428574</v>
      </c>
    </row>
    <row r="109" spans="1:15" s="3" customFormat="1" ht="14.5" x14ac:dyDescent="0.35">
      <c r="A109" s="58">
        <v>100506</v>
      </c>
      <c r="B109" s="58" t="s">
        <v>404</v>
      </c>
      <c r="C109" s="42" t="str">
        <f t="shared" si="11"/>
        <v>100506 POTATO BULK FOR PROCESS FRZ</v>
      </c>
      <c r="D109" s="60">
        <v>0.10929999999999999</v>
      </c>
      <c r="E109" s="64">
        <v>0</v>
      </c>
      <c r="F109" s="42" t="s">
        <v>10</v>
      </c>
      <c r="G109" s="42" t="s">
        <v>11</v>
      </c>
      <c r="H109" s="42" t="s">
        <v>192</v>
      </c>
      <c r="I109" s="42" t="s">
        <v>193</v>
      </c>
      <c r="J109" s="42" t="s">
        <v>182</v>
      </c>
      <c r="K109" s="42" t="s">
        <v>183</v>
      </c>
      <c r="L109" s="42" t="s">
        <v>196</v>
      </c>
      <c r="M109" s="42" t="s">
        <v>197</v>
      </c>
      <c r="N109" s="44">
        <v>45000</v>
      </c>
      <c r="O109" s="24"/>
    </row>
    <row r="110" spans="1:15" s="3" customFormat="1" ht="14.5" x14ac:dyDescent="0.35">
      <c r="A110" s="58">
        <v>100514</v>
      </c>
      <c r="B110" s="58" t="s">
        <v>405</v>
      </c>
      <c r="C110" s="42" t="str">
        <f t="shared" si="11"/>
        <v>100514 APPLES RED DELICIOUS FRESH CTN-40 LB</v>
      </c>
      <c r="D110" s="60">
        <v>0.58409999999999995</v>
      </c>
      <c r="E110" s="64">
        <v>924</v>
      </c>
      <c r="F110" s="42" t="s">
        <v>10</v>
      </c>
      <c r="G110" s="42" t="s">
        <v>11</v>
      </c>
      <c r="H110" s="42" t="s">
        <v>192</v>
      </c>
      <c r="I110" s="42" t="s">
        <v>193</v>
      </c>
      <c r="J110" s="42" t="s">
        <v>182</v>
      </c>
      <c r="K110" s="42" t="s">
        <v>183</v>
      </c>
      <c r="L110" s="42" t="s">
        <v>196</v>
      </c>
      <c r="M110" s="42" t="s">
        <v>197</v>
      </c>
      <c r="N110" s="44">
        <v>45000</v>
      </c>
      <c r="O110" s="24">
        <f t="shared" si="10"/>
        <v>48.701298701298704</v>
      </c>
    </row>
    <row r="111" spans="1:15" s="3" customFormat="1" ht="14.5" x14ac:dyDescent="0.35">
      <c r="A111" s="58">
        <v>100517</v>
      </c>
      <c r="B111" s="58" t="s">
        <v>406</v>
      </c>
      <c r="C111" s="42" t="str">
        <f t="shared" si="11"/>
        <v>100517 APPLES EMPIRE FRESH CTN-40 LB</v>
      </c>
      <c r="D111" s="60">
        <v>0.60809999999999997</v>
      </c>
      <c r="E111" s="64">
        <v>924</v>
      </c>
      <c r="F111" s="42" t="s">
        <v>10</v>
      </c>
      <c r="G111" s="42" t="s">
        <v>11</v>
      </c>
      <c r="H111" s="42" t="s">
        <v>192</v>
      </c>
      <c r="I111" s="42" t="s">
        <v>193</v>
      </c>
      <c r="J111" s="42" t="s">
        <v>182</v>
      </c>
      <c r="K111" s="42" t="s">
        <v>183</v>
      </c>
      <c r="L111" s="42" t="s">
        <v>196</v>
      </c>
      <c r="M111" s="42" t="s">
        <v>197</v>
      </c>
      <c r="N111" s="44">
        <v>45000</v>
      </c>
      <c r="O111" s="24">
        <f t="shared" si="10"/>
        <v>48.701298701298704</v>
      </c>
    </row>
    <row r="112" spans="1:15" s="3" customFormat="1" ht="14.5" x14ac:dyDescent="0.35">
      <c r="A112" s="58">
        <v>100521</v>
      </c>
      <c r="B112" s="58" t="s">
        <v>407</v>
      </c>
      <c r="C112" s="42" t="str">
        <f t="shared" si="11"/>
        <v>100521 APPLES GALA FRESH G CARTON-40 LB</v>
      </c>
      <c r="D112" s="60">
        <v>0.65629999999999999</v>
      </c>
      <c r="E112" s="64">
        <v>924</v>
      </c>
      <c r="F112" s="42" t="s">
        <v>10</v>
      </c>
      <c r="G112" s="42" t="s">
        <v>11</v>
      </c>
      <c r="H112" s="42" t="s">
        <v>192</v>
      </c>
      <c r="I112" s="42" t="s">
        <v>193</v>
      </c>
      <c r="J112" s="42" t="s">
        <v>182</v>
      </c>
      <c r="K112" s="42" t="s">
        <v>183</v>
      </c>
      <c r="L112" s="42" t="s">
        <v>196</v>
      </c>
      <c r="M112" s="42" t="s">
        <v>197</v>
      </c>
      <c r="N112" s="44">
        <v>45000</v>
      </c>
      <c r="O112" s="24">
        <f t="shared" si="10"/>
        <v>48.701298701298704</v>
      </c>
    </row>
    <row r="113" spans="1:15" s="3" customFormat="1" ht="14.5" x14ac:dyDescent="0.35">
      <c r="A113" s="58">
        <v>100522</v>
      </c>
      <c r="B113" s="58" t="s">
        <v>408</v>
      </c>
      <c r="C113" s="42" t="str">
        <f t="shared" si="11"/>
        <v>100522 APPLES FUJI FRESH F CARTON-40 LB</v>
      </c>
      <c r="D113" s="60">
        <v>0.57799999999999996</v>
      </c>
      <c r="E113" s="64">
        <v>924</v>
      </c>
      <c r="F113" s="42" t="s">
        <v>10</v>
      </c>
      <c r="G113" s="42" t="s">
        <v>11</v>
      </c>
      <c r="H113" s="42" t="s">
        <v>192</v>
      </c>
      <c r="I113" s="42" t="s">
        <v>193</v>
      </c>
      <c r="J113" s="42" t="s">
        <v>182</v>
      </c>
      <c r="K113" s="42" t="s">
        <v>183</v>
      </c>
      <c r="L113" s="42" t="s">
        <v>196</v>
      </c>
      <c r="M113" s="42" t="s">
        <v>197</v>
      </c>
      <c r="N113" s="44">
        <v>45000</v>
      </c>
      <c r="O113" s="24">
        <f t="shared" si="10"/>
        <v>48.701298701298704</v>
      </c>
    </row>
    <row r="114" spans="1:15" s="3" customFormat="1" ht="14.5" x14ac:dyDescent="0.35">
      <c r="A114" s="58">
        <v>100523</v>
      </c>
      <c r="B114" s="59" t="s">
        <v>512</v>
      </c>
      <c r="C114" s="42" t="str">
        <f t="shared" si="11"/>
        <v>100523 APPLES BRAEBURNN FRESH B CARTON-40 LB</v>
      </c>
      <c r="D114" s="61">
        <v>0.56279999999999997</v>
      </c>
      <c r="E114" s="64">
        <v>924</v>
      </c>
      <c r="F114" s="42" t="s">
        <v>10</v>
      </c>
      <c r="G114" s="42" t="s">
        <v>11</v>
      </c>
      <c r="H114" s="42" t="s">
        <v>198</v>
      </c>
      <c r="I114" s="42" t="s">
        <v>199</v>
      </c>
      <c r="J114" s="42" t="s">
        <v>182</v>
      </c>
      <c r="K114" s="42" t="s">
        <v>183</v>
      </c>
      <c r="L114" s="42" t="s">
        <v>505</v>
      </c>
      <c r="M114" s="42" t="s">
        <v>506</v>
      </c>
      <c r="N114" s="44">
        <v>40000</v>
      </c>
      <c r="O114" s="24">
        <f t="shared" si="10"/>
        <v>43.290043290043293</v>
      </c>
    </row>
    <row r="115" spans="1:15" s="3" customFormat="1" ht="14.5" x14ac:dyDescent="0.35">
      <c r="A115" s="58">
        <v>100875</v>
      </c>
      <c r="B115" s="58" t="s">
        <v>513</v>
      </c>
      <c r="C115" s="42" t="str">
        <f t="shared" si="11"/>
        <v>100875 MILK 1% MILKFAT UHT 2640 BOX-27/8 FL OZ</v>
      </c>
      <c r="D115" s="60">
        <v>0.65180000000000005</v>
      </c>
      <c r="E115" s="64">
        <v>2640</v>
      </c>
      <c r="F115" s="42" t="s">
        <v>10</v>
      </c>
      <c r="G115" s="42" t="s">
        <v>11</v>
      </c>
      <c r="H115" s="42" t="s">
        <v>206</v>
      </c>
      <c r="I115" s="42" t="s">
        <v>207</v>
      </c>
      <c r="J115" s="42" t="s">
        <v>182</v>
      </c>
      <c r="K115" s="42" t="s">
        <v>183</v>
      </c>
      <c r="L115" s="42" t="s">
        <v>208</v>
      </c>
      <c r="M115" s="42" t="s">
        <v>209</v>
      </c>
      <c r="N115" s="44">
        <v>36960</v>
      </c>
      <c r="O115" s="24">
        <f t="shared" si="10"/>
        <v>14</v>
      </c>
    </row>
    <row r="116" spans="1:15" s="3" customFormat="1" ht="14.5" x14ac:dyDescent="0.35">
      <c r="A116" s="58">
        <v>100877</v>
      </c>
      <c r="B116" s="58" t="s">
        <v>409</v>
      </c>
      <c r="C116" s="42" t="str">
        <f t="shared" si="11"/>
        <v>100877 CHICKEN BONED CAN-12/50 OZ</v>
      </c>
      <c r="D116" s="60">
        <v>2.5188000000000001</v>
      </c>
      <c r="E116" s="64">
        <v>1000</v>
      </c>
      <c r="F116" s="42" t="s">
        <v>10</v>
      </c>
      <c r="G116" s="42" t="s">
        <v>11</v>
      </c>
      <c r="H116" s="42" t="s">
        <v>206</v>
      </c>
      <c r="I116" s="42" t="s">
        <v>207</v>
      </c>
      <c r="J116" s="42" t="s">
        <v>182</v>
      </c>
      <c r="K116" s="42" t="s">
        <v>183</v>
      </c>
      <c r="L116" s="42" t="s">
        <v>210</v>
      </c>
      <c r="M116" s="42" t="s">
        <v>211</v>
      </c>
      <c r="N116" s="44">
        <v>48000</v>
      </c>
      <c r="O116" s="24">
        <f t="shared" si="10"/>
        <v>48</v>
      </c>
    </row>
    <row r="117" spans="1:15" s="3" customFormat="1" ht="14.5" x14ac:dyDescent="0.35">
      <c r="A117" s="58">
        <v>100883</v>
      </c>
      <c r="B117" s="58" t="s">
        <v>410</v>
      </c>
      <c r="C117" s="42" t="str">
        <f t="shared" si="11"/>
        <v>100883 TURKEY THIGHS BNLS SKNLS CHILLED-BULK</v>
      </c>
      <c r="D117" s="60">
        <v>2.2955999999999999</v>
      </c>
      <c r="E117" s="64">
        <v>0</v>
      </c>
      <c r="F117" s="42" t="s">
        <v>10</v>
      </c>
      <c r="G117" s="42" t="s">
        <v>11</v>
      </c>
      <c r="H117" s="42" t="s">
        <v>212</v>
      </c>
      <c r="I117" s="42" t="s">
        <v>213</v>
      </c>
      <c r="J117" s="42" t="s">
        <v>182</v>
      </c>
      <c r="K117" s="42" t="s">
        <v>183</v>
      </c>
      <c r="L117" s="42" t="s">
        <v>507</v>
      </c>
      <c r="M117" s="42" t="s">
        <v>508</v>
      </c>
      <c r="N117" s="44">
        <v>32760</v>
      </c>
      <c r="O117" s="24"/>
    </row>
    <row r="118" spans="1:15" s="3" customFormat="1" ht="14.5" x14ac:dyDescent="0.35">
      <c r="A118" s="58">
        <v>100912</v>
      </c>
      <c r="B118" s="58" t="s">
        <v>411</v>
      </c>
      <c r="C118" s="42" t="str">
        <f t="shared" si="11"/>
        <v>100912 FLOUR BREAD-BULK</v>
      </c>
      <c r="D118" s="60">
        <v>0.26269999999999999</v>
      </c>
      <c r="E118" s="64">
        <v>0</v>
      </c>
      <c r="F118" s="42" t="s">
        <v>10</v>
      </c>
      <c r="G118" s="42" t="s">
        <v>11</v>
      </c>
      <c r="H118" s="42" t="s">
        <v>214</v>
      </c>
      <c r="I118" s="42" t="s">
        <v>215</v>
      </c>
      <c r="J118" s="42" t="s">
        <v>182</v>
      </c>
      <c r="K118" s="42" t="s">
        <v>183</v>
      </c>
      <c r="L118" s="42" t="s">
        <v>510</v>
      </c>
      <c r="M118" s="42" t="s">
        <v>511</v>
      </c>
      <c r="N118" s="44">
        <v>42000</v>
      </c>
      <c r="O118" s="24"/>
    </row>
    <row r="119" spans="1:15" s="3" customFormat="1" ht="14.5" x14ac:dyDescent="0.35">
      <c r="A119" s="58">
        <v>100935</v>
      </c>
      <c r="B119" s="58" t="s">
        <v>412</v>
      </c>
      <c r="C119" s="42" t="str">
        <f t="shared" si="11"/>
        <v>100935 SUNFLOWER SEED BUTTER 6-5#'S</v>
      </c>
      <c r="D119" s="60">
        <v>2.3081</v>
      </c>
      <c r="E119" s="64">
        <v>1232</v>
      </c>
      <c r="F119" s="42" t="s">
        <v>10</v>
      </c>
      <c r="G119" s="42" t="s">
        <v>11</v>
      </c>
      <c r="H119" s="42" t="s">
        <v>214</v>
      </c>
      <c r="I119" s="42" t="s">
        <v>215</v>
      </c>
      <c r="J119" s="42" t="s">
        <v>182</v>
      </c>
      <c r="K119" s="42" t="s">
        <v>183</v>
      </c>
      <c r="L119" s="42" t="s">
        <v>218</v>
      </c>
      <c r="M119" s="42" t="s">
        <v>219</v>
      </c>
      <c r="N119" s="44">
        <v>42000</v>
      </c>
      <c r="O119" s="24">
        <f t="shared" si="10"/>
        <v>34.090909090909093</v>
      </c>
    </row>
    <row r="120" spans="1:15" s="3" customFormat="1" ht="14.5" x14ac:dyDescent="0.35">
      <c r="A120" s="58">
        <v>100980</v>
      </c>
      <c r="B120" s="58" t="s">
        <v>413</v>
      </c>
      <c r="C120" s="42" t="str">
        <f t="shared" si="11"/>
        <v>100980 SWEET POTATO BULK FRESH PROC</v>
      </c>
      <c r="D120" s="60">
        <v>0.2054</v>
      </c>
      <c r="E120" s="64">
        <v>0</v>
      </c>
      <c r="F120" s="42" t="s">
        <v>10</v>
      </c>
      <c r="G120" s="42" t="s">
        <v>11</v>
      </c>
      <c r="H120" s="42" t="s">
        <v>158</v>
      </c>
      <c r="I120" s="42" t="s">
        <v>159</v>
      </c>
      <c r="J120" s="42" t="s">
        <v>102</v>
      </c>
      <c r="K120" s="42" t="s">
        <v>103</v>
      </c>
      <c r="L120" s="42" t="s">
        <v>220</v>
      </c>
      <c r="M120" s="42" t="s">
        <v>221</v>
      </c>
      <c r="N120" s="44">
        <v>40000</v>
      </c>
      <c r="O120" s="24"/>
    </row>
    <row r="121" spans="1:15" s="3" customFormat="1" ht="14.5" x14ac:dyDescent="0.35">
      <c r="A121" s="58">
        <v>101031</v>
      </c>
      <c r="B121" s="58" t="s">
        <v>414</v>
      </c>
      <c r="C121" s="42" t="str">
        <f t="shared" si="11"/>
        <v>101031 RICE BRN US#1 LONG PARBOILED BAG-25 LB</v>
      </c>
      <c r="D121" s="60">
        <v>0.42120000000000002</v>
      </c>
      <c r="E121" s="64">
        <v>1680</v>
      </c>
      <c r="F121" s="42" t="s">
        <v>10</v>
      </c>
      <c r="G121" s="42" t="s">
        <v>11</v>
      </c>
      <c r="H121" s="42" t="s">
        <v>132</v>
      </c>
      <c r="I121" s="42" t="s">
        <v>133</v>
      </c>
      <c r="J121" s="42" t="s">
        <v>102</v>
      </c>
      <c r="K121" s="42" t="s">
        <v>103</v>
      </c>
      <c r="L121" s="42" t="s">
        <v>222</v>
      </c>
      <c r="M121" s="42" t="s">
        <v>223</v>
      </c>
      <c r="N121" s="44">
        <v>35574</v>
      </c>
      <c r="O121" s="24">
        <f t="shared" ref="O121:O184" si="12">N121/E121</f>
        <v>21.175000000000001</v>
      </c>
    </row>
    <row r="122" spans="1:15" s="3" customFormat="1" ht="14.5" x14ac:dyDescent="0.35">
      <c r="A122" s="58">
        <v>110052</v>
      </c>
      <c r="B122" s="58" t="s">
        <v>485</v>
      </c>
      <c r="C122" s="42" t="str">
        <f t="shared" si="11"/>
        <v>110052 K CHICKEN CUT-UP FRZ CTN-40 LB</v>
      </c>
      <c r="D122" s="60">
        <v>2.65</v>
      </c>
      <c r="E122" s="64">
        <v>1000</v>
      </c>
      <c r="F122" s="42" t="s">
        <v>10</v>
      </c>
      <c r="G122" s="42" t="s">
        <v>11</v>
      </c>
      <c r="H122" s="42" t="s">
        <v>132</v>
      </c>
      <c r="I122" s="42" t="s">
        <v>133</v>
      </c>
      <c r="J122" s="42" t="s">
        <v>102</v>
      </c>
      <c r="K122" s="42" t="s">
        <v>103</v>
      </c>
      <c r="L122" s="42" t="s">
        <v>222</v>
      </c>
      <c r="M122" s="42" t="s">
        <v>223</v>
      </c>
      <c r="N122" s="44">
        <v>35574</v>
      </c>
      <c r="O122" s="24">
        <f t="shared" si="12"/>
        <v>35.573999999999998</v>
      </c>
    </row>
    <row r="123" spans="1:15" s="3" customFormat="1" ht="14.5" x14ac:dyDescent="0.35">
      <c r="A123" s="58">
        <v>110053</v>
      </c>
      <c r="B123" s="58" t="s">
        <v>415</v>
      </c>
      <c r="C123" s="42" t="str">
        <f t="shared" si="11"/>
        <v>110053 K APPLESAUCE CAN-6/10</v>
      </c>
      <c r="D123" s="60">
        <v>0.5837</v>
      </c>
      <c r="E123" s="64">
        <v>912</v>
      </c>
      <c r="F123" s="42" t="s">
        <v>10</v>
      </c>
      <c r="G123" s="42" t="s">
        <v>11</v>
      </c>
      <c r="H123" s="42" t="s">
        <v>132</v>
      </c>
      <c r="I123" s="42" t="s">
        <v>133</v>
      </c>
      <c r="J123" s="42" t="s">
        <v>102</v>
      </c>
      <c r="K123" s="42" t="s">
        <v>103</v>
      </c>
      <c r="L123" s="42" t="s">
        <v>222</v>
      </c>
      <c r="M123" s="42" t="s">
        <v>223</v>
      </c>
      <c r="N123" s="44">
        <v>35574</v>
      </c>
      <c r="O123" s="24">
        <f t="shared" si="12"/>
        <v>39.006578947368418</v>
      </c>
    </row>
    <row r="124" spans="1:15" s="3" customFormat="1" ht="14.5" x14ac:dyDescent="0.35">
      <c r="A124" s="58">
        <v>110054</v>
      </c>
      <c r="B124" s="58" t="s">
        <v>416</v>
      </c>
      <c r="C124" s="42" t="str">
        <f t="shared" si="11"/>
        <v>110054 K PEACHES CLING CAN-6/10</v>
      </c>
      <c r="D124" s="60">
        <v>0.92830000000000001</v>
      </c>
      <c r="E124" s="64">
        <v>912</v>
      </c>
      <c r="F124" s="42" t="s">
        <v>10</v>
      </c>
      <c r="G124" s="42" t="s">
        <v>11</v>
      </c>
      <c r="H124" s="42" t="s">
        <v>132</v>
      </c>
      <c r="I124" s="42" t="s">
        <v>133</v>
      </c>
      <c r="J124" s="42" t="s">
        <v>102</v>
      </c>
      <c r="K124" s="42" t="s">
        <v>103</v>
      </c>
      <c r="L124" s="42" t="s">
        <v>222</v>
      </c>
      <c r="M124" s="42" t="s">
        <v>223</v>
      </c>
      <c r="N124" s="44">
        <v>35574</v>
      </c>
      <c r="O124" s="24">
        <f t="shared" si="12"/>
        <v>39.006578947368418</v>
      </c>
    </row>
    <row r="125" spans="1:15" s="3" customFormat="1" ht="14.5" x14ac:dyDescent="0.35">
      <c r="A125" s="58">
        <v>110055</v>
      </c>
      <c r="B125" s="58" t="s">
        <v>417</v>
      </c>
      <c r="C125" s="42" t="str">
        <f t="shared" si="11"/>
        <v>110055 K PEARS SLICES CAN-6/10</v>
      </c>
      <c r="D125" s="60">
        <v>0.90129999999999999</v>
      </c>
      <c r="E125" s="64">
        <v>912</v>
      </c>
      <c r="F125" s="42" t="s">
        <v>10</v>
      </c>
      <c r="G125" s="42" t="s">
        <v>11</v>
      </c>
      <c r="H125" s="42" t="s">
        <v>132</v>
      </c>
      <c r="I125" s="42" t="s">
        <v>133</v>
      </c>
      <c r="J125" s="42" t="s">
        <v>102</v>
      </c>
      <c r="K125" s="42" t="s">
        <v>103</v>
      </c>
      <c r="L125" s="42" t="s">
        <v>222</v>
      </c>
      <c r="M125" s="42" t="s">
        <v>223</v>
      </c>
      <c r="N125" s="44">
        <v>35574</v>
      </c>
      <c r="O125" s="24">
        <f t="shared" si="12"/>
        <v>39.006578947368418</v>
      </c>
    </row>
    <row r="126" spans="1:15" s="3" customFormat="1" ht="14.5" x14ac:dyDescent="0.35">
      <c r="A126" s="58">
        <v>110056</v>
      </c>
      <c r="B126" s="58" t="s">
        <v>418</v>
      </c>
      <c r="C126" s="42" t="str">
        <f t="shared" si="11"/>
        <v>110056 K PEACH FREESTONEDICED FRZ CUP-96/4.4 OZ</v>
      </c>
      <c r="D126" s="60">
        <v>1.3821000000000001</v>
      </c>
      <c r="E126" s="64">
        <v>1400</v>
      </c>
      <c r="F126" s="42" t="s">
        <v>10</v>
      </c>
      <c r="G126" s="42" t="s">
        <v>11</v>
      </c>
      <c r="H126" s="42" t="s">
        <v>274</v>
      </c>
      <c r="I126" s="42" t="s">
        <v>275</v>
      </c>
      <c r="J126" s="42" t="s">
        <v>14</v>
      </c>
      <c r="K126" s="42" t="s">
        <v>15</v>
      </c>
      <c r="L126" s="42" t="s">
        <v>276</v>
      </c>
      <c r="M126" s="42" t="s">
        <v>277</v>
      </c>
      <c r="N126" s="44">
        <v>38143</v>
      </c>
      <c r="O126" s="24">
        <f t="shared" si="12"/>
        <v>27.245000000000001</v>
      </c>
    </row>
    <row r="127" spans="1:15" s="3" customFormat="1" ht="14.5" x14ac:dyDescent="0.35">
      <c r="A127" s="58">
        <v>110059</v>
      </c>
      <c r="B127" s="58" t="s">
        <v>419</v>
      </c>
      <c r="C127" s="42" t="str">
        <f t="shared" si="11"/>
        <v>110059 K CORN WHOLE KERNEL(LIQ) CAN-6/10</v>
      </c>
      <c r="D127" s="60">
        <v>0.66539999999999999</v>
      </c>
      <c r="E127" s="64">
        <v>912</v>
      </c>
      <c r="F127" s="42" t="s">
        <v>10</v>
      </c>
      <c r="G127" s="42" t="s">
        <v>11</v>
      </c>
      <c r="H127" s="42" t="s">
        <v>224</v>
      </c>
      <c r="I127" s="42" t="s">
        <v>225</v>
      </c>
      <c r="J127" s="42" t="s">
        <v>36</v>
      </c>
      <c r="K127" s="42" t="s">
        <v>37</v>
      </c>
      <c r="L127" s="42" t="s">
        <v>226</v>
      </c>
      <c r="M127" s="42" t="s">
        <v>227</v>
      </c>
      <c r="N127" s="44">
        <v>37500</v>
      </c>
      <c r="O127" s="24">
        <f t="shared" si="12"/>
        <v>41.118421052631582</v>
      </c>
    </row>
    <row r="128" spans="1:15" s="3" customFormat="1" ht="14.5" x14ac:dyDescent="0.35">
      <c r="A128" s="58">
        <v>110063</v>
      </c>
      <c r="B128" s="59" t="s">
        <v>514</v>
      </c>
      <c r="C128" s="42" t="str">
        <f t="shared" si="11"/>
        <v>110063 K BEANS GREEN FRZ CTN-30 LB</v>
      </c>
      <c r="D128" s="61">
        <v>0.64429999999999998</v>
      </c>
      <c r="E128" s="64">
        <v>1320</v>
      </c>
      <c r="F128" s="42" t="s">
        <v>10</v>
      </c>
      <c r="G128" s="42" t="s">
        <v>11</v>
      </c>
      <c r="H128" s="42" t="s">
        <v>58</v>
      </c>
      <c r="I128" s="42" t="s">
        <v>59</v>
      </c>
      <c r="J128" s="42" t="s">
        <v>36</v>
      </c>
      <c r="K128" s="42" t="s">
        <v>37</v>
      </c>
      <c r="L128" s="42" t="s">
        <v>60</v>
      </c>
      <c r="M128" s="42" t="s">
        <v>61</v>
      </c>
      <c r="N128" s="44">
        <v>36000</v>
      </c>
      <c r="O128" s="24">
        <f t="shared" si="12"/>
        <v>27.272727272727273</v>
      </c>
    </row>
    <row r="129" spans="1:15" s="3" customFormat="1" ht="14.5" x14ac:dyDescent="0.35">
      <c r="A129" s="58">
        <v>110064</v>
      </c>
      <c r="B129" s="59" t="s">
        <v>515</v>
      </c>
      <c r="C129" s="42" t="str">
        <f t="shared" si="11"/>
        <v>110064 K CARROTS FRZ CTN-30 LB</v>
      </c>
      <c r="D129" s="61">
        <v>0.58399999999999996</v>
      </c>
      <c r="E129" s="64">
        <v>1320</v>
      </c>
      <c r="F129" s="42" t="s">
        <v>10</v>
      </c>
      <c r="G129" s="42" t="s">
        <v>11</v>
      </c>
      <c r="H129" s="42" t="s">
        <v>192</v>
      </c>
      <c r="I129" s="42" t="s">
        <v>193</v>
      </c>
      <c r="J129" s="42" t="s">
        <v>182</v>
      </c>
      <c r="K129" s="42" t="s">
        <v>183</v>
      </c>
      <c r="L129" s="42" t="s">
        <v>228</v>
      </c>
      <c r="M129" s="42" t="s">
        <v>229</v>
      </c>
      <c r="N129" s="44">
        <v>45000</v>
      </c>
      <c r="O129" s="24">
        <f t="shared" si="12"/>
        <v>34.090909090909093</v>
      </c>
    </row>
    <row r="130" spans="1:15" s="3" customFormat="1" ht="14.5" x14ac:dyDescent="0.35">
      <c r="A130" s="58">
        <v>110066</v>
      </c>
      <c r="B130" s="58" t="s">
        <v>420</v>
      </c>
      <c r="C130" s="42" t="str">
        <f t="shared" ref="C130:C193" si="13">A130&amp;" "&amp;B130</f>
        <v>110066 K BEANS GREAT NORTHERN DRY BAG-25 LB</v>
      </c>
      <c r="D130" s="60">
        <v>0.58279999999999998</v>
      </c>
      <c r="E130" s="64">
        <v>1600</v>
      </c>
      <c r="F130" s="42" t="s">
        <v>10</v>
      </c>
      <c r="G130" s="42" t="s">
        <v>11</v>
      </c>
      <c r="H130" s="42" t="s">
        <v>192</v>
      </c>
      <c r="I130" s="42" t="s">
        <v>193</v>
      </c>
      <c r="J130" s="42" t="s">
        <v>182</v>
      </c>
      <c r="K130" s="42" t="s">
        <v>183</v>
      </c>
      <c r="L130" s="42" t="s">
        <v>228</v>
      </c>
      <c r="M130" s="42" t="s">
        <v>229</v>
      </c>
      <c r="N130" s="44">
        <v>45000</v>
      </c>
      <c r="O130" s="24">
        <f t="shared" si="12"/>
        <v>28.125</v>
      </c>
    </row>
    <row r="131" spans="1:15" s="3" customFormat="1" ht="14.5" x14ac:dyDescent="0.35">
      <c r="A131" s="58">
        <v>110080</v>
      </c>
      <c r="B131" s="58" t="s">
        <v>421</v>
      </c>
      <c r="C131" s="42" t="str">
        <f t="shared" si="13"/>
        <v>110080 CHICKEN OVEN ROASTED FRZ 8 PC CTN-30 LB</v>
      </c>
      <c r="D131" s="60">
        <v>2.4275000000000002</v>
      </c>
      <c r="E131" s="64">
        <v>1200</v>
      </c>
      <c r="F131" s="42" t="s">
        <v>10</v>
      </c>
      <c r="G131" s="42" t="s">
        <v>11</v>
      </c>
      <c r="H131" s="42" t="s">
        <v>230</v>
      </c>
      <c r="I131" s="42" t="s">
        <v>231</v>
      </c>
      <c r="J131" s="42" t="s">
        <v>182</v>
      </c>
      <c r="K131" s="42" t="s">
        <v>183</v>
      </c>
      <c r="L131" s="42" t="s">
        <v>232</v>
      </c>
      <c r="M131" s="42" t="s">
        <v>233</v>
      </c>
      <c r="N131" s="44">
        <v>36960</v>
      </c>
      <c r="O131" s="24">
        <f t="shared" si="12"/>
        <v>30.8</v>
      </c>
    </row>
    <row r="132" spans="1:15" s="3" customFormat="1" ht="14.5" x14ac:dyDescent="0.35">
      <c r="A132" s="58">
        <v>110101</v>
      </c>
      <c r="B132" s="58" t="s">
        <v>422</v>
      </c>
      <c r="C132" s="42" t="str">
        <f t="shared" si="13"/>
        <v>110101 K TOMATO SAUCE CAN-6/10</v>
      </c>
      <c r="D132" s="60">
        <v>0.53180000000000005</v>
      </c>
      <c r="E132" s="64">
        <v>912</v>
      </c>
      <c r="F132" s="42" t="s">
        <v>10</v>
      </c>
      <c r="G132" s="42" t="s">
        <v>11</v>
      </c>
      <c r="H132" s="42" t="s">
        <v>158</v>
      </c>
      <c r="I132" s="42" t="s">
        <v>159</v>
      </c>
      <c r="J132" s="42" t="s">
        <v>102</v>
      </c>
      <c r="K132" s="42" t="s">
        <v>103</v>
      </c>
      <c r="L132" s="42" t="s">
        <v>160</v>
      </c>
      <c r="M132" s="42" t="s">
        <v>161</v>
      </c>
      <c r="N132" s="44">
        <v>40000</v>
      </c>
      <c r="O132" s="24">
        <f t="shared" si="12"/>
        <v>43.859649122807021</v>
      </c>
    </row>
    <row r="133" spans="1:15" s="3" customFormat="1" ht="14.5" x14ac:dyDescent="0.35">
      <c r="A133" s="58">
        <v>110102</v>
      </c>
      <c r="B133" s="58" t="s">
        <v>423</v>
      </c>
      <c r="C133" s="42" t="str">
        <f t="shared" si="13"/>
        <v>110102 K TOMATO PASTE CAN-6/10</v>
      </c>
      <c r="D133" s="60">
        <v>0.76329999999999998</v>
      </c>
      <c r="E133" s="64">
        <v>912</v>
      </c>
      <c r="F133" s="42" t="s">
        <v>10</v>
      </c>
      <c r="G133" s="42" t="s">
        <v>11</v>
      </c>
      <c r="H133" s="42" t="s">
        <v>158</v>
      </c>
      <c r="I133" s="42" t="s">
        <v>159</v>
      </c>
      <c r="J133" s="42" t="s">
        <v>102</v>
      </c>
      <c r="K133" s="42" t="s">
        <v>103</v>
      </c>
      <c r="L133" s="42" t="s">
        <v>220</v>
      </c>
      <c r="M133" s="42" t="s">
        <v>221</v>
      </c>
      <c r="N133" s="44">
        <v>40000</v>
      </c>
      <c r="O133" s="24">
        <f t="shared" si="12"/>
        <v>43.859649122807021</v>
      </c>
    </row>
    <row r="134" spans="1:15" s="3" customFormat="1" ht="14.5" x14ac:dyDescent="0.35">
      <c r="A134" s="58">
        <v>110149</v>
      </c>
      <c r="B134" s="58" t="s">
        <v>424</v>
      </c>
      <c r="C134" s="42" t="str">
        <f t="shared" si="13"/>
        <v>110149 APPLES FOR FURTHER PROCESSING – BULK</v>
      </c>
      <c r="D134" s="60">
        <v>0.38840000000000002</v>
      </c>
      <c r="E134" s="64">
        <v>0</v>
      </c>
      <c r="F134" s="42" t="s">
        <v>10</v>
      </c>
      <c r="G134" s="42" t="s">
        <v>11</v>
      </c>
      <c r="H134" s="42" t="s">
        <v>214</v>
      </c>
      <c r="I134" s="42" t="s">
        <v>215</v>
      </c>
      <c r="J134" s="42" t="s">
        <v>182</v>
      </c>
      <c r="K134" s="42" t="s">
        <v>183</v>
      </c>
      <c r="L134" s="42" t="s">
        <v>218</v>
      </c>
      <c r="M134" s="42" t="s">
        <v>219</v>
      </c>
      <c r="N134" s="44">
        <v>42000</v>
      </c>
      <c r="O134" s="24"/>
    </row>
    <row r="135" spans="1:15" s="3" customFormat="1" ht="14.5" x14ac:dyDescent="0.35">
      <c r="A135" s="58">
        <v>110161</v>
      </c>
      <c r="B135" s="58" t="s">
        <v>425</v>
      </c>
      <c r="C135" s="42" t="str">
        <f t="shared" si="13"/>
        <v>110161 FRUIT MIX DRIED PKG-5/5 LB</v>
      </c>
      <c r="D135" s="60">
        <v>3.1949999999999998</v>
      </c>
      <c r="E135" s="64">
        <v>1456</v>
      </c>
      <c r="F135" s="42" t="s">
        <v>10</v>
      </c>
      <c r="G135" s="42" t="s">
        <v>11</v>
      </c>
      <c r="H135" s="42" t="s">
        <v>42</v>
      </c>
      <c r="I135" s="42" t="s">
        <v>43</v>
      </c>
      <c r="J135" s="42" t="s">
        <v>36</v>
      </c>
      <c r="K135" s="42" t="s">
        <v>37</v>
      </c>
      <c r="L135" s="42" t="s">
        <v>44</v>
      </c>
      <c r="M135" s="42" t="s">
        <v>45</v>
      </c>
      <c r="N135" s="44">
        <v>40000</v>
      </c>
      <c r="O135" s="24">
        <f t="shared" si="12"/>
        <v>27.472527472527471</v>
      </c>
    </row>
    <row r="136" spans="1:15" s="3" customFormat="1" ht="14.5" x14ac:dyDescent="0.35">
      <c r="A136" s="58">
        <v>110177</v>
      </c>
      <c r="B136" s="58" t="s">
        <v>426</v>
      </c>
      <c r="C136" s="42" t="str">
        <f t="shared" si="13"/>
        <v>110177 SPAGHETTI SAUCE MEATLESS POUCH-6/106 OZ</v>
      </c>
      <c r="D136" s="60">
        <v>0.57520000000000004</v>
      </c>
      <c r="E136" s="64">
        <v>960</v>
      </c>
      <c r="F136" s="42" t="s">
        <v>10</v>
      </c>
      <c r="G136" s="42" t="s">
        <v>11</v>
      </c>
      <c r="H136" s="42" t="s">
        <v>106</v>
      </c>
      <c r="I136" s="42" t="s">
        <v>107</v>
      </c>
      <c r="J136" s="42" t="s">
        <v>102</v>
      </c>
      <c r="K136" s="42" t="s">
        <v>103</v>
      </c>
      <c r="L136" s="42" t="s">
        <v>108</v>
      </c>
      <c r="M136" s="42" t="s">
        <v>109</v>
      </c>
      <c r="N136" s="44">
        <v>36936</v>
      </c>
      <c r="O136" s="24">
        <f t="shared" si="12"/>
        <v>38.475000000000001</v>
      </c>
    </row>
    <row r="137" spans="1:15" s="3" customFormat="1" ht="14.5" x14ac:dyDescent="0.35">
      <c r="A137" s="58">
        <v>110186</v>
      </c>
      <c r="B137" s="58" t="s">
        <v>427</v>
      </c>
      <c r="C137" s="42" t="str">
        <f t="shared" si="13"/>
        <v>110186 TOMATO SALSA POUCH-6/106 OZ</v>
      </c>
      <c r="D137" s="60">
        <v>0.65149999999999997</v>
      </c>
      <c r="E137" s="64">
        <v>960</v>
      </c>
      <c r="F137" s="42" t="s">
        <v>10</v>
      </c>
      <c r="G137" s="42" t="s">
        <v>11</v>
      </c>
      <c r="H137" s="42" t="s">
        <v>106</v>
      </c>
      <c r="I137" s="42" t="s">
        <v>107</v>
      </c>
      <c r="J137" s="42" t="s">
        <v>102</v>
      </c>
      <c r="K137" s="42" t="s">
        <v>103</v>
      </c>
      <c r="L137" s="42" t="s">
        <v>114</v>
      </c>
      <c r="M137" s="42" t="s">
        <v>115</v>
      </c>
      <c r="N137" s="44">
        <v>36252</v>
      </c>
      <c r="O137" s="24">
        <f t="shared" si="12"/>
        <v>37.762500000000003</v>
      </c>
    </row>
    <row r="138" spans="1:15" s="3" customFormat="1" ht="14.5" x14ac:dyDescent="0.35">
      <c r="A138" s="58">
        <v>110187</v>
      </c>
      <c r="B138" s="58" t="s">
        <v>428</v>
      </c>
      <c r="C138" s="42" t="str">
        <f t="shared" si="13"/>
        <v>110187 TOMATO SAUCE POUCH-6/106 OZ</v>
      </c>
      <c r="D138" s="60">
        <v>0.57679999999999998</v>
      </c>
      <c r="E138" s="64">
        <v>960</v>
      </c>
      <c r="F138" s="42" t="s">
        <v>10</v>
      </c>
      <c r="G138" s="42" t="s">
        <v>11</v>
      </c>
      <c r="H138" s="42" t="s">
        <v>106</v>
      </c>
      <c r="I138" s="42" t="s">
        <v>107</v>
      </c>
      <c r="J138" s="42" t="s">
        <v>102</v>
      </c>
      <c r="K138" s="42" t="s">
        <v>103</v>
      </c>
      <c r="L138" s="42" t="s">
        <v>116</v>
      </c>
      <c r="M138" s="42" t="s">
        <v>117</v>
      </c>
      <c r="N138" s="44">
        <v>36024</v>
      </c>
      <c r="O138" s="24">
        <f t="shared" si="12"/>
        <v>37.524999999999999</v>
      </c>
    </row>
    <row r="139" spans="1:15" s="3" customFormat="1" ht="14.5" x14ac:dyDescent="0.35">
      <c r="A139" s="58">
        <v>110208</v>
      </c>
      <c r="B139" s="58" t="s">
        <v>429</v>
      </c>
      <c r="C139" s="42" t="str">
        <f t="shared" si="13"/>
        <v>110208 FLOUR WHITE WHOLE WHEAT BLEND BAG-25 LB</v>
      </c>
      <c r="D139" s="60">
        <v>0.29220000000000002</v>
      </c>
      <c r="E139" s="64">
        <v>1728</v>
      </c>
      <c r="F139" s="42" t="s">
        <v>10</v>
      </c>
      <c r="G139" s="42" t="s">
        <v>11</v>
      </c>
      <c r="H139" s="42" t="s">
        <v>118</v>
      </c>
      <c r="I139" s="42" t="s">
        <v>119</v>
      </c>
      <c r="J139" s="42" t="s">
        <v>102</v>
      </c>
      <c r="K139" s="42" t="s">
        <v>103</v>
      </c>
      <c r="L139" s="42" t="s">
        <v>122</v>
      </c>
      <c r="M139" s="42" t="s">
        <v>123</v>
      </c>
      <c r="N139" s="44">
        <v>36960</v>
      </c>
      <c r="O139" s="24">
        <f t="shared" si="12"/>
        <v>21.388888888888889</v>
      </c>
    </row>
    <row r="140" spans="1:15" s="3" customFormat="1" ht="14.5" x14ac:dyDescent="0.35">
      <c r="A140" s="58">
        <v>110211</v>
      </c>
      <c r="B140" s="58" t="s">
        <v>430</v>
      </c>
      <c r="C140" s="42" t="str">
        <f t="shared" si="13"/>
        <v>110211 FLOUR WHITE WHOLE WHEAT BLEND BAG-8/5 LB</v>
      </c>
      <c r="D140" s="60">
        <v>0.33069999999999999</v>
      </c>
      <c r="E140" s="64">
        <v>1071</v>
      </c>
      <c r="F140" s="42" t="s">
        <v>10</v>
      </c>
      <c r="G140" s="42" t="s">
        <v>11</v>
      </c>
      <c r="H140" s="42" t="s">
        <v>144</v>
      </c>
      <c r="I140" s="42" t="s">
        <v>145</v>
      </c>
      <c r="J140" s="42" t="s">
        <v>102</v>
      </c>
      <c r="K140" s="42" t="s">
        <v>103</v>
      </c>
      <c r="L140" s="42" t="s">
        <v>150</v>
      </c>
      <c r="M140" s="42" t="s">
        <v>151</v>
      </c>
      <c r="N140" s="44">
        <v>36252</v>
      </c>
      <c r="O140" s="24">
        <f t="shared" si="12"/>
        <v>33.84873949579832</v>
      </c>
    </row>
    <row r="141" spans="1:15" s="3" customFormat="1" ht="14.5" x14ac:dyDescent="0.35">
      <c r="A141" s="58">
        <v>110227</v>
      </c>
      <c r="B141" s="58" t="s">
        <v>431</v>
      </c>
      <c r="C141" s="42" t="str">
        <f t="shared" si="13"/>
        <v>110227 POTATO FOR PROCESS INTO DEHY PRD-BULK</v>
      </c>
      <c r="D141" s="60">
        <v>7.46E-2</v>
      </c>
      <c r="E141" s="64">
        <v>0</v>
      </c>
      <c r="F141" s="42" t="s">
        <v>10</v>
      </c>
      <c r="G141" s="42" t="s">
        <v>11</v>
      </c>
      <c r="H141" s="42" t="s">
        <v>162</v>
      </c>
      <c r="I141" s="42" t="s">
        <v>163</v>
      </c>
      <c r="J141" s="42" t="s">
        <v>102</v>
      </c>
      <c r="K141" s="42" t="s">
        <v>103</v>
      </c>
      <c r="L141" s="42" t="s">
        <v>166</v>
      </c>
      <c r="M141" s="42" t="s">
        <v>167</v>
      </c>
      <c r="N141" s="44">
        <v>39600</v>
      </c>
      <c r="O141" s="24"/>
    </row>
    <row r="142" spans="1:15" s="3" customFormat="1" ht="14.5" x14ac:dyDescent="0.35">
      <c r="A142" s="58">
        <v>110242</v>
      </c>
      <c r="B142" s="58" t="s">
        <v>432</v>
      </c>
      <c r="C142" s="42" t="str">
        <f t="shared" si="13"/>
        <v>110242 CHEESE NAT AMER FBD BARREL-500 LB(40800)</v>
      </c>
      <c r="D142" s="60">
        <v>1.7375</v>
      </c>
      <c r="E142" s="64">
        <v>0</v>
      </c>
      <c r="F142" s="42" t="s">
        <v>10</v>
      </c>
      <c r="G142" s="42" t="s">
        <v>11</v>
      </c>
      <c r="H142" s="42" t="s">
        <v>162</v>
      </c>
      <c r="I142" s="42" t="s">
        <v>163</v>
      </c>
      <c r="J142" s="42" t="s">
        <v>102</v>
      </c>
      <c r="K142" s="42" t="s">
        <v>103</v>
      </c>
      <c r="L142" s="42" t="s">
        <v>168</v>
      </c>
      <c r="M142" s="42" t="s">
        <v>169</v>
      </c>
      <c r="N142" s="44">
        <v>39600</v>
      </c>
      <c r="O142" s="24"/>
    </row>
    <row r="143" spans="1:15" s="3" customFormat="1" ht="14.5" x14ac:dyDescent="0.35">
      <c r="A143" s="58">
        <v>110244</v>
      </c>
      <c r="B143" s="58" t="s">
        <v>433</v>
      </c>
      <c r="C143" s="42" t="str">
        <f t="shared" si="13"/>
        <v>110244 CHEESE MOZ LM PT SKM UNFZ PROC PK(41125)</v>
      </c>
      <c r="D143" s="60">
        <v>1.8369</v>
      </c>
      <c r="E143" s="64">
        <v>0</v>
      </c>
      <c r="F143" s="42" t="s">
        <v>10</v>
      </c>
      <c r="G143" s="42" t="s">
        <v>11</v>
      </c>
      <c r="H143" s="42" t="s">
        <v>162</v>
      </c>
      <c r="I143" s="42" t="s">
        <v>163</v>
      </c>
      <c r="J143" s="42" t="s">
        <v>102</v>
      </c>
      <c r="K143" s="42" t="s">
        <v>103</v>
      </c>
      <c r="L143" s="42" t="s">
        <v>170</v>
      </c>
      <c r="M143" s="42" t="s">
        <v>171</v>
      </c>
      <c r="N143" s="44">
        <v>39600</v>
      </c>
      <c r="O143" s="24"/>
    </row>
    <row r="144" spans="1:15" s="3" customFormat="1" ht="14.5" x14ac:dyDescent="0.35">
      <c r="A144" s="58">
        <v>110253</v>
      </c>
      <c r="B144" s="58" t="s">
        <v>516</v>
      </c>
      <c r="C144" s="42" t="str">
        <f t="shared" si="13"/>
        <v>110253 CHEESE CHED WHT BLOCK-40 LB (40800)</v>
      </c>
      <c r="D144" s="60">
        <v>1.7375</v>
      </c>
      <c r="E144" s="64">
        <v>960</v>
      </c>
      <c r="F144" s="42" t="s">
        <v>10</v>
      </c>
      <c r="G144" s="42" t="s">
        <v>11</v>
      </c>
      <c r="H144" s="42" t="s">
        <v>176</v>
      </c>
      <c r="I144" s="42" t="s">
        <v>177</v>
      </c>
      <c r="J144" s="42" t="s">
        <v>102</v>
      </c>
      <c r="K144" s="42" t="s">
        <v>103</v>
      </c>
      <c r="L144" s="42" t="s">
        <v>178</v>
      </c>
      <c r="M144" s="42" t="s">
        <v>179</v>
      </c>
      <c r="N144" s="44">
        <v>40000</v>
      </c>
      <c r="O144" s="24"/>
    </row>
    <row r="145" spans="1:15" s="3" customFormat="1" ht="14.5" x14ac:dyDescent="0.35">
      <c r="A145" s="58">
        <v>110254</v>
      </c>
      <c r="B145" s="58" t="s">
        <v>434</v>
      </c>
      <c r="C145" s="42" t="str">
        <f t="shared" si="13"/>
        <v>110254 CHEESE CHED YEL BLOCK-40 LB (40800)</v>
      </c>
      <c r="D145" s="60">
        <v>1.7375</v>
      </c>
      <c r="E145" s="64">
        <v>960</v>
      </c>
      <c r="F145" s="42" t="s">
        <v>10</v>
      </c>
      <c r="G145" s="42" t="s">
        <v>11</v>
      </c>
      <c r="H145" s="42" t="s">
        <v>50</v>
      </c>
      <c r="I145" s="42" t="s">
        <v>51</v>
      </c>
      <c r="J145" s="42" t="s">
        <v>36</v>
      </c>
      <c r="K145" s="42" t="s">
        <v>37</v>
      </c>
      <c r="L145" s="42" t="s">
        <v>44</v>
      </c>
      <c r="M145" s="42" t="s">
        <v>45</v>
      </c>
      <c r="N145" s="44">
        <v>36000</v>
      </c>
      <c r="O145" s="24"/>
    </row>
    <row r="146" spans="1:15" s="3" customFormat="1" ht="14.5" x14ac:dyDescent="0.35">
      <c r="A146" s="58">
        <v>110261</v>
      </c>
      <c r="B146" s="58" t="s">
        <v>435</v>
      </c>
      <c r="C146" s="42" t="str">
        <f t="shared" si="13"/>
        <v>110261 BEEF FINE GROUND LFT OPT FRZ CTN-40 LB</v>
      </c>
      <c r="D146" s="60">
        <v>3.5565000000000002</v>
      </c>
      <c r="E146" s="64">
        <v>1000</v>
      </c>
      <c r="F146" s="42" t="s">
        <v>10</v>
      </c>
      <c r="G146" s="42" t="s">
        <v>11</v>
      </c>
      <c r="H146" s="42" t="s">
        <v>144</v>
      </c>
      <c r="I146" s="42" t="s">
        <v>145</v>
      </c>
      <c r="J146" s="42" t="s">
        <v>102</v>
      </c>
      <c r="K146" s="42" t="s">
        <v>103</v>
      </c>
      <c r="L146" s="42" t="s">
        <v>156</v>
      </c>
      <c r="M146" s="42" t="s">
        <v>157</v>
      </c>
      <c r="N146" s="44">
        <v>36252</v>
      </c>
      <c r="O146" s="24">
        <f t="shared" si="12"/>
        <v>36.252000000000002</v>
      </c>
    </row>
    <row r="147" spans="1:15" s="3" customFormat="1" ht="14.5" x14ac:dyDescent="0.35">
      <c r="A147" s="58">
        <v>110322</v>
      </c>
      <c r="B147" s="58" t="s">
        <v>436</v>
      </c>
      <c r="C147" s="42" t="str">
        <f t="shared" si="13"/>
        <v>110322 BEEF SPP PTY HSTYLE CKD 2.0MMA CTN-40 LB</v>
      </c>
      <c r="D147" s="60">
        <v>4.0538999999999996</v>
      </c>
      <c r="E147" s="64">
        <v>950</v>
      </c>
      <c r="F147" s="42" t="s">
        <v>10</v>
      </c>
      <c r="G147" s="42" t="s">
        <v>11</v>
      </c>
      <c r="H147" s="42" t="s">
        <v>144</v>
      </c>
      <c r="I147" s="42" t="s">
        <v>145</v>
      </c>
      <c r="J147" s="42" t="s">
        <v>102</v>
      </c>
      <c r="K147" s="42" t="s">
        <v>103</v>
      </c>
      <c r="L147" s="42" t="s">
        <v>156</v>
      </c>
      <c r="M147" s="42" t="s">
        <v>157</v>
      </c>
      <c r="N147" s="44">
        <v>37962</v>
      </c>
      <c r="O147" s="24">
        <f t="shared" si="12"/>
        <v>39.96</v>
      </c>
    </row>
    <row r="148" spans="1:15" s="3" customFormat="1" ht="14.5" x14ac:dyDescent="0.35">
      <c r="A148" s="58">
        <v>110346</v>
      </c>
      <c r="B148" s="58" t="s">
        <v>437</v>
      </c>
      <c r="C148" s="42" t="str">
        <f t="shared" si="13"/>
        <v>110346 BEEF 100% PTY 90/10 FRZ 2.0MMA CTN-40 LB</v>
      </c>
      <c r="D148" s="60">
        <v>3.7947000000000002</v>
      </c>
      <c r="E148" s="64">
        <v>950</v>
      </c>
      <c r="F148" s="42" t="s">
        <v>10</v>
      </c>
      <c r="G148" s="42" t="s">
        <v>11</v>
      </c>
      <c r="H148" s="42" t="s">
        <v>86</v>
      </c>
      <c r="I148" s="42" t="s">
        <v>87</v>
      </c>
      <c r="J148" s="42" t="s">
        <v>64</v>
      </c>
      <c r="K148" s="42" t="s">
        <v>65</v>
      </c>
      <c r="L148" s="42" t="s">
        <v>88</v>
      </c>
      <c r="M148" s="42" t="s">
        <v>89</v>
      </c>
      <c r="N148" s="44">
        <v>42000</v>
      </c>
      <c r="O148" s="24">
        <f t="shared" si="12"/>
        <v>44.210526315789473</v>
      </c>
    </row>
    <row r="149" spans="1:15" s="3" customFormat="1" ht="14.5" x14ac:dyDescent="0.35">
      <c r="A149" s="58">
        <v>110348</v>
      </c>
      <c r="B149" s="58" t="s">
        <v>438</v>
      </c>
      <c r="C149" s="42" t="str">
        <f t="shared" si="13"/>
        <v>110348 BEEF SPP PTY 85/15 FRZ 2.0 MMA CTN-40 LB</v>
      </c>
      <c r="D149" s="60">
        <v>3.3311000000000002</v>
      </c>
      <c r="E149" s="64">
        <v>950</v>
      </c>
      <c r="F149" s="42" t="s">
        <v>10</v>
      </c>
      <c r="G149" s="42" t="s">
        <v>11</v>
      </c>
      <c r="H149" s="42" t="s">
        <v>132</v>
      </c>
      <c r="I149" s="42" t="s">
        <v>133</v>
      </c>
      <c r="J149" s="42" t="s">
        <v>102</v>
      </c>
      <c r="K149" s="42" t="s">
        <v>103</v>
      </c>
      <c r="L149" s="42" t="s">
        <v>222</v>
      </c>
      <c r="M149" s="42" t="s">
        <v>223</v>
      </c>
      <c r="N149" s="44">
        <v>39600</v>
      </c>
      <c r="O149" s="24">
        <f t="shared" si="12"/>
        <v>41.684210526315788</v>
      </c>
    </row>
    <row r="150" spans="1:15" s="3" customFormat="1" ht="14.5" x14ac:dyDescent="0.35">
      <c r="A150" s="58">
        <v>110349</v>
      </c>
      <c r="B150" s="58" t="s">
        <v>439</v>
      </c>
      <c r="C150" s="42" t="str">
        <f t="shared" si="13"/>
        <v>110349 BEEF 100% PTY 85/15 FRZ 2.0MMA CTN-40 LB</v>
      </c>
      <c r="D150" s="60">
        <v>3.7343000000000002</v>
      </c>
      <c r="E150" s="64">
        <v>950</v>
      </c>
      <c r="F150" s="42" t="s">
        <v>10</v>
      </c>
      <c r="G150" s="42" t="s">
        <v>11</v>
      </c>
      <c r="H150" s="42" t="s">
        <v>136</v>
      </c>
      <c r="I150" s="42" t="s">
        <v>137</v>
      </c>
      <c r="J150" s="42" t="s">
        <v>102</v>
      </c>
      <c r="K150" s="42" t="s">
        <v>103</v>
      </c>
      <c r="L150" s="42" t="s">
        <v>234</v>
      </c>
      <c r="M150" s="42" t="s">
        <v>235</v>
      </c>
      <c r="N150" s="44">
        <v>36400</v>
      </c>
      <c r="O150" s="24">
        <f t="shared" si="12"/>
        <v>38.315789473684212</v>
      </c>
    </row>
    <row r="151" spans="1:15" s="3" customFormat="1" ht="14.5" x14ac:dyDescent="0.35">
      <c r="A151" s="58">
        <v>110361</v>
      </c>
      <c r="B151" s="58" t="s">
        <v>440</v>
      </c>
      <c r="C151" s="42" t="str">
        <f t="shared" si="13"/>
        <v>110361 APPLESAUCE CUP-96/4.5</v>
      </c>
      <c r="D151" s="60">
        <v>0.86939999999999995</v>
      </c>
      <c r="E151" s="64">
        <v>1400</v>
      </c>
      <c r="F151" s="42" t="s">
        <v>10</v>
      </c>
      <c r="G151" s="42" t="s">
        <v>11</v>
      </c>
      <c r="H151" s="42" t="s">
        <v>144</v>
      </c>
      <c r="I151" s="42" t="s">
        <v>145</v>
      </c>
      <c r="J151" s="42" t="s">
        <v>102</v>
      </c>
      <c r="K151" s="42" t="s">
        <v>103</v>
      </c>
      <c r="L151" s="42" t="s">
        <v>156</v>
      </c>
      <c r="M151" s="42" t="s">
        <v>157</v>
      </c>
      <c r="N151" s="44">
        <v>38160</v>
      </c>
      <c r="O151" s="24">
        <f t="shared" si="12"/>
        <v>27.257142857142856</v>
      </c>
    </row>
    <row r="152" spans="1:15" s="3" customFormat="1" ht="14.5" x14ac:dyDescent="0.35">
      <c r="A152" s="58">
        <v>110381</v>
      </c>
      <c r="B152" s="58" t="s">
        <v>441</v>
      </c>
      <c r="C152" s="42" t="str">
        <f t="shared" si="13"/>
        <v>110381 BEANS PINTO DRY TOTE-2000 LB</v>
      </c>
      <c r="D152" s="60">
        <v>0.62870000000000004</v>
      </c>
      <c r="E152" s="64">
        <v>0</v>
      </c>
      <c r="F152" s="42" t="s">
        <v>10</v>
      </c>
      <c r="G152" s="42" t="s">
        <v>11</v>
      </c>
      <c r="H152" s="42" t="s">
        <v>144</v>
      </c>
      <c r="I152" s="42" t="s">
        <v>145</v>
      </c>
      <c r="J152" s="42" t="s">
        <v>102</v>
      </c>
      <c r="K152" s="42" t="s">
        <v>103</v>
      </c>
      <c r="L152" s="42" t="s">
        <v>156</v>
      </c>
      <c r="M152" s="42" t="s">
        <v>157</v>
      </c>
      <c r="N152" s="44">
        <v>38160</v>
      </c>
      <c r="O152" s="24"/>
    </row>
    <row r="153" spans="1:15" s="3" customFormat="1" ht="14.5" x14ac:dyDescent="0.35">
      <c r="A153" s="58">
        <v>110393</v>
      </c>
      <c r="B153" s="58" t="s">
        <v>442</v>
      </c>
      <c r="C153" s="42" t="str">
        <f t="shared" si="13"/>
        <v>110393 PANCAKES WHOLE WHEAT FZN-144 COUNT</v>
      </c>
      <c r="D153" s="60">
        <v>1.0991</v>
      </c>
      <c r="E153" s="64">
        <v>2100</v>
      </c>
      <c r="F153" s="42" t="s">
        <v>10</v>
      </c>
      <c r="G153" s="42" t="s">
        <v>11</v>
      </c>
      <c r="H153" s="42" t="s">
        <v>144</v>
      </c>
      <c r="I153" s="42" t="s">
        <v>145</v>
      </c>
      <c r="J153" s="42" t="s">
        <v>102</v>
      </c>
      <c r="K153" s="42" t="s">
        <v>103</v>
      </c>
      <c r="L153" s="42" t="s">
        <v>156</v>
      </c>
      <c r="M153" s="42" t="s">
        <v>157</v>
      </c>
      <c r="N153" s="44">
        <v>38160</v>
      </c>
      <c r="O153" s="24">
        <f t="shared" si="12"/>
        <v>18.171428571428571</v>
      </c>
    </row>
    <row r="154" spans="1:15" s="3" customFormat="1" ht="14.5" x14ac:dyDescent="0.35">
      <c r="A154" s="58">
        <v>110394</v>
      </c>
      <c r="B154" s="58" t="s">
        <v>443</v>
      </c>
      <c r="C154" s="42" t="str">
        <f t="shared" si="13"/>
        <v>110394 TORTILLA WHOLE WHEAT FZN 8" CTN-12/24</v>
      </c>
      <c r="D154" s="60">
        <v>0.94159999999999999</v>
      </c>
      <c r="E154" s="64">
        <v>1500</v>
      </c>
      <c r="F154" s="42" t="s">
        <v>10</v>
      </c>
      <c r="G154" s="42" t="s">
        <v>11</v>
      </c>
      <c r="H154" s="42" t="s">
        <v>188</v>
      </c>
      <c r="I154" s="42" t="s">
        <v>189</v>
      </c>
      <c r="J154" s="42" t="s">
        <v>182</v>
      </c>
      <c r="K154" s="42" t="s">
        <v>183</v>
      </c>
      <c r="L154" s="42" t="s">
        <v>190</v>
      </c>
      <c r="M154" s="42" t="s">
        <v>191</v>
      </c>
      <c r="N154" s="44">
        <v>43200</v>
      </c>
      <c r="O154" s="24">
        <f t="shared" si="12"/>
        <v>28.8</v>
      </c>
    </row>
    <row r="155" spans="1:15" s="3" customFormat="1" ht="14.5" x14ac:dyDescent="0.35">
      <c r="A155" s="58">
        <v>110396</v>
      </c>
      <c r="B155" s="58" t="s">
        <v>444</v>
      </c>
      <c r="C155" s="42" t="str">
        <f t="shared" si="13"/>
        <v>110396 CHEESE MOZ LM PT SKM STRING BOX-360/1 OZ</v>
      </c>
      <c r="D155" s="60">
        <v>2.3795000000000002</v>
      </c>
      <c r="E155" s="64">
        <v>1680</v>
      </c>
      <c r="F155" s="42" t="s">
        <v>10</v>
      </c>
      <c r="G155" s="42" t="s">
        <v>11</v>
      </c>
      <c r="H155" s="42" t="s">
        <v>188</v>
      </c>
      <c r="I155" s="42" t="s">
        <v>189</v>
      </c>
      <c r="J155" s="42" t="s">
        <v>182</v>
      </c>
      <c r="K155" s="42" t="s">
        <v>183</v>
      </c>
      <c r="L155" s="42" t="s">
        <v>190</v>
      </c>
      <c r="M155" s="42" t="s">
        <v>191</v>
      </c>
      <c r="N155" s="44">
        <v>42840</v>
      </c>
      <c r="O155" s="24">
        <f t="shared" si="12"/>
        <v>25.5</v>
      </c>
    </row>
    <row r="156" spans="1:15" s="3" customFormat="1" ht="14.5" x14ac:dyDescent="0.35">
      <c r="A156" s="58">
        <v>110398</v>
      </c>
      <c r="B156" s="58" t="s">
        <v>445</v>
      </c>
      <c r="C156" s="42" t="str">
        <f t="shared" si="13"/>
        <v>110398 YOGURT HI PROTEIN VANILLA TUB-6/32 OZ</v>
      </c>
      <c r="D156" s="60">
        <v>1.2679</v>
      </c>
      <c r="E156" s="64">
        <v>2860</v>
      </c>
      <c r="F156" s="42" t="s">
        <v>10</v>
      </c>
      <c r="G156" s="42" t="s">
        <v>11</v>
      </c>
      <c r="H156" s="42" t="s">
        <v>158</v>
      </c>
      <c r="I156" s="42" t="s">
        <v>159</v>
      </c>
      <c r="J156" s="42" t="s">
        <v>102</v>
      </c>
      <c r="K156" s="42" t="s">
        <v>103</v>
      </c>
      <c r="L156" s="42" t="s">
        <v>220</v>
      </c>
      <c r="M156" s="42" t="s">
        <v>221</v>
      </c>
      <c r="N156" s="44">
        <v>40000</v>
      </c>
      <c r="O156" s="24">
        <f t="shared" si="12"/>
        <v>13.986013986013987</v>
      </c>
    </row>
    <row r="157" spans="1:15" s="3" customFormat="1" ht="14.5" x14ac:dyDescent="0.35">
      <c r="A157" s="58">
        <v>110400</v>
      </c>
      <c r="B157" s="58" t="s">
        <v>446</v>
      </c>
      <c r="C157" s="42" t="str">
        <f t="shared" si="13"/>
        <v>110400 YOGURT HI PROTEIN BLUEBERRY CUP-24/4 OZ</v>
      </c>
      <c r="D157" s="60">
        <v>1.19</v>
      </c>
      <c r="E157" s="64">
        <v>4900</v>
      </c>
      <c r="F157" s="42" t="s">
        <v>10</v>
      </c>
      <c r="G157" s="42" t="s">
        <v>11</v>
      </c>
      <c r="H157" s="42" t="s">
        <v>12</v>
      </c>
      <c r="I157" s="42" t="s">
        <v>13</v>
      </c>
      <c r="J157" s="42" t="s">
        <v>14</v>
      </c>
      <c r="K157" s="42" t="s">
        <v>15</v>
      </c>
      <c r="L157" s="42" t="s">
        <v>236</v>
      </c>
      <c r="M157" s="42" t="s">
        <v>237</v>
      </c>
      <c r="N157" s="44">
        <v>40800</v>
      </c>
      <c r="O157" s="24">
        <f t="shared" si="12"/>
        <v>8.3265306122448983</v>
      </c>
    </row>
    <row r="158" spans="1:15" s="3" customFormat="1" ht="14.5" x14ac:dyDescent="0.35">
      <c r="A158" s="58">
        <v>110401</v>
      </c>
      <c r="B158" s="58" t="s">
        <v>447</v>
      </c>
      <c r="C158" s="42" t="str">
        <f t="shared" si="13"/>
        <v>110401 YOGURT HI PROTEIN STRAWBERRY CUP-24/4 OZ</v>
      </c>
      <c r="D158" s="60">
        <v>1.19</v>
      </c>
      <c r="E158" s="64">
        <v>4900</v>
      </c>
      <c r="F158" s="42" t="s">
        <v>10</v>
      </c>
      <c r="G158" s="42" t="s">
        <v>11</v>
      </c>
      <c r="H158" s="42" t="s">
        <v>26</v>
      </c>
      <c r="I158" s="42" t="s">
        <v>27</v>
      </c>
      <c r="J158" s="42" t="s">
        <v>14</v>
      </c>
      <c r="K158" s="42" t="s">
        <v>15</v>
      </c>
      <c r="L158" s="42" t="s">
        <v>238</v>
      </c>
      <c r="M158" s="42" t="s">
        <v>239</v>
      </c>
      <c r="N158" s="44">
        <v>41125</v>
      </c>
      <c r="O158" s="24">
        <f t="shared" si="12"/>
        <v>8.3928571428571423</v>
      </c>
    </row>
    <row r="159" spans="1:15" s="3" customFormat="1" ht="14.5" x14ac:dyDescent="0.35">
      <c r="A159" s="58">
        <v>110402</v>
      </c>
      <c r="B159" s="58" t="s">
        <v>448</v>
      </c>
      <c r="C159" s="42" t="str">
        <f t="shared" si="13"/>
        <v>110402 YOGURT HI PROTEIN VANILLA CUP-24/4 OZ</v>
      </c>
      <c r="D159" s="60">
        <v>1.1855</v>
      </c>
      <c r="E159" s="64">
        <v>4900</v>
      </c>
      <c r="F159" s="42" t="s">
        <v>10</v>
      </c>
      <c r="G159" s="42" t="s">
        <v>11</v>
      </c>
      <c r="H159" s="42" t="s">
        <v>12</v>
      </c>
      <c r="I159" s="42" t="s">
        <v>13</v>
      </c>
      <c r="J159" s="42" t="s">
        <v>14</v>
      </c>
      <c r="K159" s="42" t="s">
        <v>15</v>
      </c>
      <c r="L159" s="42" t="s">
        <v>240</v>
      </c>
      <c r="M159" s="42" t="s">
        <v>241</v>
      </c>
      <c r="N159" s="44">
        <v>40800</v>
      </c>
      <c r="O159" s="24">
        <f t="shared" si="12"/>
        <v>8.3265306122448983</v>
      </c>
    </row>
    <row r="160" spans="1:15" s="3" customFormat="1" ht="14.5" x14ac:dyDescent="0.35">
      <c r="A160" s="58">
        <v>110425</v>
      </c>
      <c r="B160" s="58" t="s">
        <v>449</v>
      </c>
      <c r="C160" s="42" t="str">
        <f t="shared" si="13"/>
        <v>110425 SPINACH CHOPPED FRZ IQF CTN-20 LB (1902)</v>
      </c>
      <c r="D160" s="60">
        <v>0.9415</v>
      </c>
      <c r="E160" s="64">
        <v>1902</v>
      </c>
      <c r="F160" s="42" t="s">
        <v>10</v>
      </c>
      <c r="G160" s="42" t="s">
        <v>11</v>
      </c>
      <c r="H160" s="42" t="s">
        <v>12</v>
      </c>
      <c r="I160" s="42" t="s">
        <v>13</v>
      </c>
      <c r="J160" s="42" t="s">
        <v>14</v>
      </c>
      <c r="K160" s="42" t="s">
        <v>15</v>
      </c>
      <c r="L160" s="42" t="s">
        <v>242</v>
      </c>
      <c r="M160" s="42" t="s">
        <v>243</v>
      </c>
      <c r="N160" s="44">
        <v>40800</v>
      </c>
      <c r="O160" s="24">
        <f t="shared" si="12"/>
        <v>21.451104100946374</v>
      </c>
    </row>
    <row r="161" spans="1:15" s="3" customFormat="1" ht="14.5" x14ac:dyDescent="0.35">
      <c r="A161" s="58">
        <v>110462</v>
      </c>
      <c r="B161" s="58" t="s">
        <v>450</v>
      </c>
      <c r="C161" s="42" t="str">
        <f t="shared" si="13"/>
        <v>110462 CHICKEN STRIPS FRZ CTN-30 LB</v>
      </c>
      <c r="D161" s="60">
        <v>2.8872</v>
      </c>
      <c r="E161" s="64">
        <v>1300</v>
      </c>
      <c r="F161" s="42" t="s">
        <v>10</v>
      </c>
      <c r="G161" s="42" t="s">
        <v>11</v>
      </c>
      <c r="H161" s="42" t="s">
        <v>76</v>
      </c>
      <c r="I161" s="42" t="s">
        <v>77</v>
      </c>
      <c r="J161" s="42" t="s">
        <v>64</v>
      </c>
      <c r="K161" s="42" t="s">
        <v>65</v>
      </c>
      <c r="L161" s="42" t="s">
        <v>78</v>
      </c>
      <c r="M161" s="42" t="s">
        <v>79</v>
      </c>
      <c r="N161" s="44">
        <v>40000</v>
      </c>
      <c r="O161" s="24">
        <f t="shared" si="12"/>
        <v>30.76923076923077</v>
      </c>
    </row>
    <row r="162" spans="1:15" s="3" customFormat="1" ht="14.5" x14ac:dyDescent="0.35">
      <c r="A162" s="58">
        <v>110470</v>
      </c>
      <c r="B162" s="59" t="s">
        <v>451</v>
      </c>
      <c r="C162" s="42" t="str">
        <f t="shared" si="13"/>
        <v>110470 APPLE SLICES FRZ CTN-12/2.5 LB</v>
      </c>
      <c r="D162" s="61">
        <v>0.96499999999999997</v>
      </c>
      <c r="E162" s="64">
        <v>1320</v>
      </c>
      <c r="F162" s="42" t="s">
        <v>10</v>
      </c>
      <c r="G162" s="42" t="s">
        <v>11</v>
      </c>
      <c r="H162" s="42" t="s">
        <v>68</v>
      </c>
      <c r="I162" s="42" t="s">
        <v>69</v>
      </c>
      <c r="J162" s="42" t="s">
        <v>64</v>
      </c>
      <c r="K162" s="42" t="s">
        <v>65</v>
      </c>
      <c r="L162" s="42" t="s">
        <v>70</v>
      </c>
      <c r="M162" s="42" t="s">
        <v>71</v>
      </c>
      <c r="N162" s="44">
        <v>38000</v>
      </c>
      <c r="O162" s="24">
        <f t="shared" si="12"/>
        <v>28.787878787878789</v>
      </c>
    </row>
    <row r="163" spans="1:15" s="3" customFormat="1" ht="14.5" x14ac:dyDescent="0.35">
      <c r="A163" s="58">
        <v>110473</v>
      </c>
      <c r="B163" s="58" t="s">
        <v>452</v>
      </c>
      <c r="C163" s="42" t="str">
        <f t="shared" si="13"/>
        <v>110473 BROCCOLI FRZ CTN-30 LB</v>
      </c>
      <c r="D163" s="60">
        <v>1.6036999999999999</v>
      </c>
      <c r="E163" s="64">
        <v>1134</v>
      </c>
      <c r="F163" s="42" t="s">
        <v>10</v>
      </c>
      <c r="G163" s="42" t="s">
        <v>11</v>
      </c>
      <c r="H163" s="42" t="s">
        <v>76</v>
      </c>
      <c r="I163" s="42" t="s">
        <v>77</v>
      </c>
      <c r="J163" s="42" t="s">
        <v>64</v>
      </c>
      <c r="K163" s="42" t="s">
        <v>65</v>
      </c>
      <c r="L163" s="42" t="s">
        <v>78</v>
      </c>
      <c r="M163" s="42" t="s">
        <v>79</v>
      </c>
      <c r="N163" s="44">
        <v>38000</v>
      </c>
      <c r="O163" s="24">
        <f t="shared" si="12"/>
        <v>33.509700176366842</v>
      </c>
    </row>
    <row r="164" spans="1:15" s="3" customFormat="1" ht="14.5" x14ac:dyDescent="0.35">
      <c r="A164" s="58">
        <v>110480</v>
      </c>
      <c r="B164" s="58" t="s">
        <v>453</v>
      </c>
      <c r="C164" s="42" t="str">
        <f t="shared" si="13"/>
        <v>110480 CARROTS DICED FRZ CTN-30 LB</v>
      </c>
      <c r="D164" s="60">
        <v>0.56669999999999998</v>
      </c>
      <c r="E164" s="64">
        <v>1320</v>
      </c>
      <c r="F164" s="42" t="s">
        <v>10</v>
      </c>
      <c r="G164" s="42" t="s">
        <v>11</v>
      </c>
      <c r="H164" s="42" t="s">
        <v>76</v>
      </c>
      <c r="I164" s="42" t="s">
        <v>77</v>
      </c>
      <c r="J164" s="42" t="s">
        <v>64</v>
      </c>
      <c r="K164" s="42" t="s">
        <v>65</v>
      </c>
      <c r="L164" s="42" t="s">
        <v>78</v>
      </c>
      <c r="M164" s="42" t="s">
        <v>79</v>
      </c>
      <c r="N164" s="44">
        <v>38000</v>
      </c>
      <c r="O164" s="24">
        <f t="shared" si="12"/>
        <v>28.787878787878789</v>
      </c>
    </row>
    <row r="165" spans="1:15" s="3" customFormat="1" ht="14.5" x14ac:dyDescent="0.35">
      <c r="A165" s="58">
        <v>110482</v>
      </c>
      <c r="B165" s="58" t="s">
        <v>454</v>
      </c>
      <c r="C165" s="42" t="str">
        <f t="shared" si="13"/>
        <v>110482 FLOUR HIGH GLUTEN BAG-50 LB</v>
      </c>
      <c r="D165" s="60">
        <v>0.31230000000000002</v>
      </c>
      <c r="E165" s="64">
        <v>864</v>
      </c>
      <c r="F165" s="42" t="s">
        <v>10</v>
      </c>
      <c r="G165" s="42" t="s">
        <v>11</v>
      </c>
      <c r="H165" s="42" t="s">
        <v>76</v>
      </c>
      <c r="I165" s="42" t="s">
        <v>77</v>
      </c>
      <c r="J165" s="42" t="s">
        <v>64</v>
      </c>
      <c r="K165" s="42" t="s">
        <v>65</v>
      </c>
      <c r="L165" s="42" t="s">
        <v>78</v>
      </c>
      <c r="M165" s="42" t="s">
        <v>79</v>
      </c>
      <c r="N165" s="44">
        <v>38000</v>
      </c>
      <c r="O165" s="24">
        <f t="shared" si="12"/>
        <v>43.981481481481481</v>
      </c>
    </row>
    <row r="166" spans="1:15" s="3" customFormat="1" ht="14.5" x14ac:dyDescent="0.35">
      <c r="A166" s="58">
        <v>110483</v>
      </c>
      <c r="B166" s="58" t="s">
        <v>455</v>
      </c>
      <c r="C166" s="42" t="str">
        <f t="shared" si="13"/>
        <v>110483 K BEANS GARBANZO CAN-6/10</v>
      </c>
      <c r="D166" s="60">
        <v>0.42220000000000002</v>
      </c>
      <c r="E166" s="64">
        <v>864</v>
      </c>
      <c r="F166" s="42" t="s">
        <v>10</v>
      </c>
      <c r="G166" s="42" t="s">
        <v>11</v>
      </c>
      <c r="H166" s="42" t="s">
        <v>106</v>
      </c>
      <c r="I166" s="42" t="s">
        <v>107</v>
      </c>
      <c r="J166" s="42" t="s">
        <v>102</v>
      </c>
      <c r="K166" s="42" t="s">
        <v>103</v>
      </c>
      <c r="L166" s="42" t="s">
        <v>108</v>
      </c>
      <c r="M166" s="42" t="s">
        <v>109</v>
      </c>
      <c r="N166" s="44">
        <v>37800</v>
      </c>
      <c r="O166" s="24">
        <f t="shared" si="12"/>
        <v>43.75</v>
      </c>
    </row>
    <row r="167" spans="1:15" s="3" customFormat="1" ht="14.5" x14ac:dyDescent="0.35">
      <c r="A167" s="58">
        <v>110501</v>
      </c>
      <c r="B167" s="58" t="s">
        <v>456</v>
      </c>
      <c r="C167" s="42" t="str">
        <f t="shared" si="13"/>
        <v>110501 WHOLE GRAIN BLEND MACARONI CTN-20 LB</v>
      </c>
      <c r="D167" s="60">
        <v>0.67759999999999998</v>
      </c>
      <c r="E167" s="64">
        <v>2000</v>
      </c>
      <c r="F167" s="42" t="s">
        <v>10</v>
      </c>
      <c r="G167" s="42" t="s">
        <v>11</v>
      </c>
      <c r="H167" s="42" t="s">
        <v>176</v>
      </c>
      <c r="I167" s="42" t="s">
        <v>177</v>
      </c>
      <c r="J167" s="42" t="s">
        <v>102</v>
      </c>
      <c r="K167" s="42" t="s">
        <v>103</v>
      </c>
      <c r="L167" s="42" t="s">
        <v>178</v>
      </c>
      <c r="M167" s="42" t="s">
        <v>179</v>
      </c>
      <c r="N167" s="44">
        <v>44000</v>
      </c>
      <c r="O167" s="24">
        <f t="shared" si="12"/>
        <v>22</v>
      </c>
    </row>
    <row r="168" spans="1:15" s="3" customFormat="1" ht="14.5" x14ac:dyDescent="0.35">
      <c r="A168" s="58">
        <v>110504</v>
      </c>
      <c r="B168" s="58" t="s">
        <v>457</v>
      </c>
      <c r="C168" s="42" t="str">
        <f t="shared" si="13"/>
        <v>110504 WHOLE GRAIN BLEND ROTINI MAC CTN-20 LB</v>
      </c>
      <c r="D168" s="60">
        <v>0.67079999999999995</v>
      </c>
      <c r="E168" s="64">
        <v>1400</v>
      </c>
      <c r="F168" s="42" t="s">
        <v>10</v>
      </c>
      <c r="G168" s="42" t="s">
        <v>11</v>
      </c>
      <c r="H168" s="42" t="s">
        <v>244</v>
      </c>
      <c r="I168" s="42" t="s">
        <v>245</v>
      </c>
      <c r="J168" s="42" t="s">
        <v>182</v>
      </c>
      <c r="K168" s="42" t="s">
        <v>183</v>
      </c>
      <c r="L168" s="42" t="s">
        <v>246</v>
      </c>
      <c r="M168" s="42" t="s">
        <v>247</v>
      </c>
      <c r="N168" s="44">
        <v>22680</v>
      </c>
      <c r="O168" s="24">
        <f t="shared" si="12"/>
        <v>16.2</v>
      </c>
    </row>
    <row r="169" spans="1:15" s="3" customFormat="1" ht="14.5" x14ac:dyDescent="0.35">
      <c r="A169" s="58">
        <v>110506</v>
      </c>
      <c r="B169" s="58" t="s">
        <v>458</v>
      </c>
      <c r="C169" s="42" t="str">
        <f t="shared" si="13"/>
        <v>110506 WHOLE GRAIN BLEND SPAGHETTI CTN-20 LB</v>
      </c>
      <c r="D169" s="60">
        <v>0.54249999999999998</v>
      </c>
      <c r="E169" s="64">
        <v>2000</v>
      </c>
      <c r="F169" s="42" t="s">
        <v>10</v>
      </c>
      <c r="G169" s="42" t="s">
        <v>11</v>
      </c>
      <c r="H169" s="42" t="s">
        <v>248</v>
      </c>
      <c r="I169" s="42" t="s">
        <v>249</v>
      </c>
      <c r="J169" s="42" t="s">
        <v>182</v>
      </c>
      <c r="K169" s="42" t="s">
        <v>183</v>
      </c>
      <c r="L169" s="42" t="s">
        <v>250</v>
      </c>
      <c r="M169" s="42" t="s">
        <v>251</v>
      </c>
      <c r="N169" s="44">
        <v>40500</v>
      </c>
      <c r="O169" s="24">
        <f t="shared" si="12"/>
        <v>20.25</v>
      </c>
    </row>
    <row r="170" spans="1:15" s="3" customFormat="1" ht="14.5" x14ac:dyDescent="0.35">
      <c r="A170" s="58">
        <v>110520</v>
      </c>
      <c r="B170" s="58" t="s">
        <v>459</v>
      </c>
      <c r="C170" s="42" t="str">
        <f t="shared" si="13"/>
        <v>110520 WHOLE GRAIN BLEND PENNE CTN-2/10 LB</v>
      </c>
      <c r="D170" s="60">
        <v>0.82730000000000004</v>
      </c>
      <c r="E170" s="64">
        <v>1890</v>
      </c>
      <c r="F170" s="42" t="s">
        <v>10</v>
      </c>
      <c r="G170" s="42" t="s">
        <v>11</v>
      </c>
      <c r="H170" s="42" t="s">
        <v>26</v>
      </c>
      <c r="I170" s="42" t="s">
        <v>27</v>
      </c>
      <c r="J170" s="42" t="s">
        <v>14</v>
      </c>
      <c r="K170" s="42" t="s">
        <v>15</v>
      </c>
      <c r="L170" s="42" t="s">
        <v>252</v>
      </c>
      <c r="M170" s="42" t="s">
        <v>253</v>
      </c>
      <c r="N170" s="44">
        <v>37800</v>
      </c>
      <c r="O170" s="24">
        <f t="shared" si="12"/>
        <v>20</v>
      </c>
    </row>
    <row r="171" spans="1:15" s="3" customFormat="1" ht="14.5" x14ac:dyDescent="0.35">
      <c r="A171" s="58">
        <v>110541</v>
      </c>
      <c r="B171" s="58" t="s">
        <v>460</v>
      </c>
      <c r="C171" s="42" t="str">
        <f t="shared" si="13"/>
        <v>110541 APPLESAUCE UNSWEETENED CAN-6/10</v>
      </c>
      <c r="D171" s="60">
        <v>0.57920000000000005</v>
      </c>
      <c r="E171" s="64">
        <v>912</v>
      </c>
      <c r="F171" s="42" t="s">
        <v>10</v>
      </c>
      <c r="G171" s="42" t="s">
        <v>11</v>
      </c>
      <c r="H171" s="42" t="s">
        <v>254</v>
      </c>
      <c r="I171" s="42" t="s">
        <v>255</v>
      </c>
      <c r="J171" s="42" t="s">
        <v>14</v>
      </c>
      <c r="K171" s="42" t="s">
        <v>15</v>
      </c>
      <c r="L171" s="42" t="s">
        <v>256</v>
      </c>
      <c r="M171" s="42" t="s">
        <v>257</v>
      </c>
      <c r="N171" s="44">
        <v>34320</v>
      </c>
      <c r="O171" s="24">
        <f t="shared" si="12"/>
        <v>37.631578947368418</v>
      </c>
    </row>
    <row r="172" spans="1:15" s="3" customFormat="1" ht="14.5" x14ac:dyDescent="0.35">
      <c r="A172" s="58">
        <v>110543</v>
      </c>
      <c r="B172" s="58" t="s">
        <v>461</v>
      </c>
      <c r="C172" s="42" t="str">
        <f t="shared" si="13"/>
        <v>110543 APPLES GRANNY SMITH FRESH CTN-40 LB</v>
      </c>
      <c r="D172" s="60">
        <v>0.66149999999999998</v>
      </c>
      <c r="E172" s="64">
        <v>924</v>
      </c>
      <c r="F172" s="42" t="s">
        <v>10</v>
      </c>
      <c r="G172" s="42" t="s">
        <v>11</v>
      </c>
      <c r="H172" s="42" t="s">
        <v>254</v>
      </c>
      <c r="I172" s="42" t="s">
        <v>255</v>
      </c>
      <c r="J172" s="42" t="s">
        <v>14</v>
      </c>
      <c r="K172" s="42" t="s">
        <v>15</v>
      </c>
      <c r="L172" s="42" t="s">
        <v>258</v>
      </c>
      <c r="M172" s="42" t="s">
        <v>259</v>
      </c>
      <c r="N172" s="44">
        <v>29400</v>
      </c>
      <c r="O172" s="24">
        <f t="shared" si="12"/>
        <v>31.818181818181817</v>
      </c>
    </row>
    <row r="173" spans="1:15" s="3" customFormat="1" ht="14.5" x14ac:dyDescent="0.35">
      <c r="A173" s="58">
        <v>110554</v>
      </c>
      <c r="B173" s="58" t="s">
        <v>462</v>
      </c>
      <c r="C173" s="42" t="str">
        <f t="shared" si="13"/>
        <v>110554 TURKEY BREAST DELI SLICED FRZ PKG-8/5 LB</v>
      </c>
      <c r="D173" s="60">
        <v>3.5219999999999998</v>
      </c>
      <c r="E173" s="64">
        <v>1000</v>
      </c>
      <c r="F173" s="42" t="s">
        <v>10</v>
      </c>
      <c r="G173" s="42" t="s">
        <v>11</v>
      </c>
      <c r="H173" s="42" t="s">
        <v>254</v>
      </c>
      <c r="I173" s="42" t="s">
        <v>255</v>
      </c>
      <c r="J173" s="42" t="s">
        <v>14</v>
      </c>
      <c r="K173" s="42" t="s">
        <v>15</v>
      </c>
      <c r="L173" s="42" t="s">
        <v>258</v>
      </c>
      <c r="M173" s="42" t="s">
        <v>259</v>
      </c>
      <c r="N173" s="44">
        <v>29400</v>
      </c>
      <c r="O173" s="24">
        <f t="shared" si="12"/>
        <v>29.4</v>
      </c>
    </row>
    <row r="174" spans="1:15" s="3" customFormat="1" ht="14.5" x14ac:dyDescent="0.35">
      <c r="A174" s="58">
        <v>110562</v>
      </c>
      <c r="B174" s="58" t="s">
        <v>463</v>
      </c>
      <c r="C174" s="42" t="str">
        <f t="shared" si="13"/>
        <v>110562 SWEET POTATOES CHUNK FRZ PKG-6/5 LB</v>
      </c>
      <c r="D174" s="60">
        <v>0.69289999999999996</v>
      </c>
      <c r="E174" s="64">
        <v>1320</v>
      </c>
      <c r="F174" s="42" t="s">
        <v>10</v>
      </c>
      <c r="G174" s="42" t="s">
        <v>11</v>
      </c>
      <c r="H174" s="42" t="s">
        <v>254</v>
      </c>
      <c r="I174" s="42" t="s">
        <v>255</v>
      </c>
      <c r="J174" s="42" t="s">
        <v>14</v>
      </c>
      <c r="K174" s="42" t="s">
        <v>15</v>
      </c>
      <c r="L174" s="42" t="s">
        <v>258</v>
      </c>
      <c r="M174" s="42" t="s">
        <v>259</v>
      </c>
      <c r="N174" s="44">
        <v>29400</v>
      </c>
      <c r="O174" s="24">
        <f t="shared" si="12"/>
        <v>22.272727272727273</v>
      </c>
    </row>
    <row r="175" spans="1:15" s="3" customFormat="1" ht="14.5" x14ac:dyDescent="0.35">
      <c r="A175" s="58">
        <v>110601</v>
      </c>
      <c r="B175" s="58" t="s">
        <v>464</v>
      </c>
      <c r="C175" s="42" t="str">
        <f t="shared" si="13"/>
        <v>110601 FISH AK PLCK FRZ BULK CTN-49.5 LB</v>
      </c>
      <c r="D175" s="60">
        <v>1.7363999999999999</v>
      </c>
      <c r="E175" s="64">
        <v>0</v>
      </c>
      <c r="F175" s="42" t="s">
        <v>10</v>
      </c>
      <c r="G175" s="42" t="s">
        <v>11</v>
      </c>
      <c r="H175" s="42" t="s">
        <v>162</v>
      </c>
      <c r="I175" s="42" t="s">
        <v>163</v>
      </c>
      <c r="J175" s="42" t="s">
        <v>102</v>
      </c>
      <c r="K175" s="42" t="s">
        <v>103</v>
      </c>
      <c r="L175" s="42" t="s">
        <v>260</v>
      </c>
      <c r="M175" s="42" t="s">
        <v>261</v>
      </c>
      <c r="N175" s="44">
        <v>38040</v>
      </c>
      <c r="O175" s="24"/>
    </row>
    <row r="176" spans="1:15" s="3" customFormat="1" ht="14.5" x14ac:dyDescent="0.35">
      <c r="A176" s="58">
        <v>110623</v>
      </c>
      <c r="B176" s="58" t="s">
        <v>465</v>
      </c>
      <c r="C176" s="42" t="str">
        <f t="shared" si="13"/>
        <v>110623 BLUEBERRY HIGHBUSH FRZ CTN-12/2.5 LB</v>
      </c>
      <c r="D176" s="60">
        <v>1.4353</v>
      </c>
      <c r="E176" s="64">
        <v>1320</v>
      </c>
      <c r="F176" s="42" t="s">
        <v>10</v>
      </c>
      <c r="G176" s="42" t="s">
        <v>11</v>
      </c>
      <c r="H176" s="42" t="s">
        <v>50</v>
      </c>
      <c r="I176" s="42" t="s">
        <v>51</v>
      </c>
      <c r="J176" s="42" t="s">
        <v>36</v>
      </c>
      <c r="K176" s="42" t="s">
        <v>37</v>
      </c>
      <c r="L176" s="42" t="s">
        <v>44</v>
      </c>
      <c r="M176" s="42" t="s">
        <v>45</v>
      </c>
      <c r="N176" s="44">
        <v>39000</v>
      </c>
      <c r="O176" s="24">
        <f t="shared" si="12"/>
        <v>29.545454545454547</v>
      </c>
    </row>
    <row r="177" spans="1:15" s="3" customFormat="1" ht="14.5" x14ac:dyDescent="0.35">
      <c r="A177" s="58">
        <v>110624</v>
      </c>
      <c r="B177" s="58" t="s">
        <v>466</v>
      </c>
      <c r="C177" s="42" t="str">
        <f t="shared" si="13"/>
        <v>110624 BLUEBERRY HIGHBUSH FRZ CTN-30 LB</v>
      </c>
      <c r="D177" s="60">
        <v>1.1335999999999999</v>
      </c>
      <c r="E177" s="64">
        <v>1320</v>
      </c>
      <c r="F177" s="42" t="s">
        <v>10</v>
      </c>
      <c r="G177" s="42" t="s">
        <v>11</v>
      </c>
      <c r="H177" s="42" t="s">
        <v>118</v>
      </c>
      <c r="I177" s="42" t="s">
        <v>119</v>
      </c>
      <c r="J177" s="42" t="s">
        <v>102</v>
      </c>
      <c r="K177" s="42" t="s">
        <v>103</v>
      </c>
      <c r="L177" s="42" t="s">
        <v>128</v>
      </c>
      <c r="M177" s="42" t="s">
        <v>129</v>
      </c>
      <c r="N177" s="44">
        <v>39600</v>
      </c>
      <c r="O177" s="24">
        <f t="shared" si="12"/>
        <v>30</v>
      </c>
    </row>
    <row r="178" spans="1:15" s="3" customFormat="1" ht="14.5" x14ac:dyDescent="0.35">
      <c r="A178" s="58">
        <v>110630</v>
      </c>
      <c r="B178" s="58" t="s">
        <v>467</v>
      </c>
      <c r="C178" s="42" t="str">
        <f t="shared" si="13"/>
        <v>110630 K OIL VEGETABLE BTL-6/1 GAL</v>
      </c>
      <c r="D178" s="60">
        <v>0.76800000000000002</v>
      </c>
      <c r="E178" s="64">
        <v>800</v>
      </c>
      <c r="F178" s="42" t="s">
        <v>10</v>
      </c>
      <c r="G178" s="42" t="s">
        <v>11</v>
      </c>
      <c r="H178" s="42" t="s">
        <v>162</v>
      </c>
      <c r="I178" s="42" t="s">
        <v>163</v>
      </c>
      <c r="J178" s="42" t="s">
        <v>102</v>
      </c>
      <c r="K178" s="42" t="s">
        <v>103</v>
      </c>
      <c r="L178" s="42" t="s">
        <v>262</v>
      </c>
      <c r="M178" s="42" t="s">
        <v>263</v>
      </c>
      <c r="N178" s="44">
        <v>34020</v>
      </c>
      <c r="O178" s="24">
        <f t="shared" si="12"/>
        <v>42.524999999999999</v>
      </c>
    </row>
    <row r="179" spans="1:15" s="3" customFormat="1" ht="14.5" x14ac:dyDescent="0.35">
      <c r="A179" s="58">
        <v>110651</v>
      </c>
      <c r="B179" s="58" t="s">
        <v>468</v>
      </c>
      <c r="C179" s="42" t="str">
        <f t="shared" si="13"/>
        <v>110651 ORANGE JUICE SINGLE FRZ CUP-96/4 OZ</v>
      </c>
      <c r="D179" s="60">
        <v>0.47810000000000002</v>
      </c>
      <c r="E179" s="64">
        <v>1408</v>
      </c>
      <c r="F179" s="42" t="s">
        <v>10</v>
      </c>
      <c r="G179" s="42" t="s">
        <v>11</v>
      </c>
      <c r="H179" s="42" t="s">
        <v>162</v>
      </c>
      <c r="I179" s="42" t="s">
        <v>163</v>
      </c>
      <c r="J179" s="42" t="s">
        <v>102</v>
      </c>
      <c r="K179" s="42" t="s">
        <v>103</v>
      </c>
      <c r="L179" s="42" t="s">
        <v>170</v>
      </c>
      <c r="M179" s="42" t="s">
        <v>171</v>
      </c>
      <c r="N179" s="44">
        <v>39600</v>
      </c>
      <c r="O179" s="24">
        <f t="shared" si="12"/>
        <v>28.125</v>
      </c>
    </row>
    <row r="180" spans="1:15" s="3" customFormat="1" ht="14.5" x14ac:dyDescent="0.35">
      <c r="A180" s="58">
        <v>110700</v>
      </c>
      <c r="B180" s="58" t="s">
        <v>469</v>
      </c>
      <c r="C180" s="42" t="str">
        <f t="shared" si="13"/>
        <v>110700 PEANUTS RAW SHELLED-BULK 44000 LB</v>
      </c>
      <c r="D180" s="60">
        <v>0.51619999999999999</v>
      </c>
      <c r="E180" s="64">
        <v>0</v>
      </c>
      <c r="F180" s="42" t="s">
        <v>10</v>
      </c>
      <c r="G180" s="42" t="s">
        <v>11</v>
      </c>
      <c r="H180" s="42" t="s">
        <v>192</v>
      </c>
      <c r="I180" s="42" t="s">
        <v>193</v>
      </c>
      <c r="J180" s="42" t="s">
        <v>182</v>
      </c>
      <c r="K180" s="42" t="s">
        <v>183</v>
      </c>
      <c r="L180" s="42" t="s">
        <v>194</v>
      </c>
      <c r="M180" s="42" t="s">
        <v>195</v>
      </c>
      <c r="N180" s="44">
        <v>43200</v>
      </c>
      <c r="O180" s="24"/>
    </row>
    <row r="181" spans="1:15" s="3" customFormat="1" ht="14.5" x14ac:dyDescent="0.35">
      <c r="A181" s="58">
        <v>110711</v>
      </c>
      <c r="B181" s="58" t="s">
        <v>470</v>
      </c>
      <c r="C181" s="42" t="str">
        <f t="shared" si="13"/>
        <v>110711 BEEF PATTY CKD FRZ 2.0 MMA CTN-40 LB</v>
      </c>
      <c r="D181" s="60">
        <v>4.9908999999999999</v>
      </c>
      <c r="E181" s="64">
        <v>950</v>
      </c>
      <c r="F181" s="42" t="s">
        <v>10</v>
      </c>
      <c r="G181" s="42" t="s">
        <v>11</v>
      </c>
      <c r="H181" s="42" t="s">
        <v>144</v>
      </c>
      <c r="I181" s="42" t="s">
        <v>145</v>
      </c>
      <c r="J181" s="42" t="s">
        <v>102</v>
      </c>
      <c r="K181" s="42" t="s">
        <v>103</v>
      </c>
      <c r="L181" s="42" t="s">
        <v>174</v>
      </c>
      <c r="M181" s="42" t="s">
        <v>175</v>
      </c>
      <c r="N181" s="44">
        <v>34992</v>
      </c>
      <c r="O181" s="24">
        <f t="shared" si="12"/>
        <v>36.833684210526314</v>
      </c>
    </row>
    <row r="182" spans="1:15" s="3" customFormat="1" ht="14.5" x14ac:dyDescent="0.35">
      <c r="A182" s="58">
        <v>110721</v>
      </c>
      <c r="B182" s="58" t="s">
        <v>471</v>
      </c>
      <c r="C182" s="42" t="str">
        <f t="shared" si="13"/>
        <v>110721 SWEET POTATOES CRINKLE FRZ PKG-6/5 LB</v>
      </c>
      <c r="D182" s="60">
        <v>1.3559000000000001</v>
      </c>
      <c r="E182" s="64">
        <v>1320</v>
      </c>
      <c r="F182" s="42" t="s">
        <v>10</v>
      </c>
      <c r="G182" s="42" t="s">
        <v>11</v>
      </c>
      <c r="H182" s="42" t="s">
        <v>202</v>
      </c>
      <c r="I182" s="42" t="s">
        <v>203</v>
      </c>
      <c r="J182" s="42" t="s">
        <v>182</v>
      </c>
      <c r="K182" s="42" t="s">
        <v>183</v>
      </c>
      <c r="L182" s="42" t="s">
        <v>204</v>
      </c>
      <c r="M182" s="42" t="s">
        <v>205</v>
      </c>
      <c r="N182" s="44">
        <v>40000</v>
      </c>
      <c r="O182" s="24">
        <f t="shared" si="12"/>
        <v>30.303030303030305</v>
      </c>
    </row>
    <row r="183" spans="1:15" s="3" customFormat="1" ht="14.5" x14ac:dyDescent="0.35">
      <c r="A183" s="58">
        <v>110723</v>
      </c>
      <c r="B183" s="58" t="s">
        <v>472</v>
      </c>
      <c r="C183" s="42" t="str">
        <f t="shared" si="13"/>
        <v>110723 CRANBERRIES DRIED PKG-300/1.16 OZ</v>
      </c>
      <c r="D183" s="60">
        <v>2.8336000000000001</v>
      </c>
      <c r="E183" s="64">
        <v>1500</v>
      </c>
      <c r="F183" s="42" t="s">
        <v>10</v>
      </c>
      <c r="G183" s="42" t="s">
        <v>11</v>
      </c>
      <c r="H183" s="42" t="s">
        <v>202</v>
      </c>
      <c r="I183" s="42" t="s">
        <v>203</v>
      </c>
      <c r="J183" s="42" t="s">
        <v>182</v>
      </c>
      <c r="K183" s="42" t="s">
        <v>183</v>
      </c>
      <c r="L183" s="42" t="s">
        <v>204</v>
      </c>
      <c r="M183" s="42" t="s">
        <v>205</v>
      </c>
      <c r="N183" s="44">
        <v>28000</v>
      </c>
      <c r="O183" s="24">
        <f t="shared" si="12"/>
        <v>18.666666666666668</v>
      </c>
    </row>
    <row r="184" spans="1:15" s="3" customFormat="1" ht="14.5" x14ac:dyDescent="0.35">
      <c r="A184" s="58">
        <v>110724</v>
      </c>
      <c r="B184" s="58" t="s">
        <v>473</v>
      </c>
      <c r="C184" s="42" t="str">
        <f t="shared" si="13"/>
        <v>110724 PEPPERS/ONION BLEND FRZ CTN-30 LB</v>
      </c>
      <c r="D184" s="60">
        <v>1.5165</v>
      </c>
      <c r="E184" s="64">
        <v>1320</v>
      </c>
      <c r="F184" s="42" t="s">
        <v>10</v>
      </c>
      <c r="G184" s="42" t="s">
        <v>11</v>
      </c>
      <c r="H184" s="42" t="s">
        <v>198</v>
      </c>
      <c r="I184" s="42" t="s">
        <v>199</v>
      </c>
      <c r="J184" s="42" t="s">
        <v>182</v>
      </c>
      <c r="K184" s="42" t="s">
        <v>183</v>
      </c>
      <c r="L184" s="42" t="s">
        <v>200</v>
      </c>
      <c r="M184" s="42" t="s">
        <v>201</v>
      </c>
      <c r="N184" s="44">
        <v>40000</v>
      </c>
      <c r="O184" s="24">
        <f t="shared" si="12"/>
        <v>30.303030303030305</v>
      </c>
    </row>
    <row r="185" spans="1:15" s="3" customFormat="1" ht="14.5" x14ac:dyDescent="0.35">
      <c r="A185" s="58">
        <v>110730</v>
      </c>
      <c r="B185" s="58" t="s">
        <v>474</v>
      </c>
      <c r="C185" s="42" t="str">
        <f t="shared" si="13"/>
        <v>110730 PORK PULLED CKD PKG-8/5 LB</v>
      </c>
      <c r="D185" s="60">
        <v>2.7450000000000001</v>
      </c>
      <c r="E185" s="64">
        <v>1000</v>
      </c>
      <c r="F185" s="42" t="s">
        <v>10</v>
      </c>
      <c r="G185" s="42" t="s">
        <v>11</v>
      </c>
      <c r="H185" s="42" t="s">
        <v>202</v>
      </c>
      <c r="I185" s="42" t="s">
        <v>203</v>
      </c>
      <c r="J185" s="42" t="s">
        <v>182</v>
      </c>
      <c r="K185" s="42" t="s">
        <v>183</v>
      </c>
      <c r="L185" s="42" t="s">
        <v>266</v>
      </c>
      <c r="M185" s="42" t="s">
        <v>267</v>
      </c>
      <c r="N185" s="44">
        <v>37800</v>
      </c>
      <c r="O185" s="24">
        <f t="shared" ref="O185:O212" si="14">N185/E185</f>
        <v>37.799999999999997</v>
      </c>
    </row>
    <row r="186" spans="1:15" s="3" customFormat="1" ht="14.5" x14ac:dyDescent="0.35">
      <c r="A186" s="58">
        <v>110763</v>
      </c>
      <c r="B186" s="58" t="s">
        <v>475</v>
      </c>
      <c r="C186" s="42" t="str">
        <f t="shared" si="13"/>
        <v>110763 PEAS GREEN FRZ CTN-12/2.5 LB</v>
      </c>
      <c r="D186" s="60">
        <v>0.84660000000000002</v>
      </c>
      <c r="E186" s="64">
        <v>1320</v>
      </c>
      <c r="F186" s="42" t="s">
        <v>10</v>
      </c>
      <c r="G186" s="42" t="s">
        <v>11</v>
      </c>
      <c r="H186" s="42" t="s">
        <v>106</v>
      </c>
      <c r="I186" s="42" t="s">
        <v>107</v>
      </c>
      <c r="J186" s="42" t="s">
        <v>102</v>
      </c>
      <c r="K186" s="42" t="s">
        <v>103</v>
      </c>
      <c r="L186" s="42" t="s">
        <v>108</v>
      </c>
      <c r="M186" s="42" t="s">
        <v>109</v>
      </c>
      <c r="N186" s="44">
        <v>36252</v>
      </c>
      <c r="O186" s="24">
        <f t="shared" si="14"/>
        <v>27.463636363636365</v>
      </c>
    </row>
    <row r="187" spans="1:15" s="3" customFormat="1" ht="14.5" x14ac:dyDescent="0.35">
      <c r="A187" s="58">
        <v>110844</v>
      </c>
      <c r="B187" s="58" t="s">
        <v>476</v>
      </c>
      <c r="C187" s="42" t="str">
        <f t="shared" si="13"/>
        <v>110844 POTATOES DICED FRZ PKG-6/5 LB</v>
      </c>
      <c r="D187" s="60">
        <v>0.68430000000000002</v>
      </c>
      <c r="E187" s="64">
        <v>1320</v>
      </c>
      <c r="F187" s="42" t="s">
        <v>10</v>
      </c>
      <c r="G187" s="42" t="s">
        <v>11</v>
      </c>
      <c r="H187" s="42" t="s">
        <v>132</v>
      </c>
      <c r="I187" s="42" t="s">
        <v>133</v>
      </c>
      <c r="J187" s="42" t="s">
        <v>102</v>
      </c>
      <c r="K187" s="42" t="s">
        <v>103</v>
      </c>
      <c r="L187" s="42" t="s">
        <v>222</v>
      </c>
      <c r="M187" s="42" t="s">
        <v>223</v>
      </c>
      <c r="N187" s="44">
        <v>35574</v>
      </c>
      <c r="O187" s="24">
        <f t="shared" si="14"/>
        <v>26.95</v>
      </c>
    </row>
    <row r="188" spans="1:15" s="3" customFormat="1" ht="14.5" x14ac:dyDescent="0.35">
      <c r="A188" s="58">
        <v>110845</v>
      </c>
      <c r="B188" s="58" t="s">
        <v>477</v>
      </c>
      <c r="C188" s="42" t="str">
        <f t="shared" si="13"/>
        <v>110845 EGGS WHOLE FRZ CTN-12/2 LB</v>
      </c>
      <c r="D188" s="60">
        <v>0.91479999999999995</v>
      </c>
      <c r="E188" s="64">
        <v>1600</v>
      </c>
      <c r="F188" s="42" t="s">
        <v>10</v>
      </c>
      <c r="G188" s="42" t="s">
        <v>11</v>
      </c>
      <c r="H188" s="42" t="s">
        <v>52</v>
      </c>
      <c r="I188" s="42" t="s">
        <v>53</v>
      </c>
      <c r="J188" s="42" t="s">
        <v>36</v>
      </c>
      <c r="K188" s="42" t="s">
        <v>37</v>
      </c>
      <c r="L188" s="42" t="s">
        <v>54</v>
      </c>
      <c r="M188" s="42" t="s">
        <v>55</v>
      </c>
      <c r="N188" s="44">
        <v>40000</v>
      </c>
      <c r="O188" s="24">
        <f t="shared" si="14"/>
        <v>25</v>
      </c>
    </row>
    <row r="189" spans="1:15" s="3" customFormat="1" ht="14.5" x14ac:dyDescent="0.35">
      <c r="A189" s="58">
        <v>110846</v>
      </c>
      <c r="B189" s="58" t="s">
        <v>478</v>
      </c>
      <c r="C189" s="42" t="str">
        <f t="shared" si="13"/>
        <v>110846 STRAWBERRY WHOLE UNSWT IQF CTN-6/5 LB</v>
      </c>
      <c r="D189" s="60">
        <v>1.6912</v>
      </c>
      <c r="E189" s="64">
        <v>1320</v>
      </c>
      <c r="F189" s="42" t="s">
        <v>10</v>
      </c>
      <c r="G189" s="42" t="s">
        <v>11</v>
      </c>
      <c r="H189" s="42" t="s">
        <v>162</v>
      </c>
      <c r="I189" s="42" t="s">
        <v>163</v>
      </c>
      <c r="J189" s="42" t="s">
        <v>102</v>
      </c>
      <c r="K189" s="42" t="s">
        <v>103</v>
      </c>
      <c r="L189" s="42" t="s">
        <v>268</v>
      </c>
      <c r="M189" s="42" t="s">
        <v>269</v>
      </c>
      <c r="N189" s="44">
        <v>39600</v>
      </c>
      <c r="O189" s="24">
        <f t="shared" si="14"/>
        <v>30</v>
      </c>
    </row>
    <row r="190" spans="1:15" s="3" customFormat="1" ht="14.5" x14ac:dyDescent="0.35">
      <c r="A190" s="58">
        <v>110851</v>
      </c>
      <c r="B190" s="58" t="s">
        <v>479</v>
      </c>
      <c r="C190" s="42" t="str">
        <f t="shared" si="13"/>
        <v>110851 FISH AK POLLOCK STICKS BRD FRZ CTN-40 LB</v>
      </c>
      <c r="D190" s="60">
        <v>2.6469999999999998</v>
      </c>
      <c r="E190" s="64">
        <v>950</v>
      </c>
      <c r="F190" s="42" t="s">
        <v>10</v>
      </c>
      <c r="G190" s="42" t="s">
        <v>11</v>
      </c>
      <c r="H190" s="42" t="s">
        <v>96</v>
      </c>
      <c r="I190" s="42" t="s">
        <v>97</v>
      </c>
      <c r="J190" s="42" t="s">
        <v>64</v>
      </c>
      <c r="K190" s="42" t="s">
        <v>65</v>
      </c>
      <c r="L190" s="42" t="s">
        <v>270</v>
      </c>
      <c r="M190" s="42" t="s">
        <v>271</v>
      </c>
      <c r="N190" s="44">
        <v>39600</v>
      </c>
      <c r="O190" s="24">
        <f t="shared" si="14"/>
        <v>41.684210526315788</v>
      </c>
    </row>
    <row r="191" spans="1:15" s="3" customFormat="1" ht="14.5" x14ac:dyDescent="0.35">
      <c r="A191" s="58">
        <v>110854</v>
      </c>
      <c r="B191" s="58" t="s">
        <v>480</v>
      </c>
      <c r="C191" s="42" t="str">
        <f t="shared" si="13"/>
        <v>110854 PEANUT BUTTER SMOOTH PKG-120/1.1 OZ</v>
      </c>
      <c r="D191" s="60">
        <v>2.27</v>
      </c>
      <c r="E191" s="64">
        <v>3780</v>
      </c>
      <c r="F191" s="42" t="s">
        <v>10</v>
      </c>
      <c r="G191" s="42" t="s">
        <v>11</v>
      </c>
      <c r="H191" s="42" t="s">
        <v>118</v>
      </c>
      <c r="I191" s="42" t="s">
        <v>119</v>
      </c>
      <c r="J191" s="42" t="s">
        <v>102</v>
      </c>
      <c r="K191" s="42" t="s">
        <v>103</v>
      </c>
      <c r="L191" s="42" t="s">
        <v>124</v>
      </c>
      <c r="M191" s="42" t="s">
        <v>125</v>
      </c>
      <c r="N191" s="44">
        <v>39600</v>
      </c>
      <c r="O191" s="24">
        <f t="shared" si="14"/>
        <v>10.476190476190476</v>
      </c>
    </row>
    <row r="192" spans="1:15" s="3" customFormat="1" ht="14.5" x14ac:dyDescent="0.35">
      <c r="A192" s="58">
        <v>110855</v>
      </c>
      <c r="B192" s="58" t="s">
        <v>486</v>
      </c>
      <c r="C192" s="42" t="str">
        <f t="shared" si="13"/>
        <v>110855 FLOUR WHITE WHOLE WHEAT 100% BAG-50 LB</v>
      </c>
      <c r="D192" s="60">
        <v>0.29499999999999998</v>
      </c>
      <c r="E192" s="64">
        <v>800</v>
      </c>
      <c r="F192" s="42" t="s">
        <v>10</v>
      </c>
      <c r="G192" s="42" t="s">
        <v>11</v>
      </c>
      <c r="H192" s="42" t="s">
        <v>118</v>
      </c>
      <c r="I192" s="42" t="s">
        <v>119</v>
      </c>
      <c r="J192" s="42" t="s">
        <v>102</v>
      </c>
      <c r="K192" s="42" t="s">
        <v>103</v>
      </c>
      <c r="L192" s="42" t="s">
        <v>124</v>
      </c>
      <c r="M192" s="42" t="s">
        <v>125</v>
      </c>
      <c r="N192" s="44">
        <v>39600</v>
      </c>
      <c r="O192" s="24">
        <f t="shared" si="14"/>
        <v>49.5</v>
      </c>
    </row>
    <row r="193" spans="1:15" s="3" customFormat="1" ht="14.5" x14ac:dyDescent="0.35">
      <c r="A193" s="58">
        <v>110857</v>
      </c>
      <c r="B193" s="58" t="s">
        <v>487</v>
      </c>
      <c r="C193" s="42" t="str">
        <f t="shared" si="13"/>
        <v>110857 FLOUR WHITE WHOLE WHEAT 100% BAG-8/5 LB</v>
      </c>
      <c r="D193" s="60">
        <v>0.32400000000000001</v>
      </c>
      <c r="E193" s="64">
        <v>1000</v>
      </c>
      <c r="F193" s="42" t="s">
        <v>10</v>
      </c>
      <c r="G193" s="42" t="s">
        <v>11</v>
      </c>
      <c r="H193" s="42" t="s">
        <v>272</v>
      </c>
      <c r="I193" s="42" t="s">
        <v>273</v>
      </c>
      <c r="J193" s="42" t="s">
        <v>182</v>
      </c>
      <c r="K193" s="42" t="s">
        <v>183</v>
      </c>
      <c r="L193" s="42" t="s">
        <v>208</v>
      </c>
      <c r="M193" s="42" t="s">
        <v>209</v>
      </c>
      <c r="N193" s="44">
        <v>36960</v>
      </c>
      <c r="O193" s="24">
        <f t="shared" si="14"/>
        <v>36.96</v>
      </c>
    </row>
    <row r="194" spans="1:15" s="3" customFormat="1" ht="14.5" x14ac:dyDescent="0.35">
      <c r="A194" s="58">
        <v>110859</v>
      </c>
      <c r="B194" s="58" t="s">
        <v>488</v>
      </c>
      <c r="C194" s="42" t="str">
        <f t="shared" ref="C194:C215" si="15">A194&amp;" "&amp;B194</f>
        <v>110859 MIXED BERRY FRZ CUP-96/4.OZ</v>
      </c>
      <c r="D194" s="60">
        <v>1.8928</v>
      </c>
      <c r="E194" s="64">
        <v>1400</v>
      </c>
      <c r="F194" s="42" t="s">
        <v>10</v>
      </c>
      <c r="G194" s="42" t="s">
        <v>11</v>
      </c>
      <c r="H194" s="42" t="s">
        <v>100</v>
      </c>
      <c r="I194" s="42" t="s">
        <v>101</v>
      </c>
      <c r="J194" s="42" t="s">
        <v>102</v>
      </c>
      <c r="K194" s="42" t="s">
        <v>103</v>
      </c>
      <c r="L194" s="42" t="s">
        <v>104</v>
      </c>
      <c r="M194" s="42" t="s">
        <v>105</v>
      </c>
      <c r="N194" s="44">
        <v>38016</v>
      </c>
      <c r="O194" s="24">
        <f t="shared" si="14"/>
        <v>27.154285714285713</v>
      </c>
    </row>
    <row r="195" spans="1:15" s="3" customFormat="1" ht="14.5" x14ac:dyDescent="0.35">
      <c r="A195" s="58">
        <v>110860</v>
      </c>
      <c r="B195" s="58" t="s">
        <v>481</v>
      </c>
      <c r="C195" s="42" t="str">
        <f t="shared" si="15"/>
        <v>110860 STRAWBERRY SLICES UNSWT IQF CTN-6/5 LB</v>
      </c>
      <c r="D195" s="60">
        <v>1.7594000000000001</v>
      </c>
      <c r="E195" s="64">
        <v>1320</v>
      </c>
      <c r="F195" s="42" t="s">
        <v>10</v>
      </c>
      <c r="G195" s="42" t="s">
        <v>11</v>
      </c>
      <c r="H195" s="42" t="s">
        <v>517</v>
      </c>
      <c r="I195" s="42" t="s">
        <v>518</v>
      </c>
      <c r="J195" s="42" t="s">
        <v>182</v>
      </c>
      <c r="K195" s="42" t="s">
        <v>183</v>
      </c>
      <c r="L195" s="42" t="s">
        <v>519</v>
      </c>
      <c r="M195" s="42" t="s">
        <v>520</v>
      </c>
      <c r="N195" s="44">
        <v>38016</v>
      </c>
      <c r="O195" s="24">
        <f t="shared" si="14"/>
        <v>28.8</v>
      </c>
    </row>
    <row r="196" spans="1:15" s="3" customFormat="1" ht="14.5" x14ac:dyDescent="0.35">
      <c r="A196" s="58">
        <v>110871</v>
      </c>
      <c r="B196" s="59" t="s">
        <v>489</v>
      </c>
      <c r="C196" s="42" t="str">
        <f t="shared" si="15"/>
        <v>110871 MIXED VEGETABLES FRZ CTN-30 LB</v>
      </c>
      <c r="D196" s="61">
        <v>0.66190000000000004</v>
      </c>
      <c r="E196" s="64">
        <v>1320</v>
      </c>
      <c r="F196" s="42" t="s">
        <v>10</v>
      </c>
      <c r="G196" s="42" t="s">
        <v>11</v>
      </c>
      <c r="H196" s="42" t="s">
        <v>274</v>
      </c>
      <c r="I196" s="42" t="s">
        <v>275</v>
      </c>
      <c r="J196" s="42" t="s">
        <v>14</v>
      </c>
      <c r="K196" s="42" t="s">
        <v>15</v>
      </c>
      <c r="L196" s="42" t="s">
        <v>276</v>
      </c>
      <c r="M196" s="42" t="s">
        <v>277</v>
      </c>
      <c r="N196" s="44">
        <v>36428</v>
      </c>
      <c r="O196" s="24">
        <f t="shared" si="14"/>
        <v>27.596969696969698</v>
      </c>
    </row>
    <row r="197" spans="1:15" s="3" customFormat="1" ht="14.5" x14ac:dyDescent="0.35">
      <c r="A197" s="58">
        <v>110872</v>
      </c>
      <c r="B197" s="58" t="s">
        <v>521</v>
      </c>
      <c r="C197" s="42" t="str">
        <f t="shared" si="15"/>
        <v>110872 CHERRIES SWEET PITTED IQF BAG-12/2.5 LB</v>
      </c>
      <c r="D197" s="60">
        <v>2.2244999999999999</v>
      </c>
      <c r="E197" s="64">
        <v>1320</v>
      </c>
      <c r="F197" s="42" t="s">
        <v>10</v>
      </c>
      <c r="G197" s="42" t="s">
        <v>11</v>
      </c>
      <c r="H197" s="42" t="s">
        <v>214</v>
      </c>
      <c r="I197" s="42" t="s">
        <v>215</v>
      </c>
      <c r="J197" s="42" t="s">
        <v>182</v>
      </c>
      <c r="K197" s="42" t="s">
        <v>183</v>
      </c>
      <c r="L197" s="42" t="s">
        <v>216</v>
      </c>
      <c r="M197" s="42" t="s">
        <v>217</v>
      </c>
      <c r="N197" s="44">
        <v>42000</v>
      </c>
      <c r="O197" s="24">
        <f t="shared" si="14"/>
        <v>31.818181818181817</v>
      </c>
    </row>
    <row r="198" spans="1:15" s="3" customFormat="1" ht="14.5" x14ac:dyDescent="0.35">
      <c r="A198" s="58">
        <v>110910</v>
      </c>
      <c r="B198" s="58" t="s">
        <v>490</v>
      </c>
      <c r="C198" s="42" t="str">
        <f t="shared" si="15"/>
        <v>110910 TURKEY BREAST SMKD SLC FRZ PKG-8/5 LB</v>
      </c>
      <c r="D198" s="60">
        <v>3.157</v>
      </c>
      <c r="E198" s="64">
        <v>1000</v>
      </c>
      <c r="F198" s="42" t="s">
        <v>10</v>
      </c>
      <c r="G198" s="42" t="s">
        <v>11</v>
      </c>
      <c r="H198" s="42" t="s">
        <v>278</v>
      </c>
      <c r="I198" s="42" t="s">
        <v>279</v>
      </c>
      <c r="J198" s="42" t="s">
        <v>182</v>
      </c>
      <c r="K198" s="42" t="s">
        <v>183</v>
      </c>
      <c r="L198" s="42" t="s">
        <v>264</v>
      </c>
      <c r="M198" s="42" t="s">
        <v>265</v>
      </c>
      <c r="N198" s="44">
        <v>44000</v>
      </c>
      <c r="O198" s="24">
        <f t="shared" si="14"/>
        <v>44</v>
      </c>
    </row>
    <row r="199" spans="1:15" s="3" customFormat="1" ht="14.5" x14ac:dyDescent="0.35">
      <c r="A199" s="58">
        <v>110911</v>
      </c>
      <c r="B199" s="58" t="s">
        <v>491</v>
      </c>
      <c r="C199" s="42" t="str">
        <f t="shared" si="15"/>
        <v>110911 TURKEY HAM SMKD SLC FRZ PKG-8/5 LB</v>
      </c>
      <c r="D199" s="60">
        <v>3.1625999999999999</v>
      </c>
      <c r="E199" s="64">
        <v>1000</v>
      </c>
      <c r="F199" s="42" t="s">
        <v>10</v>
      </c>
      <c r="G199" s="42" t="s">
        <v>11</v>
      </c>
      <c r="H199" s="42" t="s">
        <v>68</v>
      </c>
      <c r="I199" s="42" t="s">
        <v>69</v>
      </c>
      <c r="J199" s="42" t="s">
        <v>64</v>
      </c>
      <c r="K199" s="42" t="s">
        <v>65</v>
      </c>
      <c r="L199" s="42" t="s">
        <v>70</v>
      </c>
      <c r="M199" s="42" t="s">
        <v>71</v>
      </c>
      <c r="N199" s="44">
        <v>38000</v>
      </c>
      <c r="O199" s="24">
        <f t="shared" si="14"/>
        <v>38</v>
      </c>
    </row>
    <row r="200" spans="1:15" s="3" customFormat="1" ht="14.5" x14ac:dyDescent="0.35">
      <c r="A200" s="58">
        <v>110920</v>
      </c>
      <c r="B200" s="59" t="s">
        <v>492</v>
      </c>
      <c r="C200" s="42" t="str">
        <f t="shared" si="15"/>
        <v>110920 MUSHROOMS DICED FRZ IQF CTN-12/2.5 LB</v>
      </c>
      <c r="D200" s="61">
        <v>0.94330000000000003</v>
      </c>
      <c r="E200" s="64">
        <v>1320</v>
      </c>
      <c r="F200" s="42" t="s">
        <v>10</v>
      </c>
      <c r="G200" s="42" t="s">
        <v>11</v>
      </c>
      <c r="H200" s="42" t="s">
        <v>162</v>
      </c>
      <c r="I200" s="42" t="s">
        <v>163</v>
      </c>
      <c r="J200" s="42" t="s">
        <v>102</v>
      </c>
      <c r="K200" s="42" t="s">
        <v>103</v>
      </c>
      <c r="L200" s="42" t="s">
        <v>268</v>
      </c>
      <c r="M200" s="42" t="s">
        <v>269</v>
      </c>
      <c r="N200" s="44">
        <v>39600</v>
      </c>
      <c r="O200" s="24">
        <f t="shared" si="14"/>
        <v>30</v>
      </c>
    </row>
    <row r="201" spans="1:15" s="3" customFormat="1" ht="14.5" x14ac:dyDescent="0.35">
      <c r="A201" s="58">
        <v>110921</v>
      </c>
      <c r="B201" s="58" t="s">
        <v>493</v>
      </c>
      <c r="C201" s="42" t="str">
        <f t="shared" si="15"/>
        <v>110921 CHICKEN FILLETS UNBRD FRZ CTN-30 LB</v>
      </c>
      <c r="D201" s="60">
        <v>3.1419999999999999</v>
      </c>
      <c r="E201" s="64">
        <v>1300</v>
      </c>
      <c r="F201" s="42" t="s">
        <v>10</v>
      </c>
      <c r="G201" s="42" t="s">
        <v>11</v>
      </c>
      <c r="H201" s="42" t="s">
        <v>136</v>
      </c>
      <c r="I201" s="42" t="s">
        <v>137</v>
      </c>
      <c r="J201" s="42" t="s">
        <v>102</v>
      </c>
      <c r="K201" s="42" t="s">
        <v>103</v>
      </c>
      <c r="L201" s="42" t="s">
        <v>142</v>
      </c>
      <c r="M201" s="42" t="s">
        <v>143</v>
      </c>
      <c r="N201" s="44">
        <v>32625</v>
      </c>
      <c r="O201" s="24">
        <f t="shared" si="14"/>
        <v>25.096153846153847</v>
      </c>
    </row>
    <row r="202" spans="1:15" s="3" customFormat="1" ht="14.5" x14ac:dyDescent="0.35">
      <c r="A202" s="58">
        <v>110931</v>
      </c>
      <c r="B202" s="58" t="s">
        <v>494</v>
      </c>
      <c r="C202" s="42" t="str">
        <f t="shared" si="15"/>
        <v>110931 EGG PATTY ROUND FRZ CTN-25 LB</v>
      </c>
      <c r="D202" s="60">
        <v>1.8032999999999999</v>
      </c>
      <c r="E202" s="64">
        <v>1584</v>
      </c>
      <c r="F202" s="42" t="s">
        <v>10</v>
      </c>
      <c r="G202" s="42" t="s">
        <v>11</v>
      </c>
      <c r="H202" s="42" t="s">
        <v>162</v>
      </c>
      <c r="I202" s="42" t="s">
        <v>163</v>
      </c>
      <c r="J202" s="42" t="s">
        <v>102</v>
      </c>
      <c r="K202" s="42" t="s">
        <v>103</v>
      </c>
      <c r="L202" s="42" t="s">
        <v>280</v>
      </c>
      <c r="M202" s="42" t="s">
        <v>281</v>
      </c>
      <c r="N202" s="44">
        <v>39600</v>
      </c>
      <c r="O202" s="24">
        <f t="shared" si="14"/>
        <v>25</v>
      </c>
    </row>
    <row r="203" spans="1:15" s="3" customFormat="1" ht="14.5" x14ac:dyDescent="0.35">
      <c r="A203" s="58">
        <v>111021</v>
      </c>
      <c r="B203" s="59" t="s">
        <v>532</v>
      </c>
      <c r="C203" s="42" t="str">
        <f t="shared" si="15"/>
        <v>111021 K TUNA CHUNK LIGHT CAN 6/66.5 OZ</v>
      </c>
      <c r="D203" s="61">
        <v>2.1593</v>
      </c>
      <c r="E203" s="64">
        <v>1440</v>
      </c>
      <c r="F203" s="42" t="s">
        <v>10</v>
      </c>
      <c r="G203" s="42" t="s">
        <v>11</v>
      </c>
      <c r="H203" s="42" t="s">
        <v>282</v>
      </c>
      <c r="I203" s="42" t="s">
        <v>283</v>
      </c>
      <c r="J203" s="42" t="s">
        <v>64</v>
      </c>
      <c r="K203" s="42" t="s">
        <v>65</v>
      </c>
      <c r="L203" s="42" t="s">
        <v>284</v>
      </c>
      <c r="M203" s="42" t="s">
        <v>285</v>
      </c>
      <c r="N203" s="44">
        <v>40000</v>
      </c>
      <c r="O203" s="24">
        <f t="shared" si="14"/>
        <v>27.777777777777779</v>
      </c>
    </row>
    <row r="204" spans="1:15" s="3" customFormat="1" ht="14.5" x14ac:dyDescent="0.35">
      <c r="A204" s="58">
        <v>111052</v>
      </c>
      <c r="B204" s="58" t="s">
        <v>524</v>
      </c>
      <c r="C204" s="42" t="str">
        <f t="shared" si="15"/>
        <v>111052 CARROTS DICED FRZ CTN-12/2 LB</v>
      </c>
      <c r="D204" s="60">
        <v>0.61070000000000002</v>
      </c>
      <c r="E204" s="64">
        <v>1620</v>
      </c>
      <c r="F204" s="42" t="s">
        <v>10</v>
      </c>
      <c r="G204" s="42" t="s">
        <v>11</v>
      </c>
      <c r="H204" s="42" t="s">
        <v>162</v>
      </c>
      <c r="I204" s="42" t="s">
        <v>163</v>
      </c>
      <c r="J204" s="42" t="s">
        <v>102</v>
      </c>
      <c r="K204" s="42" t="s">
        <v>103</v>
      </c>
      <c r="L204" s="42" t="s">
        <v>166</v>
      </c>
      <c r="M204" s="42" t="s">
        <v>167</v>
      </c>
      <c r="N204" s="44">
        <v>39600</v>
      </c>
      <c r="O204" s="24">
        <f t="shared" si="14"/>
        <v>24.444444444444443</v>
      </c>
    </row>
    <row r="205" spans="1:15" s="3" customFormat="1" ht="14.5" x14ac:dyDescent="0.35">
      <c r="A205" s="58">
        <v>111053</v>
      </c>
      <c r="B205" s="58" t="s">
        <v>525</v>
      </c>
      <c r="C205" s="42" t="str">
        <f t="shared" si="15"/>
        <v>111053 CORN FRZ CTN-12/2.5 LB</v>
      </c>
      <c r="D205" s="60">
        <v>0.72009999999999996</v>
      </c>
      <c r="E205" s="64">
        <v>1320</v>
      </c>
      <c r="F205" s="42" t="s">
        <v>10</v>
      </c>
      <c r="G205" s="42" t="s">
        <v>11</v>
      </c>
      <c r="H205" s="42" t="s">
        <v>162</v>
      </c>
      <c r="I205" s="42" t="s">
        <v>163</v>
      </c>
      <c r="J205" s="42" t="s">
        <v>102</v>
      </c>
      <c r="K205" s="42" t="s">
        <v>103</v>
      </c>
      <c r="L205" s="42" t="s">
        <v>172</v>
      </c>
      <c r="M205" s="42" t="s">
        <v>173</v>
      </c>
      <c r="N205" s="44">
        <v>39600</v>
      </c>
      <c r="O205" s="24">
        <f t="shared" si="14"/>
        <v>30</v>
      </c>
    </row>
    <row r="206" spans="1:15" s="3" customFormat="1" ht="14.5" x14ac:dyDescent="0.35">
      <c r="A206" s="58">
        <v>111054</v>
      </c>
      <c r="B206" s="58" t="s">
        <v>526</v>
      </c>
      <c r="C206" s="42" t="str">
        <f t="shared" si="15"/>
        <v>111054 BEANS GREEN FRZ CTN-12/2 LB</v>
      </c>
      <c r="D206" s="60">
        <v>0.73740000000000006</v>
      </c>
      <c r="E206" s="64">
        <v>1620</v>
      </c>
      <c r="F206" s="42" t="s">
        <v>10</v>
      </c>
      <c r="G206" s="42" t="s">
        <v>11</v>
      </c>
      <c r="H206" s="42" t="s">
        <v>34</v>
      </c>
      <c r="I206" s="42" t="s">
        <v>35</v>
      </c>
      <c r="J206" s="42" t="s">
        <v>36</v>
      </c>
      <c r="K206" s="42" t="s">
        <v>37</v>
      </c>
      <c r="L206" s="42" t="s">
        <v>38</v>
      </c>
      <c r="M206" s="42" t="s">
        <v>39</v>
      </c>
      <c r="N206" s="44">
        <v>38400</v>
      </c>
      <c r="O206" s="24">
        <f t="shared" si="14"/>
        <v>23.703703703703702</v>
      </c>
    </row>
    <row r="207" spans="1:15" s="3" customFormat="1" ht="14.5" x14ac:dyDescent="0.35">
      <c r="A207" s="58">
        <v>111100</v>
      </c>
      <c r="B207" s="58" t="s">
        <v>527</v>
      </c>
      <c r="C207" s="42" t="str">
        <f t="shared" si="15"/>
        <v>111100 CEREAL OAT CIRCLES BOWL PKG 96/1 OZ</v>
      </c>
      <c r="D207" s="60">
        <v>2.8978000000000002</v>
      </c>
      <c r="E207" s="64">
        <v>1080</v>
      </c>
      <c r="F207" s="42" t="s">
        <v>10</v>
      </c>
      <c r="G207" s="42" t="s">
        <v>11</v>
      </c>
      <c r="H207" s="42" t="s">
        <v>118</v>
      </c>
      <c r="I207" s="42" t="s">
        <v>119</v>
      </c>
      <c r="J207" s="42" t="s">
        <v>102</v>
      </c>
      <c r="K207" s="42" t="s">
        <v>103</v>
      </c>
      <c r="L207" s="42" t="s">
        <v>126</v>
      </c>
      <c r="M207" s="42" t="s">
        <v>127</v>
      </c>
      <c r="N207" s="44">
        <v>39600</v>
      </c>
      <c r="O207" s="24">
        <f t="shared" si="14"/>
        <v>36.666666666666664</v>
      </c>
    </row>
    <row r="208" spans="1:15" s="3" customFormat="1" ht="14.5" x14ac:dyDescent="0.35">
      <c r="A208" s="58">
        <v>111110</v>
      </c>
      <c r="B208" s="58" t="s">
        <v>528</v>
      </c>
      <c r="C208" s="42" t="str">
        <f t="shared" si="15"/>
        <v>111110 CHEESE CHED YEL 0.75 OZ SLICE PKG-12 LB</v>
      </c>
      <c r="D208" s="60">
        <v>2.593</v>
      </c>
      <c r="E208" s="64">
        <v>3120</v>
      </c>
      <c r="F208" s="42" t="s">
        <v>10</v>
      </c>
      <c r="G208" s="42" t="s">
        <v>11</v>
      </c>
      <c r="H208" s="42" t="s">
        <v>96</v>
      </c>
      <c r="I208" s="42" t="s">
        <v>97</v>
      </c>
      <c r="J208" s="42" t="s">
        <v>64</v>
      </c>
      <c r="K208" s="42" t="s">
        <v>65</v>
      </c>
      <c r="L208" s="42" t="s">
        <v>270</v>
      </c>
      <c r="M208" s="42" t="s">
        <v>271</v>
      </c>
      <c r="N208" s="44">
        <v>38000</v>
      </c>
      <c r="O208" s="24">
        <f t="shared" si="14"/>
        <v>12.179487179487179</v>
      </c>
    </row>
    <row r="209" spans="1:15" s="3" customFormat="1" ht="14.5" x14ac:dyDescent="0.35">
      <c r="A209" s="58">
        <v>111220</v>
      </c>
      <c r="B209" s="58" t="s">
        <v>533</v>
      </c>
      <c r="C209" s="42" t="str">
        <f t="shared" si="15"/>
        <v>111220 CHEESE PEPPER JACK SHRED-PKG 4/5 LB</v>
      </c>
      <c r="D209" s="60">
        <v>2.2852000000000001</v>
      </c>
      <c r="E209" s="64">
        <v>1940</v>
      </c>
      <c r="F209" s="42" t="s">
        <v>10</v>
      </c>
      <c r="G209" s="42" t="s">
        <v>11</v>
      </c>
      <c r="H209" s="42" t="s">
        <v>180</v>
      </c>
      <c r="I209" s="42" t="s">
        <v>181</v>
      </c>
      <c r="J209" s="42" t="s">
        <v>182</v>
      </c>
      <c r="K209" s="42" t="s">
        <v>183</v>
      </c>
      <c r="L209" s="42" t="s">
        <v>184</v>
      </c>
      <c r="M209" s="42" t="s">
        <v>185</v>
      </c>
      <c r="N209" s="44">
        <v>31185</v>
      </c>
      <c r="O209" s="24">
        <f t="shared" si="14"/>
        <v>16.074742268041238</v>
      </c>
    </row>
    <row r="210" spans="1:15" s="3" customFormat="1" ht="14.5" x14ac:dyDescent="0.35">
      <c r="A210" s="58">
        <v>111230</v>
      </c>
      <c r="B210" s="58" t="s">
        <v>534</v>
      </c>
      <c r="C210" s="42" t="str">
        <f t="shared" si="15"/>
        <v>111230 MIXED VEGETABLES FRZ CTN-6/5LB</v>
      </c>
      <c r="D210" s="60">
        <v>0.72819999999999996</v>
      </c>
      <c r="E210" s="64">
        <v>1320</v>
      </c>
      <c r="F210" s="42" t="s">
        <v>10</v>
      </c>
      <c r="G210" s="42" t="s">
        <v>11</v>
      </c>
      <c r="H210" s="42" t="s">
        <v>188</v>
      </c>
      <c r="I210" s="42" t="s">
        <v>189</v>
      </c>
      <c r="J210" s="42" t="s">
        <v>182</v>
      </c>
      <c r="K210" s="42" t="s">
        <v>183</v>
      </c>
      <c r="L210" s="42" t="s">
        <v>190</v>
      </c>
      <c r="M210" s="42" t="s">
        <v>191</v>
      </c>
      <c r="N210" s="44">
        <v>40000</v>
      </c>
      <c r="O210" s="24">
        <f t="shared" si="14"/>
        <v>30.303030303030305</v>
      </c>
    </row>
    <row r="211" spans="1:15" s="3" customFormat="1" ht="14.5" x14ac:dyDescent="0.35">
      <c r="A211" s="58">
        <v>111361</v>
      </c>
      <c r="B211" s="58" t="s">
        <v>538</v>
      </c>
      <c r="C211" s="42" t="str">
        <f t="shared" si="15"/>
        <v>111361 CHICKEN CUT UP FRZ CTN-40 LB</v>
      </c>
      <c r="D211" s="60">
        <v>1.2188000000000001</v>
      </c>
      <c r="E211" s="64">
        <v>950</v>
      </c>
      <c r="F211" s="42" t="s">
        <v>10</v>
      </c>
      <c r="G211" s="42" t="s">
        <v>11</v>
      </c>
      <c r="H211" s="42" t="s">
        <v>188</v>
      </c>
      <c r="I211" s="42" t="s">
        <v>189</v>
      </c>
      <c r="J211" s="42" t="s">
        <v>182</v>
      </c>
      <c r="K211" s="42" t="s">
        <v>183</v>
      </c>
      <c r="L211" s="42" t="s">
        <v>190</v>
      </c>
      <c r="M211" s="42" t="s">
        <v>191</v>
      </c>
      <c r="N211" s="44">
        <v>40000</v>
      </c>
      <c r="O211" s="24">
        <f t="shared" si="14"/>
        <v>42.10526315789474</v>
      </c>
    </row>
    <row r="212" spans="1:15" s="3" customFormat="1" ht="14.5" x14ac:dyDescent="0.35">
      <c r="A212" s="58">
        <v>111368</v>
      </c>
      <c r="B212" s="58" t="s">
        <v>539</v>
      </c>
      <c r="C212" s="42" t="str">
        <f t="shared" si="15"/>
        <v>111368 K CHICKEN CUT UP FRZ CTN-40 LB</v>
      </c>
      <c r="D212" s="60">
        <v>3.25</v>
      </c>
      <c r="E212" s="64">
        <v>950</v>
      </c>
      <c r="F212" s="42" t="s">
        <v>10</v>
      </c>
      <c r="G212" s="42" t="s">
        <v>11</v>
      </c>
      <c r="H212" s="42" t="s">
        <v>188</v>
      </c>
      <c r="I212" s="42" t="s">
        <v>189</v>
      </c>
      <c r="J212" s="42" t="s">
        <v>182</v>
      </c>
      <c r="K212" s="42" t="s">
        <v>183</v>
      </c>
      <c r="L212" s="42" t="s">
        <v>190</v>
      </c>
      <c r="M212" s="42" t="s">
        <v>191</v>
      </c>
      <c r="N212" s="44">
        <v>40000</v>
      </c>
      <c r="O212" s="24">
        <f t="shared" si="14"/>
        <v>42.10526315789474</v>
      </c>
    </row>
    <row r="213" spans="1:15" s="3" customFormat="1" ht="14.5" x14ac:dyDescent="0.35">
      <c r="A213" s="58">
        <v>100100</v>
      </c>
      <c r="B213" s="58" t="s">
        <v>536</v>
      </c>
      <c r="C213" s="42" t="str">
        <f t="shared" si="15"/>
        <v>100100 CHICKEN SMALL CHILLED -BULK</v>
      </c>
      <c r="D213" s="60">
        <v>0.92269999999999996</v>
      </c>
      <c r="E213" s="64">
        <v>0</v>
      </c>
      <c r="F213" s="42" t="s">
        <v>10</v>
      </c>
      <c r="G213" s="42" t="s">
        <v>11</v>
      </c>
      <c r="H213" s="42" t="s">
        <v>118</v>
      </c>
      <c r="I213" s="42" t="s">
        <v>119</v>
      </c>
      <c r="J213" s="42" t="s">
        <v>102</v>
      </c>
      <c r="K213" s="42" t="s">
        <v>103</v>
      </c>
      <c r="L213" s="42" t="s">
        <v>126</v>
      </c>
      <c r="M213" s="42" t="s">
        <v>127</v>
      </c>
      <c r="N213" s="44">
        <v>33600</v>
      </c>
      <c r="O213" s="24"/>
    </row>
    <row r="214" spans="1:15" s="3" customFormat="1" ht="14.5" x14ac:dyDescent="0.35">
      <c r="A214" s="58">
        <v>100103</v>
      </c>
      <c r="B214" s="58" t="s">
        <v>535</v>
      </c>
      <c r="C214" s="42" t="str">
        <f t="shared" si="15"/>
        <v>100103 CHICKEN LARGE CHILLED -BULK</v>
      </c>
      <c r="D214" s="60">
        <v>0.997</v>
      </c>
      <c r="E214" s="64">
        <v>0</v>
      </c>
      <c r="F214" s="42" t="s">
        <v>10</v>
      </c>
      <c r="G214" s="42" t="s">
        <v>11</v>
      </c>
      <c r="H214" s="42" t="s">
        <v>162</v>
      </c>
      <c r="I214" s="42" t="s">
        <v>163</v>
      </c>
      <c r="J214" s="42" t="s">
        <v>102</v>
      </c>
      <c r="K214" s="42" t="s">
        <v>103</v>
      </c>
      <c r="L214" s="42" t="s">
        <v>168</v>
      </c>
      <c r="M214" s="42" t="s">
        <v>169</v>
      </c>
      <c r="N214" s="44">
        <v>39600</v>
      </c>
      <c r="O214" s="24"/>
    </row>
    <row r="215" spans="1:15" s="3" customFormat="1" ht="14.5" x14ac:dyDescent="0.35">
      <c r="A215" s="58">
        <v>100124</v>
      </c>
      <c r="B215" s="58" t="s">
        <v>537</v>
      </c>
      <c r="C215" s="42" t="str">
        <f t="shared" si="15"/>
        <v>100124 TURKEY CHILLED -BULK</v>
      </c>
      <c r="D215" s="60">
        <v>1.3613999999999999</v>
      </c>
      <c r="E215" s="64">
        <v>0</v>
      </c>
      <c r="F215" s="42" t="s">
        <v>10</v>
      </c>
      <c r="G215" s="42" t="s">
        <v>11</v>
      </c>
      <c r="H215" s="42" t="s">
        <v>118</v>
      </c>
      <c r="I215" s="42" t="s">
        <v>119</v>
      </c>
      <c r="J215" s="42" t="s">
        <v>102</v>
      </c>
      <c r="K215" s="42" t="s">
        <v>103</v>
      </c>
      <c r="L215" s="42" t="s">
        <v>522</v>
      </c>
      <c r="M215" s="42" t="s">
        <v>523</v>
      </c>
      <c r="N215" s="44">
        <v>39600</v>
      </c>
      <c r="O215" s="24"/>
    </row>
    <row r="216" spans="1:15" s="3" customFormat="1" ht="14.5" x14ac:dyDescent="0.35">
      <c r="A216" s="50"/>
      <c r="B216" s="51"/>
      <c r="C216" s="42"/>
      <c r="D216" s="52"/>
      <c r="E216" s="64"/>
      <c r="F216" s="42"/>
      <c r="G216" s="42"/>
      <c r="H216" s="42"/>
      <c r="I216" s="42"/>
      <c r="J216" s="42"/>
      <c r="K216" s="42"/>
      <c r="L216" s="42"/>
      <c r="M216" s="42"/>
      <c r="N216" s="44"/>
      <c r="O216" s="24"/>
    </row>
    <row r="217" spans="1:15" s="3" customFormat="1" ht="14.5" x14ac:dyDescent="0.35">
      <c r="A217" s="54"/>
      <c r="B217" s="51"/>
      <c r="C217" s="42"/>
      <c r="D217" s="52"/>
      <c r="E217" s="64"/>
      <c r="F217" s="42"/>
      <c r="G217" s="42"/>
      <c r="H217" s="42"/>
      <c r="I217" s="42"/>
      <c r="J217" s="42"/>
      <c r="K217" s="42"/>
      <c r="L217" s="42"/>
      <c r="M217" s="42"/>
      <c r="N217" s="44"/>
      <c r="O217" s="24"/>
    </row>
    <row r="218" spans="1:15" s="3" customFormat="1" ht="14.5" x14ac:dyDescent="0.35">
      <c r="A218" s="50"/>
      <c r="B218" s="51"/>
      <c r="C218" s="42"/>
      <c r="D218" s="52"/>
      <c r="E218" s="64"/>
      <c r="F218" s="42"/>
      <c r="G218" s="42"/>
      <c r="H218" s="42"/>
      <c r="I218" s="42"/>
      <c r="J218" s="42"/>
      <c r="K218" s="42"/>
      <c r="L218" s="42"/>
      <c r="M218" s="42"/>
      <c r="N218" s="44"/>
      <c r="O218" s="24"/>
    </row>
    <row r="219" spans="1:15" s="3" customFormat="1" ht="14.5" x14ac:dyDescent="0.35">
      <c r="A219" s="50"/>
      <c r="B219" s="51"/>
      <c r="C219" s="42"/>
      <c r="D219" s="52"/>
      <c r="E219" s="43"/>
      <c r="F219" s="42"/>
      <c r="G219" s="42"/>
      <c r="H219" s="42"/>
      <c r="I219" s="42"/>
      <c r="J219" s="42"/>
      <c r="K219" s="42"/>
      <c r="L219" s="42"/>
      <c r="M219" s="42"/>
      <c r="N219" s="44"/>
      <c r="O219" s="24"/>
    </row>
    <row r="220" spans="1:15" s="3" customFormat="1" ht="14.5" x14ac:dyDescent="0.35">
      <c r="A220" s="55"/>
      <c r="B220" s="51"/>
      <c r="C220" s="42"/>
      <c r="D220" s="52"/>
      <c r="E220" s="43"/>
      <c r="F220" s="42"/>
      <c r="G220" s="42"/>
      <c r="H220" s="42"/>
      <c r="I220" s="42"/>
      <c r="J220" s="42"/>
      <c r="K220" s="42"/>
      <c r="L220" s="42"/>
      <c r="M220" s="42"/>
      <c r="N220" s="44"/>
      <c r="O220" s="24"/>
    </row>
    <row r="221" spans="1:15" s="3" customFormat="1" ht="14.5" x14ac:dyDescent="0.35">
      <c r="A221" s="50"/>
      <c r="B221" s="51"/>
      <c r="C221" s="42"/>
      <c r="D221" s="52"/>
      <c r="E221" s="43"/>
      <c r="F221" s="42"/>
      <c r="G221" s="42"/>
      <c r="H221" s="42"/>
      <c r="I221" s="42"/>
      <c r="J221" s="42"/>
      <c r="K221" s="42"/>
      <c r="L221" s="42"/>
      <c r="M221" s="42"/>
      <c r="N221" s="44"/>
      <c r="O221" s="24"/>
    </row>
    <row r="222" spans="1:15" s="3" customFormat="1" ht="14.5" x14ac:dyDescent="0.35">
      <c r="A222" s="50"/>
      <c r="B222" s="51"/>
      <c r="C222" s="42"/>
      <c r="D222" s="52"/>
      <c r="E222" s="43"/>
      <c r="F222" s="42"/>
      <c r="G222" s="42"/>
      <c r="H222" s="42"/>
      <c r="I222" s="42"/>
      <c r="J222" s="42"/>
      <c r="K222" s="42"/>
      <c r="L222" s="42"/>
      <c r="M222" s="42"/>
      <c r="N222" s="44"/>
      <c r="O222" s="24"/>
    </row>
    <row r="223" spans="1:15" s="3" customFormat="1" ht="14.5" x14ac:dyDescent="0.35">
      <c r="A223" s="50"/>
      <c r="B223" s="51"/>
      <c r="C223" s="42"/>
      <c r="D223" s="52"/>
      <c r="E223" s="43"/>
      <c r="F223" s="42"/>
      <c r="G223" s="42"/>
      <c r="H223" s="42"/>
      <c r="I223" s="42"/>
      <c r="J223" s="42"/>
      <c r="K223" s="42"/>
      <c r="L223" s="42"/>
      <c r="M223" s="42"/>
      <c r="N223" s="44"/>
      <c r="O223" s="24"/>
    </row>
    <row r="224" spans="1:15" s="3" customFormat="1" ht="14.5" x14ac:dyDescent="0.35">
      <c r="A224" s="50"/>
      <c r="B224" s="51"/>
      <c r="C224" s="42"/>
      <c r="D224" s="52"/>
      <c r="E224" s="43"/>
      <c r="F224" s="42"/>
      <c r="G224" s="42"/>
      <c r="H224" s="42"/>
      <c r="I224" s="42"/>
      <c r="J224" s="42"/>
      <c r="K224" s="42"/>
      <c r="L224" s="42"/>
      <c r="M224" s="42"/>
      <c r="N224" s="44"/>
      <c r="O224" s="24"/>
    </row>
    <row r="225" spans="1:15" s="3" customFormat="1" ht="14.5" x14ac:dyDescent="0.35">
      <c r="A225" s="50"/>
      <c r="B225" s="51"/>
      <c r="C225" s="42"/>
      <c r="D225" s="24"/>
      <c r="E225" s="43"/>
      <c r="F225" s="42"/>
      <c r="G225" s="42"/>
      <c r="H225" s="42"/>
      <c r="I225" s="42"/>
      <c r="J225" s="42"/>
      <c r="K225" s="42"/>
      <c r="L225" s="42"/>
      <c r="M225" s="42"/>
      <c r="N225" s="44"/>
      <c r="O225" s="24"/>
    </row>
    <row r="226" spans="1:15" s="3" customFormat="1" ht="14.5" x14ac:dyDescent="0.35">
      <c r="A226" s="53"/>
      <c r="B226" s="51"/>
      <c r="C226" s="42"/>
      <c r="D226" s="24"/>
      <c r="E226" s="43"/>
      <c r="F226" s="42"/>
      <c r="G226" s="42"/>
      <c r="H226" s="42"/>
      <c r="I226" s="42"/>
      <c r="J226" s="42"/>
      <c r="K226" s="42"/>
      <c r="L226" s="42"/>
      <c r="M226" s="42"/>
      <c r="N226" s="44"/>
      <c r="O226" s="24"/>
    </row>
    <row r="227" spans="1:15" s="3" customFormat="1" ht="14.5" x14ac:dyDescent="0.35">
      <c r="A227" s="53"/>
      <c r="B227" s="51"/>
      <c r="C227" s="42"/>
      <c r="D227" s="24"/>
      <c r="E227" s="43"/>
      <c r="F227" s="42"/>
      <c r="G227" s="42"/>
      <c r="H227" s="42"/>
      <c r="I227" s="42"/>
      <c r="J227" s="42"/>
      <c r="K227" s="42"/>
      <c r="L227" s="42"/>
      <c r="M227" s="42"/>
      <c r="N227" s="44"/>
      <c r="O227" s="24"/>
    </row>
  </sheetData>
  <autoFilter ref="A2:N507"/>
  <conditionalFormatting sqref="A2:A227">
    <cfRule type="duplicateValues" dxfId="19" priority="7"/>
  </conditionalFormatting>
  <dataValidations count="1">
    <dataValidation type="list" allowBlank="1" showInputMessage="1" showErrorMessage="1" error="Choose from list" prompt="Select beef product" sqref="D31">
      <formula1>Beef_p</formula1>
    </dataValidation>
  </dataValidation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87"/>
  <sheetViews>
    <sheetView workbookViewId="0">
      <pane ySplit="1" topLeftCell="A2" activePane="bottomLeft" state="frozen"/>
      <selection pane="bottomLeft" activeCell="L2" sqref="L2"/>
    </sheetView>
  </sheetViews>
  <sheetFormatPr defaultColWidth="8.7265625" defaultRowHeight="14.5" x14ac:dyDescent="0.35"/>
  <cols>
    <col min="1" max="1" width="10" style="42" customWidth="1"/>
    <col min="2" max="2" width="56.26953125" style="42" bestFit="1" customWidth="1"/>
    <col min="3" max="3" width="56.26953125" style="42" customWidth="1"/>
    <col min="4" max="4" width="17.81640625" style="42" bestFit="1" customWidth="1"/>
    <col min="5" max="5" width="12.54296875" style="58" customWidth="1"/>
    <col min="6" max="6" width="14.81640625" style="58" customWidth="1"/>
    <col min="7" max="7" width="16.26953125" style="42" customWidth="1"/>
    <col min="8" max="8" width="18.453125" style="42" bestFit="1" customWidth="1"/>
    <col min="9" max="9" width="13.81640625" style="73" bestFit="1" customWidth="1"/>
    <col min="10" max="10" width="13" style="72" customWidth="1"/>
    <col min="11" max="11" width="15.81640625" style="58" customWidth="1"/>
    <col min="12" max="12" width="15.453125" style="87" bestFit="1" customWidth="1"/>
    <col min="13" max="16384" width="8.7265625" style="42"/>
  </cols>
  <sheetData>
    <row r="1" spans="1:12" ht="29" x14ac:dyDescent="0.35">
      <c r="A1" s="83" t="s">
        <v>886</v>
      </c>
      <c r="B1" s="86" t="s">
        <v>881</v>
      </c>
      <c r="C1" s="86" t="s">
        <v>882</v>
      </c>
      <c r="D1" s="86" t="s">
        <v>880</v>
      </c>
      <c r="E1" s="83" t="s">
        <v>879</v>
      </c>
      <c r="F1" s="86" t="s">
        <v>878</v>
      </c>
      <c r="G1" s="86" t="s">
        <v>877</v>
      </c>
      <c r="H1" s="83" t="s">
        <v>876</v>
      </c>
      <c r="I1" s="85" t="s">
        <v>875</v>
      </c>
      <c r="J1" s="84" t="s">
        <v>874</v>
      </c>
      <c r="K1" s="83" t="s">
        <v>873</v>
      </c>
      <c r="L1" s="87" t="s">
        <v>883</v>
      </c>
    </row>
    <row r="2" spans="1:12" x14ac:dyDescent="0.35">
      <c r="A2" s="42">
        <v>100002</v>
      </c>
      <c r="B2" s="76" t="s">
        <v>872</v>
      </c>
      <c r="C2" s="76" t="str">
        <f>CONCATENATE(A2," ",B2)</f>
        <v>100002 Cheese, Cheddar, White, Shredded, Chilled</v>
      </c>
      <c r="D2" s="82" t="s">
        <v>658</v>
      </c>
      <c r="E2" s="64">
        <v>1280</v>
      </c>
      <c r="F2" s="64">
        <v>30</v>
      </c>
      <c r="G2" s="64">
        <v>38400</v>
      </c>
      <c r="H2" s="73">
        <v>2.2959000000000001</v>
      </c>
      <c r="I2" s="73">
        <v>68.88</v>
      </c>
      <c r="J2" s="72">
        <v>88162.559999999998</v>
      </c>
      <c r="K2" s="58" t="s">
        <v>634</v>
      </c>
      <c r="L2" s="87">
        <f>G2/E2</f>
        <v>30</v>
      </c>
    </row>
    <row r="3" spans="1:12" x14ac:dyDescent="0.35">
      <c r="A3" s="42">
        <v>100003</v>
      </c>
      <c r="B3" s="76" t="s">
        <v>871</v>
      </c>
      <c r="C3" s="76" t="str">
        <f t="shared" ref="C3:C66" si="0">CONCATENATE(A3," ",B3)</f>
        <v>100003 Cheese, Cheddar, Yellow, Shredded, Chilled</v>
      </c>
      <c r="D3" s="82" t="s">
        <v>658</v>
      </c>
      <c r="E3" s="64">
        <v>1280</v>
      </c>
      <c r="F3" s="64">
        <v>30</v>
      </c>
      <c r="G3" s="64">
        <v>38400</v>
      </c>
      <c r="H3" s="73">
        <v>2.3369</v>
      </c>
      <c r="I3" s="73">
        <v>70.11</v>
      </c>
      <c r="J3" s="72">
        <v>89736.960000000006</v>
      </c>
      <c r="K3" s="58" t="s">
        <v>634</v>
      </c>
      <c r="L3" s="87">
        <f t="shared" ref="L3:L66" si="1">G3/E3</f>
        <v>30</v>
      </c>
    </row>
    <row r="4" spans="1:12" x14ac:dyDescent="0.35">
      <c r="A4" s="42">
        <v>100012</v>
      </c>
      <c r="B4" s="76" t="s">
        <v>870</v>
      </c>
      <c r="C4" s="76" t="str">
        <f t="shared" si="0"/>
        <v>100012 Cheese, Cheddar, Yellow, Reduced Fat, Shredded, Chilled</v>
      </c>
      <c r="D4" s="82" t="s">
        <v>658</v>
      </c>
      <c r="E4" s="64">
        <v>1280</v>
      </c>
      <c r="F4" s="64">
        <v>30</v>
      </c>
      <c r="G4" s="64">
        <v>38400</v>
      </c>
      <c r="H4" s="73">
        <v>2.3119999999999998</v>
      </c>
      <c r="I4" s="73">
        <v>69.36</v>
      </c>
      <c r="J4" s="72">
        <v>88780.800000000003</v>
      </c>
      <c r="K4" s="58" t="s">
        <v>634</v>
      </c>
      <c r="L4" s="87">
        <f t="shared" si="1"/>
        <v>30</v>
      </c>
    </row>
    <row r="5" spans="1:12" x14ac:dyDescent="0.35">
      <c r="A5" s="42">
        <v>100017</v>
      </c>
      <c r="B5" s="76" t="s">
        <v>869</v>
      </c>
      <c r="C5" s="76" t="str">
        <f t="shared" si="0"/>
        <v>100017 Cheese, American, Yellow, Pasteurized, Loaves, Chilled</v>
      </c>
      <c r="D5" s="82" t="s">
        <v>860</v>
      </c>
      <c r="E5" s="64">
        <v>1320</v>
      </c>
      <c r="F5" s="64">
        <v>30</v>
      </c>
      <c r="G5" s="64">
        <v>39600</v>
      </c>
      <c r="H5" s="73">
        <v>2.5980000000000003</v>
      </c>
      <c r="I5" s="73">
        <v>77.94</v>
      </c>
      <c r="J5" s="72">
        <v>102880.8</v>
      </c>
      <c r="K5" s="58" t="s">
        <v>634</v>
      </c>
      <c r="L5" s="87">
        <f t="shared" si="1"/>
        <v>30</v>
      </c>
    </row>
    <row r="6" spans="1:12" x14ac:dyDescent="0.35">
      <c r="A6" s="42">
        <v>100018</v>
      </c>
      <c r="B6" s="76" t="s">
        <v>868</v>
      </c>
      <c r="C6" s="76" t="str">
        <f t="shared" si="0"/>
        <v>100018 Cheese, American, Yellow, Pasteurized, Sliced, Chilled</v>
      </c>
      <c r="D6" s="82" t="s">
        <v>860</v>
      </c>
      <c r="E6" s="64">
        <v>1320</v>
      </c>
      <c r="F6" s="64">
        <v>30</v>
      </c>
      <c r="G6" s="64">
        <v>39600</v>
      </c>
      <c r="H6" s="73">
        <v>2.4024000000000001</v>
      </c>
      <c r="I6" s="73">
        <v>72.069999999999993</v>
      </c>
      <c r="J6" s="72">
        <v>95135.039999999994</v>
      </c>
      <c r="K6" s="58" t="s">
        <v>634</v>
      </c>
      <c r="L6" s="87">
        <f t="shared" si="1"/>
        <v>30</v>
      </c>
    </row>
    <row r="7" spans="1:12" x14ac:dyDescent="0.35">
      <c r="A7" s="42">
        <v>100019</v>
      </c>
      <c r="B7" s="76" t="s">
        <v>867</v>
      </c>
      <c r="C7" s="76" t="str">
        <f t="shared" si="0"/>
        <v xml:space="preserve">100019 Cheese, American, White, Pasteurized, Sliced, Chilled  </v>
      </c>
      <c r="D7" s="82" t="s">
        <v>860</v>
      </c>
      <c r="E7" s="64">
        <v>1320</v>
      </c>
      <c r="F7" s="64">
        <v>30</v>
      </c>
      <c r="G7" s="64">
        <v>39600</v>
      </c>
      <c r="H7" s="73">
        <v>2.4346999999999999</v>
      </c>
      <c r="I7" s="73">
        <v>73.040000000000006</v>
      </c>
      <c r="J7" s="72">
        <v>96414.12</v>
      </c>
      <c r="K7" s="58" t="s">
        <v>634</v>
      </c>
      <c r="L7" s="87">
        <f t="shared" si="1"/>
        <v>30</v>
      </c>
    </row>
    <row r="8" spans="1:12" s="104" customFormat="1" x14ac:dyDescent="0.35">
      <c r="A8" s="104">
        <v>100021</v>
      </c>
      <c r="B8" s="105" t="s">
        <v>866</v>
      </c>
      <c r="C8" s="105" t="str">
        <f t="shared" si="0"/>
        <v>100021 Cheese, Mozzarella, Low Moisture Part Skim, Shredded, Frozen</v>
      </c>
      <c r="D8" s="106" t="s">
        <v>675</v>
      </c>
      <c r="E8" s="107">
        <v>1344</v>
      </c>
      <c r="F8" s="107">
        <v>30</v>
      </c>
      <c r="G8" s="107">
        <v>40320</v>
      </c>
      <c r="H8" s="108">
        <v>2.2288999999999999</v>
      </c>
      <c r="I8" s="108">
        <v>66.87</v>
      </c>
      <c r="J8" s="109">
        <v>89869.25</v>
      </c>
      <c r="K8" s="110" t="s">
        <v>634</v>
      </c>
      <c r="L8" s="111">
        <f t="shared" si="1"/>
        <v>30</v>
      </c>
    </row>
    <row r="9" spans="1:12" s="104" customFormat="1" x14ac:dyDescent="0.35">
      <c r="A9" s="104">
        <v>100022</v>
      </c>
      <c r="B9" s="105" t="s">
        <v>865</v>
      </c>
      <c r="C9" s="105" t="str">
        <f t="shared" si="0"/>
        <v xml:space="preserve">100022 Cheese, Mozzarella, Low Moisture Part Skim, Loaves, Frozen </v>
      </c>
      <c r="D9" s="106" t="s">
        <v>864</v>
      </c>
      <c r="E9" s="107">
        <v>840</v>
      </c>
      <c r="F9" s="107">
        <v>48</v>
      </c>
      <c r="G9" s="107">
        <v>40320</v>
      </c>
      <c r="H9" s="108">
        <v>2.0404</v>
      </c>
      <c r="I9" s="108">
        <v>97.94</v>
      </c>
      <c r="J9" s="109">
        <v>82268.929999999993</v>
      </c>
      <c r="K9" s="110" t="s">
        <v>723</v>
      </c>
      <c r="L9" s="111">
        <f t="shared" si="1"/>
        <v>48</v>
      </c>
    </row>
    <row r="10" spans="1:12" x14ac:dyDescent="0.35">
      <c r="A10" s="42">
        <v>100034</v>
      </c>
      <c r="B10" s="76" t="s">
        <v>863</v>
      </c>
      <c r="C10" s="76" t="str">
        <f t="shared" si="0"/>
        <v xml:space="preserve">100034 Cheese, Mozzarella, Lite, Shredded, Frozen </v>
      </c>
      <c r="D10" s="78" t="s">
        <v>675</v>
      </c>
      <c r="E10" s="64">
        <v>1344</v>
      </c>
      <c r="F10" s="64">
        <v>30</v>
      </c>
      <c r="G10" s="64">
        <v>40320</v>
      </c>
      <c r="H10" s="73">
        <v>2.2845</v>
      </c>
      <c r="I10" s="73">
        <v>68.540000000000006</v>
      </c>
      <c r="J10" s="72">
        <v>92111.039999999994</v>
      </c>
      <c r="K10" s="58" t="s">
        <v>634</v>
      </c>
      <c r="L10" s="87">
        <f t="shared" si="1"/>
        <v>30</v>
      </c>
    </row>
    <row r="11" spans="1:12" s="104" customFormat="1" x14ac:dyDescent="0.35">
      <c r="A11" s="104">
        <v>100036</v>
      </c>
      <c r="B11" s="105" t="s">
        <v>862</v>
      </c>
      <c r="C11" s="105" t="str">
        <f t="shared" si="0"/>
        <v>100036 Cheese, Blended American, Yellow, Reduced Fat, Sliced, Chilled</v>
      </c>
      <c r="D11" s="112" t="s">
        <v>860</v>
      </c>
      <c r="E11" s="107">
        <v>1320</v>
      </c>
      <c r="F11" s="107">
        <v>30</v>
      </c>
      <c r="G11" s="107">
        <v>39600</v>
      </c>
      <c r="H11" s="108">
        <v>2.0699000000000001</v>
      </c>
      <c r="I11" s="108">
        <v>62.1</v>
      </c>
      <c r="J11" s="109">
        <v>81968.039999999994</v>
      </c>
      <c r="K11" s="110" t="s">
        <v>634</v>
      </c>
      <c r="L11" s="111">
        <f t="shared" si="1"/>
        <v>30</v>
      </c>
    </row>
    <row r="12" spans="1:12" x14ac:dyDescent="0.35">
      <c r="A12" s="42">
        <v>100037</v>
      </c>
      <c r="B12" s="76" t="s">
        <v>861</v>
      </c>
      <c r="C12" s="76" t="str">
        <f t="shared" si="0"/>
        <v>100037 Cheese, Blended American, White, Reduced Fat, Sliced, Chilled</v>
      </c>
      <c r="D12" s="75" t="s">
        <v>860</v>
      </c>
      <c r="E12" s="64">
        <v>1320</v>
      </c>
      <c r="F12" s="64">
        <v>30</v>
      </c>
      <c r="G12" s="64">
        <v>39600</v>
      </c>
      <c r="H12" s="73">
        <v>2.0739999999999998</v>
      </c>
      <c r="I12" s="73">
        <v>62.22</v>
      </c>
      <c r="J12" s="72">
        <v>82130.399999999994</v>
      </c>
      <c r="K12" s="58" t="s">
        <v>634</v>
      </c>
      <c r="L12" s="87">
        <f t="shared" si="1"/>
        <v>30</v>
      </c>
    </row>
    <row r="13" spans="1:12" s="104" customFormat="1" x14ac:dyDescent="0.35">
      <c r="A13" s="113">
        <v>100046</v>
      </c>
      <c r="B13" s="105" t="s">
        <v>671</v>
      </c>
      <c r="C13" s="105" t="str">
        <f t="shared" si="0"/>
        <v xml:space="preserve">100046 Eggs, Liquid Whole, Frozen </v>
      </c>
      <c r="D13" s="112" t="s">
        <v>859</v>
      </c>
      <c r="E13" s="107">
        <v>1334</v>
      </c>
      <c r="F13" s="107">
        <v>30</v>
      </c>
      <c r="G13" s="107">
        <v>40020</v>
      </c>
      <c r="H13" s="108">
        <v>2.6375000000000002</v>
      </c>
      <c r="I13" s="108">
        <v>79.13</v>
      </c>
      <c r="J13" s="109">
        <v>105552.75</v>
      </c>
      <c r="K13" s="110" t="s">
        <v>634</v>
      </c>
      <c r="L13" s="111">
        <f t="shared" si="1"/>
        <v>30</v>
      </c>
    </row>
    <row r="14" spans="1:12" s="104" customFormat="1" x14ac:dyDescent="0.35">
      <c r="A14" s="113">
        <v>100047</v>
      </c>
      <c r="B14" s="105" t="s">
        <v>858</v>
      </c>
      <c r="C14" s="105" t="str">
        <f t="shared" si="0"/>
        <v>100047 Eggs, Liquid Whole, Chilled</v>
      </c>
      <c r="D14" s="106" t="s">
        <v>857</v>
      </c>
      <c r="E14" s="107">
        <v>0</v>
      </c>
      <c r="F14" s="107">
        <v>0</v>
      </c>
      <c r="G14" s="107">
        <v>48000</v>
      </c>
      <c r="H14" s="108">
        <v>2.2707999999999999</v>
      </c>
      <c r="I14" s="108"/>
      <c r="J14" s="109">
        <v>108998.39999999999</v>
      </c>
      <c r="K14" s="110" t="s">
        <v>634</v>
      </c>
      <c r="L14" s="111" t="e">
        <f t="shared" si="1"/>
        <v>#DIV/0!</v>
      </c>
    </row>
    <row r="15" spans="1:12" x14ac:dyDescent="0.35">
      <c r="A15" s="77">
        <v>100101</v>
      </c>
      <c r="B15" s="76" t="s">
        <v>856</v>
      </c>
      <c r="C15" s="76" t="str">
        <f t="shared" si="0"/>
        <v xml:space="preserve">100101 Chicken, Diced, Cooked, Frozen </v>
      </c>
      <c r="D15" s="75" t="s">
        <v>667</v>
      </c>
      <c r="E15" s="64">
        <v>1000</v>
      </c>
      <c r="F15" s="64">
        <v>40</v>
      </c>
      <c r="G15" s="64">
        <v>40000</v>
      </c>
      <c r="H15" s="73">
        <v>2.2311999999999999</v>
      </c>
      <c r="I15" s="73">
        <v>89.25</v>
      </c>
      <c r="J15" s="72">
        <v>89248</v>
      </c>
      <c r="K15" s="58" t="s">
        <v>634</v>
      </c>
      <c r="L15" s="87">
        <f t="shared" si="1"/>
        <v>40</v>
      </c>
    </row>
    <row r="16" spans="1:12" s="104" customFormat="1" x14ac:dyDescent="0.35">
      <c r="A16" s="113">
        <v>100103</v>
      </c>
      <c r="B16" s="105" t="s">
        <v>855</v>
      </c>
      <c r="C16" s="105" t="str">
        <f t="shared" si="0"/>
        <v>100103 Chicken, Large Birds, Chilled</v>
      </c>
      <c r="D16" s="112" t="s">
        <v>731</v>
      </c>
      <c r="E16" s="107">
        <v>0</v>
      </c>
      <c r="F16" s="107">
        <v>0</v>
      </c>
      <c r="G16" s="107">
        <v>36000</v>
      </c>
      <c r="H16" s="108">
        <v>1.4003999999999999</v>
      </c>
      <c r="I16" s="108">
        <v>0</v>
      </c>
      <c r="J16" s="109">
        <v>50414.400000000001</v>
      </c>
      <c r="K16" s="110" t="s">
        <v>634</v>
      </c>
      <c r="L16" s="111" t="e">
        <f t="shared" si="1"/>
        <v>#DIV/0!</v>
      </c>
    </row>
    <row r="17" spans="1:12" s="104" customFormat="1" x14ac:dyDescent="0.35">
      <c r="A17" s="113">
        <v>100113</v>
      </c>
      <c r="B17" s="105" t="s">
        <v>854</v>
      </c>
      <c r="C17" s="105" t="str">
        <f t="shared" si="0"/>
        <v>100113 Chicken, Legs, Chilled</v>
      </c>
      <c r="D17" s="112" t="s">
        <v>731</v>
      </c>
      <c r="E17" s="107">
        <v>0</v>
      </c>
      <c r="F17" s="107">
        <v>0</v>
      </c>
      <c r="G17" s="107">
        <v>36000</v>
      </c>
      <c r="H17" s="108">
        <v>0.44</v>
      </c>
      <c r="I17" s="108">
        <v>0</v>
      </c>
      <c r="J17" s="109">
        <v>13672.8</v>
      </c>
      <c r="K17" s="110" t="s">
        <v>634</v>
      </c>
      <c r="L17" s="111" t="e">
        <f t="shared" si="1"/>
        <v>#DIV/0!</v>
      </c>
    </row>
    <row r="18" spans="1:12" x14ac:dyDescent="0.35">
      <c r="A18" s="77">
        <v>100117</v>
      </c>
      <c r="B18" s="76" t="s">
        <v>853</v>
      </c>
      <c r="C18" s="76" t="str">
        <f t="shared" si="0"/>
        <v xml:space="preserve">100117 Chicken, Fajita Seasoned Strips, Cooked, Frozen </v>
      </c>
      <c r="D18" s="75" t="s">
        <v>652</v>
      </c>
      <c r="E18" s="64">
        <v>1300</v>
      </c>
      <c r="F18" s="64">
        <v>30</v>
      </c>
      <c r="G18" s="64">
        <v>39000</v>
      </c>
      <c r="H18" s="73">
        <v>3.7023999999999999</v>
      </c>
      <c r="I18" s="73">
        <v>111.07</v>
      </c>
      <c r="J18" s="72">
        <v>144393.60000000001</v>
      </c>
      <c r="K18" s="58" t="s">
        <v>634</v>
      </c>
      <c r="L18" s="87">
        <f t="shared" si="1"/>
        <v>30</v>
      </c>
    </row>
    <row r="19" spans="1:12" x14ac:dyDescent="0.35">
      <c r="A19" s="77">
        <v>100119</v>
      </c>
      <c r="B19" s="76" t="s">
        <v>852</v>
      </c>
      <c r="C19" s="76" t="str">
        <f t="shared" si="0"/>
        <v xml:space="preserve">100119 Turkey, Taco Filling, Cooked, Frozen </v>
      </c>
      <c r="D19" s="78" t="s">
        <v>851</v>
      </c>
      <c r="E19" s="64">
        <v>1300</v>
      </c>
      <c r="F19" s="64">
        <v>30</v>
      </c>
      <c r="G19" s="64">
        <v>39000</v>
      </c>
      <c r="H19" s="73">
        <v>2.8587000000000002</v>
      </c>
      <c r="I19" s="73">
        <v>85.76</v>
      </c>
      <c r="J19" s="72">
        <v>111489.3</v>
      </c>
      <c r="K19" s="58" t="s">
        <v>634</v>
      </c>
      <c r="L19" s="87">
        <f t="shared" si="1"/>
        <v>30</v>
      </c>
    </row>
    <row r="20" spans="1:12" x14ac:dyDescent="0.35">
      <c r="A20" s="77">
        <v>100121</v>
      </c>
      <c r="B20" s="76" t="s">
        <v>850</v>
      </c>
      <c r="C20" s="76" t="str">
        <f t="shared" si="0"/>
        <v xml:space="preserve">100121 Turkey, Deli Breast, Frozen </v>
      </c>
      <c r="D20" s="78" t="s">
        <v>844</v>
      </c>
      <c r="E20" s="64">
        <v>1000</v>
      </c>
      <c r="F20" s="64">
        <v>40</v>
      </c>
      <c r="G20" s="64">
        <v>40000</v>
      </c>
      <c r="H20" s="73">
        <v>3.4249999999999998</v>
      </c>
      <c r="I20" s="73">
        <v>137</v>
      </c>
      <c r="J20" s="72">
        <v>137000</v>
      </c>
      <c r="K20" s="58" t="s">
        <v>723</v>
      </c>
      <c r="L20" s="87">
        <f t="shared" si="1"/>
        <v>40</v>
      </c>
    </row>
    <row r="21" spans="1:12" x14ac:dyDescent="0.35">
      <c r="A21" s="77">
        <v>100122</v>
      </c>
      <c r="B21" s="76" t="s">
        <v>849</v>
      </c>
      <c r="C21" s="76" t="str">
        <f t="shared" si="0"/>
        <v xml:space="preserve">100122 Turkey, Deli Breast, Smoked, Frozen </v>
      </c>
      <c r="D21" s="78" t="s">
        <v>844</v>
      </c>
      <c r="E21" s="64">
        <v>1000</v>
      </c>
      <c r="F21" s="64">
        <v>40</v>
      </c>
      <c r="G21" s="64">
        <v>40000</v>
      </c>
      <c r="H21" s="73">
        <v>5.35</v>
      </c>
      <c r="I21" s="73">
        <v>214</v>
      </c>
      <c r="J21" s="72">
        <v>214000</v>
      </c>
      <c r="K21" s="58" t="s">
        <v>723</v>
      </c>
      <c r="L21" s="87">
        <f t="shared" si="1"/>
        <v>40</v>
      </c>
    </row>
    <row r="22" spans="1:12" s="104" customFormat="1" x14ac:dyDescent="0.35">
      <c r="A22" s="113">
        <v>100124</v>
      </c>
      <c r="B22" s="105" t="s">
        <v>848</v>
      </c>
      <c r="C22" s="105" t="str">
        <f t="shared" si="0"/>
        <v>100124 Turkey, Whole, Chilled</v>
      </c>
      <c r="D22" s="112" t="s">
        <v>731</v>
      </c>
      <c r="E22" s="107">
        <v>0</v>
      </c>
      <c r="F22" s="107">
        <v>0</v>
      </c>
      <c r="G22" s="107">
        <v>36000</v>
      </c>
      <c r="H22" s="108">
        <v>1.82</v>
      </c>
      <c r="I22" s="108">
        <v>0</v>
      </c>
      <c r="J22" s="109">
        <v>65520</v>
      </c>
      <c r="K22" s="110" t="s">
        <v>634</v>
      </c>
      <c r="L22" s="111" t="e">
        <f t="shared" si="1"/>
        <v>#DIV/0!</v>
      </c>
    </row>
    <row r="23" spans="1:12" x14ac:dyDescent="0.35">
      <c r="A23" s="77">
        <v>100125</v>
      </c>
      <c r="B23" s="76" t="s">
        <v>847</v>
      </c>
      <c r="C23" s="76" t="str">
        <f t="shared" si="0"/>
        <v xml:space="preserve">100125 Turkey, Roast, Frozen </v>
      </c>
      <c r="D23" s="75" t="s">
        <v>846</v>
      </c>
      <c r="E23" s="64">
        <v>1000</v>
      </c>
      <c r="F23" s="64">
        <v>40</v>
      </c>
      <c r="G23" s="64">
        <v>40000</v>
      </c>
      <c r="H23" s="73">
        <v>4.9000000000000004</v>
      </c>
      <c r="I23" s="73">
        <v>196</v>
      </c>
      <c r="J23" s="72">
        <v>196000</v>
      </c>
      <c r="K23" s="58" t="s">
        <v>723</v>
      </c>
      <c r="L23" s="87">
        <f t="shared" si="1"/>
        <v>40</v>
      </c>
    </row>
    <row r="24" spans="1:12" x14ac:dyDescent="0.35">
      <c r="A24" s="77">
        <v>100126</v>
      </c>
      <c r="B24" s="76" t="s">
        <v>845</v>
      </c>
      <c r="C24" s="76" t="str">
        <f t="shared" si="0"/>
        <v>100126 Turkey, Deli Ham, Smoked, Frozen</v>
      </c>
      <c r="D24" s="75" t="s">
        <v>844</v>
      </c>
      <c r="E24" s="64">
        <v>1000</v>
      </c>
      <c r="F24" s="64">
        <v>40</v>
      </c>
      <c r="G24" s="64">
        <v>40000</v>
      </c>
      <c r="H24" s="73">
        <v>3.35</v>
      </c>
      <c r="I24" s="73">
        <v>134</v>
      </c>
      <c r="J24" s="72">
        <v>134000</v>
      </c>
      <c r="K24" s="58" t="s">
        <v>723</v>
      </c>
      <c r="L24" s="87">
        <f t="shared" si="1"/>
        <v>40</v>
      </c>
    </row>
    <row r="25" spans="1:12" x14ac:dyDescent="0.35">
      <c r="A25" s="77">
        <v>100127</v>
      </c>
      <c r="B25" s="76" t="s">
        <v>843</v>
      </c>
      <c r="C25" s="76" t="str">
        <f t="shared" si="0"/>
        <v>100127 Beef, Canned</v>
      </c>
      <c r="D25" s="75" t="s">
        <v>842</v>
      </c>
      <c r="E25" s="64">
        <v>1000</v>
      </c>
      <c r="F25" s="64">
        <v>36</v>
      </c>
      <c r="G25" s="64">
        <v>36000</v>
      </c>
      <c r="H25" s="73">
        <v>4.7133000000000003</v>
      </c>
      <c r="I25" s="73">
        <v>169.68</v>
      </c>
      <c r="J25" s="72">
        <v>169678.8</v>
      </c>
      <c r="K25" s="58" t="s">
        <v>634</v>
      </c>
      <c r="L25" s="87">
        <f t="shared" si="1"/>
        <v>36</v>
      </c>
    </row>
    <row r="26" spans="1:12" x14ac:dyDescent="0.35">
      <c r="A26" s="77">
        <v>100134</v>
      </c>
      <c r="B26" s="76" t="s">
        <v>841</v>
      </c>
      <c r="C26" s="76" t="str">
        <f t="shared" si="0"/>
        <v xml:space="preserve">100134 Beef, Crumbles w/SPP, Cooked, Frozen </v>
      </c>
      <c r="D26" s="75" t="s">
        <v>637</v>
      </c>
      <c r="E26" s="64">
        <v>1000</v>
      </c>
      <c r="F26" s="64">
        <v>40</v>
      </c>
      <c r="G26" s="64">
        <v>40000</v>
      </c>
      <c r="H26" s="73">
        <v>3.5229000000000004</v>
      </c>
      <c r="I26" s="73">
        <v>140.91999999999999</v>
      </c>
      <c r="J26" s="72">
        <v>140916</v>
      </c>
      <c r="K26" s="58" t="s">
        <v>634</v>
      </c>
      <c r="L26" s="87">
        <f t="shared" si="1"/>
        <v>40</v>
      </c>
    </row>
    <row r="27" spans="1:12" x14ac:dyDescent="0.35">
      <c r="A27" s="77">
        <v>100139</v>
      </c>
      <c r="B27" s="76" t="s">
        <v>840</v>
      </c>
      <c r="C27" s="76" t="str">
        <f t="shared" si="0"/>
        <v>100139 Pork, Canned</v>
      </c>
      <c r="D27" s="78" t="s">
        <v>839</v>
      </c>
      <c r="E27" s="64">
        <v>1000</v>
      </c>
      <c r="F27" s="64">
        <v>36</v>
      </c>
      <c r="G27" s="64">
        <v>36000</v>
      </c>
      <c r="H27" s="73">
        <v>2.1905000000000001</v>
      </c>
      <c r="I27" s="73">
        <v>78.86</v>
      </c>
      <c r="J27" s="72">
        <v>78858</v>
      </c>
      <c r="K27" s="58" t="s">
        <v>634</v>
      </c>
      <c r="L27" s="87">
        <f t="shared" si="1"/>
        <v>36</v>
      </c>
    </row>
    <row r="28" spans="1:12" s="104" customFormat="1" x14ac:dyDescent="0.35">
      <c r="A28" s="113">
        <v>100154</v>
      </c>
      <c r="B28" s="105" t="s">
        <v>838</v>
      </c>
      <c r="C28" s="105" t="str">
        <f t="shared" si="0"/>
        <v xml:space="preserve">100154 Beef, Coarse Ground, 100%, Frozen </v>
      </c>
      <c r="D28" s="112" t="s">
        <v>825</v>
      </c>
      <c r="E28" s="107">
        <v>0</v>
      </c>
      <c r="F28" s="107">
        <v>0</v>
      </c>
      <c r="G28" s="107">
        <v>42000</v>
      </c>
      <c r="H28" s="108">
        <v>2.7483</v>
      </c>
      <c r="I28" s="108">
        <v>0</v>
      </c>
      <c r="J28" s="109">
        <v>115428.6</v>
      </c>
      <c r="K28" s="110" t="s">
        <v>634</v>
      </c>
      <c r="L28" s="111" t="e">
        <f t="shared" si="1"/>
        <v>#DIV/0!</v>
      </c>
    </row>
    <row r="29" spans="1:12" s="104" customFormat="1" x14ac:dyDescent="0.35">
      <c r="A29" s="113">
        <v>100155</v>
      </c>
      <c r="B29" s="105" t="s">
        <v>837</v>
      </c>
      <c r="C29" s="105" t="str">
        <f t="shared" si="0"/>
        <v>100155 Beef, Boneless, Chilled</v>
      </c>
      <c r="D29" s="112" t="s">
        <v>836</v>
      </c>
      <c r="E29" s="107">
        <v>0</v>
      </c>
      <c r="F29" s="107">
        <v>0</v>
      </c>
      <c r="G29" s="107">
        <v>40000</v>
      </c>
      <c r="H29" s="108">
        <v>2.6494999999999997</v>
      </c>
      <c r="I29" s="108">
        <v>0</v>
      </c>
      <c r="J29" s="109">
        <v>105980</v>
      </c>
      <c r="K29" s="110" t="s">
        <v>634</v>
      </c>
      <c r="L29" s="111" t="e">
        <f t="shared" si="1"/>
        <v>#DIV/0!</v>
      </c>
    </row>
    <row r="30" spans="1:12" x14ac:dyDescent="0.35">
      <c r="A30" s="77">
        <v>100156</v>
      </c>
      <c r="B30" s="76" t="s">
        <v>835</v>
      </c>
      <c r="C30" s="76" t="str">
        <f t="shared" si="0"/>
        <v xml:space="preserve">100156 Beef, Boneless, Special Trim, Frozen </v>
      </c>
      <c r="D30" s="75" t="s">
        <v>825</v>
      </c>
      <c r="E30" s="64">
        <v>0</v>
      </c>
      <c r="F30" s="64">
        <v>0</v>
      </c>
      <c r="G30" s="64">
        <v>42000</v>
      </c>
      <c r="H30" s="73">
        <v>5.4397000000000002</v>
      </c>
      <c r="I30" s="73">
        <v>0</v>
      </c>
      <c r="J30" s="72">
        <v>228467.4</v>
      </c>
      <c r="K30" s="58" t="s">
        <v>634</v>
      </c>
      <c r="L30" s="87" t="e">
        <f t="shared" si="1"/>
        <v>#DIV/0!</v>
      </c>
    </row>
    <row r="31" spans="1:12" x14ac:dyDescent="0.35">
      <c r="A31" s="77">
        <v>100158</v>
      </c>
      <c r="B31" s="76" t="s">
        <v>834</v>
      </c>
      <c r="C31" s="76" t="str">
        <f t="shared" si="0"/>
        <v xml:space="preserve">100158 Beef, Fine Ground, 100%, 85/15, Frozen* </v>
      </c>
      <c r="D31" s="75" t="s">
        <v>680</v>
      </c>
      <c r="E31" s="64">
        <v>1000</v>
      </c>
      <c r="F31" s="64">
        <v>40</v>
      </c>
      <c r="G31" s="64">
        <v>40000</v>
      </c>
      <c r="H31" s="73">
        <v>3.5269999999999997</v>
      </c>
      <c r="I31" s="73">
        <v>141.08000000000001</v>
      </c>
      <c r="J31" s="72">
        <v>141080</v>
      </c>
      <c r="K31" s="58" t="s">
        <v>634</v>
      </c>
      <c r="L31" s="87">
        <f t="shared" si="1"/>
        <v>40</v>
      </c>
    </row>
    <row r="32" spans="1:12" x14ac:dyDescent="0.35">
      <c r="A32" s="77">
        <v>100163</v>
      </c>
      <c r="B32" s="76" t="s">
        <v>833</v>
      </c>
      <c r="C32" s="76" t="str">
        <f t="shared" si="0"/>
        <v>100163 Beef, Patties, Lean, 2.0 MMA, Frozen</v>
      </c>
      <c r="D32" s="75" t="s">
        <v>680</v>
      </c>
      <c r="E32" s="64">
        <v>950</v>
      </c>
      <c r="F32" s="64">
        <v>40</v>
      </c>
      <c r="G32" s="64">
        <v>38000</v>
      </c>
      <c r="H32" s="73">
        <v>4.2877000000000001</v>
      </c>
      <c r="I32" s="73">
        <v>171.51</v>
      </c>
      <c r="J32" s="72">
        <v>162932.6</v>
      </c>
      <c r="K32" s="58" t="s">
        <v>634</v>
      </c>
      <c r="L32" s="87">
        <f t="shared" si="1"/>
        <v>40</v>
      </c>
    </row>
    <row r="33" spans="1:12" x14ac:dyDescent="0.35">
      <c r="A33" s="77">
        <v>100173</v>
      </c>
      <c r="B33" s="76" t="s">
        <v>832</v>
      </c>
      <c r="C33" s="76" t="str">
        <f t="shared" si="0"/>
        <v>100173 Pork, Leg Roast, Frozen</v>
      </c>
      <c r="D33" s="75" t="s">
        <v>831</v>
      </c>
      <c r="E33" s="64">
        <v>1000</v>
      </c>
      <c r="F33" s="64">
        <v>40</v>
      </c>
      <c r="G33" s="64">
        <v>40000</v>
      </c>
      <c r="H33" s="73">
        <v>2.4500000000000002</v>
      </c>
      <c r="I33" s="73">
        <v>98</v>
      </c>
      <c r="J33" s="72">
        <v>98000</v>
      </c>
      <c r="K33" s="58" t="s">
        <v>723</v>
      </c>
      <c r="L33" s="87">
        <f t="shared" si="1"/>
        <v>40</v>
      </c>
    </row>
    <row r="34" spans="1:12" x14ac:dyDescent="0.35">
      <c r="A34" s="77">
        <v>100184</v>
      </c>
      <c r="B34" s="3" t="s">
        <v>830</v>
      </c>
      <c r="C34" s="76" t="str">
        <f t="shared" si="0"/>
        <v xml:space="preserve">100184 Ham, 97% Fat Free, Water-Added, Cooked, Frozen </v>
      </c>
      <c r="D34" s="75" t="s">
        <v>829</v>
      </c>
      <c r="E34" s="64">
        <v>1000</v>
      </c>
      <c r="F34" s="64">
        <v>40</v>
      </c>
      <c r="G34" s="64">
        <v>40000</v>
      </c>
      <c r="H34" s="73">
        <v>2.67</v>
      </c>
      <c r="I34" s="73">
        <v>106.8</v>
      </c>
      <c r="J34" s="72">
        <v>106800</v>
      </c>
      <c r="K34" s="58" t="s">
        <v>634</v>
      </c>
      <c r="L34" s="87">
        <f t="shared" si="1"/>
        <v>40</v>
      </c>
    </row>
    <row r="35" spans="1:12" x14ac:dyDescent="0.35">
      <c r="A35" s="77">
        <v>100187</v>
      </c>
      <c r="B35" s="3" t="s">
        <v>828</v>
      </c>
      <c r="C35" s="76" t="str">
        <f t="shared" si="0"/>
        <v>100187 Ham, 97% Fat Free, Water-Added, Cooked, Sliced, Frozen</v>
      </c>
      <c r="D35" s="75" t="s">
        <v>654</v>
      </c>
      <c r="E35" s="64">
        <v>1000</v>
      </c>
      <c r="F35" s="64">
        <v>40</v>
      </c>
      <c r="G35" s="64">
        <v>40000</v>
      </c>
      <c r="H35" s="73">
        <v>2.9229000000000003</v>
      </c>
      <c r="I35" s="73">
        <v>116.92</v>
      </c>
      <c r="J35" s="72">
        <v>116916</v>
      </c>
      <c r="K35" s="58" t="s">
        <v>634</v>
      </c>
      <c r="L35" s="87">
        <f t="shared" si="1"/>
        <v>40</v>
      </c>
    </row>
    <row r="36" spans="1:12" x14ac:dyDescent="0.35">
      <c r="A36" s="77">
        <v>100188</v>
      </c>
      <c r="B36" s="3" t="s">
        <v>827</v>
      </c>
      <c r="C36" s="76" t="str">
        <f t="shared" si="0"/>
        <v>100188 Ham, 97% Fat Free, Water-Added, Cooked, Diced, Frozen</v>
      </c>
      <c r="D36" s="75" t="s">
        <v>667</v>
      </c>
      <c r="E36" s="64">
        <v>1000</v>
      </c>
      <c r="F36" s="64">
        <v>40</v>
      </c>
      <c r="G36" s="64">
        <v>40000</v>
      </c>
      <c r="H36" s="73">
        <v>2.57</v>
      </c>
      <c r="I36" s="73">
        <v>102.8</v>
      </c>
      <c r="J36" s="72">
        <v>102800</v>
      </c>
      <c r="K36" s="58" t="s">
        <v>634</v>
      </c>
      <c r="L36" s="87">
        <f t="shared" si="1"/>
        <v>40</v>
      </c>
    </row>
    <row r="37" spans="1:12" s="104" customFormat="1" x14ac:dyDescent="0.35">
      <c r="A37" s="113">
        <v>100193</v>
      </c>
      <c r="B37" s="105" t="s">
        <v>826</v>
      </c>
      <c r="C37" s="105" t="str">
        <f t="shared" si="0"/>
        <v xml:space="preserve">100193 Pork, Boneless Picnic, Frozen </v>
      </c>
      <c r="D37" s="112" t="s">
        <v>825</v>
      </c>
      <c r="E37" s="107">
        <v>0</v>
      </c>
      <c r="F37" s="107">
        <v>0</v>
      </c>
      <c r="G37" s="107">
        <v>40020</v>
      </c>
      <c r="H37" s="108">
        <v>1.45</v>
      </c>
      <c r="I37" s="108">
        <v>0</v>
      </c>
      <c r="J37" s="109">
        <v>51149.56</v>
      </c>
      <c r="K37" s="110" t="s">
        <v>634</v>
      </c>
      <c r="L37" s="111" t="e">
        <f t="shared" si="1"/>
        <v>#DIV/0!</v>
      </c>
    </row>
    <row r="38" spans="1:12" x14ac:dyDescent="0.35">
      <c r="A38" s="77">
        <v>100201</v>
      </c>
      <c r="B38" s="76" t="s">
        <v>824</v>
      </c>
      <c r="C38" s="76" t="str">
        <f t="shared" si="0"/>
        <v>100201 Catfish, Whole Grain-Rich Breaded Fillet Strips, Frozen</v>
      </c>
      <c r="D38" s="75" t="s">
        <v>667</v>
      </c>
      <c r="E38" s="64">
        <v>1000</v>
      </c>
      <c r="F38" s="64">
        <v>40</v>
      </c>
      <c r="G38" s="64">
        <v>40000</v>
      </c>
      <c r="H38" s="73">
        <v>8.3800000000000008</v>
      </c>
      <c r="I38" s="73">
        <v>335.2</v>
      </c>
      <c r="J38" s="72">
        <v>335200</v>
      </c>
      <c r="K38" s="58" t="s">
        <v>634</v>
      </c>
      <c r="L38" s="87">
        <f t="shared" si="1"/>
        <v>40</v>
      </c>
    </row>
    <row r="39" spans="1:12" x14ac:dyDescent="0.35">
      <c r="A39" s="77">
        <v>100206</v>
      </c>
      <c r="B39" s="76" t="s">
        <v>823</v>
      </c>
      <c r="C39" s="76" t="str">
        <f t="shared" si="0"/>
        <v>100206 Apple Slices, Unsweetened, Canned</v>
      </c>
      <c r="D39" s="78" t="s">
        <v>691</v>
      </c>
      <c r="E39" s="64">
        <v>912</v>
      </c>
      <c r="F39" s="64">
        <v>39</v>
      </c>
      <c r="G39" s="64">
        <v>35568</v>
      </c>
      <c r="H39" s="73">
        <v>1.177</v>
      </c>
      <c r="I39" s="73">
        <v>45.9</v>
      </c>
      <c r="J39" s="72">
        <v>41863.54</v>
      </c>
      <c r="K39" s="58" t="s">
        <v>634</v>
      </c>
      <c r="L39" s="87">
        <f t="shared" si="1"/>
        <v>39</v>
      </c>
    </row>
    <row r="40" spans="1:12" s="104" customFormat="1" x14ac:dyDescent="0.35">
      <c r="A40" s="113">
        <v>100212</v>
      </c>
      <c r="B40" s="105" t="s">
        <v>822</v>
      </c>
      <c r="C40" s="105" t="str">
        <f t="shared" si="0"/>
        <v>100212 Mixed Fruit (Peaches, Pears, Grapes), Extra Light Syrup, Canned</v>
      </c>
      <c r="D40" s="106" t="s">
        <v>691</v>
      </c>
      <c r="E40" s="107">
        <v>912</v>
      </c>
      <c r="F40" s="114">
        <v>39.75</v>
      </c>
      <c r="G40" s="107">
        <v>36252</v>
      </c>
      <c r="H40" s="108">
        <v>1.0885</v>
      </c>
      <c r="I40" s="108">
        <v>43.27</v>
      </c>
      <c r="J40" s="109">
        <v>39460.300000000003</v>
      </c>
      <c r="K40" s="110" t="s">
        <v>634</v>
      </c>
      <c r="L40" s="111">
        <f t="shared" si="1"/>
        <v>39.75</v>
      </c>
    </row>
    <row r="41" spans="1:12" x14ac:dyDescent="0.35">
      <c r="A41" s="77">
        <v>100216</v>
      </c>
      <c r="B41" s="76" t="s">
        <v>821</v>
      </c>
      <c r="C41" s="76" t="str">
        <f t="shared" si="0"/>
        <v>100216 Apricots, Diced, Extra Light Syrup, Canned</v>
      </c>
      <c r="D41" s="75" t="s">
        <v>691</v>
      </c>
      <c r="E41" s="64">
        <v>912</v>
      </c>
      <c r="F41" s="79">
        <v>40.5</v>
      </c>
      <c r="G41" s="64">
        <v>36936</v>
      </c>
      <c r="H41" s="73">
        <v>1.1486000000000001</v>
      </c>
      <c r="I41" s="73">
        <v>46.52</v>
      </c>
      <c r="J41" s="72">
        <v>42424.69</v>
      </c>
      <c r="K41" s="58" t="s">
        <v>634</v>
      </c>
      <c r="L41" s="87">
        <f t="shared" si="1"/>
        <v>40.5</v>
      </c>
    </row>
    <row r="42" spans="1:12" x14ac:dyDescent="0.35">
      <c r="A42" s="77">
        <v>100219</v>
      </c>
      <c r="B42" s="76" t="s">
        <v>820</v>
      </c>
      <c r="C42" s="76" t="str">
        <f t="shared" si="0"/>
        <v>100219 Peaches, Sliced, Extra Light Syrup, Canned</v>
      </c>
      <c r="D42" s="78" t="s">
        <v>691</v>
      </c>
      <c r="E42" s="64">
        <v>912</v>
      </c>
      <c r="F42" s="74">
        <v>39.75</v>
      </c>
      <c r="G42" s="64">
        <v>36252</v>
      </c>
      <c r="H42" s="73">
        <v>1.1013999999999999</v>
      </c>
      <c r="I42" s="73">
        <v>43.78</v>
      </c>
      <c r="J42" s="72">
        <v>39927.949999999997</v>
      </c>
      <c r="K42" s="58" t="s">
        <v>634</v>
      </c>
      <c r="L42" s="87">
        <f t="shared" si="1"/>
        <v>39.75</v>
      </c>
    </row>
    <row r="43" spans="1:12" s="104" customFormat="1" x14ac:dyDescent="0.35">
      <c r="A43" s="113">
        <v>100220</v>
      </c>
      <c r="B43" s="105" t="s">
        <v>819</v>
      </c>
      <c r="C43" s="105" t="str">
        <f t="shared" si="0"/>
        <v>100220 Peaches, Diced, Extra Light Syrup, Canned</v>
      </c>
      <c r="D43" s="112" t="s">
        <v>691</v>
      </c>
      <c r="E43" s="107">
        <v>912</v>
      </c>
      <c r="F43" s="114">
        <v>39.75</v>
      </c>
      <c r="G43" s="107">
        <v>36252</v>
      </c>
      <c r="H43" s="108">
        <v>1.0459000000000001</v>
      </c>
      <c r="I43" s="108">
        <v>41.57</v>
      </c>
      <c r="J43" s="109">
        <v>37915.97</v>
      </c>
      <c r="K43" s="110" t="s">
        <v>634</v>
      </c>
      <c r="L43" s="111">
        <f t="shared" si="1"/>
        <v>39.75</v>
      </c>
    </row>
    <row r="44" spans="1:12" x14ac:dyDescent="0.35">
      <c r="A44" s="77">
        <v>100224</v>
      </c>
      <c r="B44" s="76" t="s">
        <v>818</v>
      </c>
      <c r="C44" s="76" t="str">
        <f t="shared" si="0"/>
        <v>100224 Pears, Sliced, Extra Light Syrup, Canned</v>
      </c>
      <c r="D44" s="75" t="s">
        <v>691</v>
      </c>
      <c r="E44" s="64">
        <v>912</v>
      </c>
      <c r="F44" s="79">
        <v>39.5</v>
      </c>
      <c r="G44" s="64">
        <v>36024</v>
      </c>
      <c r="H44" s="73">
        <v>1.306</v>
      </c>
      <c r="I44" s="73">
        <v>51.59</v>
      </c>
      <c r="J44" s="72">
        <v>47047.34</v>
      </c>
      <c r="K44" s="58" t="s">
        <v>634</v>
      </c>
      <c r="L44" s="87">
        <f t="shared" si="1"/>
        <v>39.5</v>
      </c>
    </row>
    <row r="45" spans="1:12" s="104" customFormat="1" x14ac:dyDescent="0.35">
      <c r="A45" s="113">
        <v>100225</v>
      </c>
      <c r="B45" s="105" t="s">
        <v>817</v>
      </c>
      <c r="C45" s="105" t="str">
        <f t="shared" si="0"/>
        <v>100225 Pears, Diced, Extra Light Syrup, Canned</v>
      </c>
      <c r="D45" s="112" t="s">
        <v>691</v>
      </c>
      <c r="E45" s="107">
        <v>912</v>
      </c>
      <c r="F45" s="115">
        <v>39.5</v>
      </c>
      <c r="G45" s="107">
        <v>36024</v>
      </c>
      <c r="H45" s="108">
        <v>1.1396999999999999</v>
      </c>
      <c r="I45" s="108">
        <v>45.02</v>
      </c>
      <c r="J45" s="109">
        <v>41056.550000000003</v>
      </c>
      <c r="K45" s="110" t="s">
        <v>634</v>
      </c>
      <c r="L45" s="111">
        <f t="shared" si="1"/>
        <v>39.5</v>
      </c>
    </row>
    <row r="46" spans="1:12" x14ac:dyDescent="0.35">
      <c r="A46" s="77">
        <v>100226</v>
      </c>
      <c r="B46" s="76" t="s">
        <v>816</v>
      </c>
      <c r="C46" s="76" t="str">
        <f t="shared" si="0"/>
        <v>100226 Pears, Halves, Extra Light Syrup, Canned</v>
      </c>
      <c r="D46" s="75" t="s">
        <v>691</v>
      </c>
      <c r="E46" s="64">
        <v>912</v>
      </c>
      <c r="F46" s="79">
        <v>39.5</v>
      </c>
      <c r="G46" s="64">
        <v>36024</v>
      </c>
      <c r="H46" s="73">
        <v>1.2818000000000001</v>
      </c>
      <c r="I46" s="73">
        <v>50.63</v>
      </c>
      <c r="J46" s="72">
        <v>46175.56</v>
      </c>
      <c r="K46" s="58" t="s">
        <v>634</v>
      </c>
      <c r="L46" s="87">
        <f t="shared" si="1"/>
        <v>39.5</v>
      </c>
    </row>
    <row r="47" spans="1:12" x14ac:dyDescent="0.35">
      <c r="A47" s="77">
        <v>100238</v>
      </c>
      <c r="B47" s="76" t="s">
        <v>815</v>
      </c>
      <c r="C47" s="76" t="str">
        <f t="shared" si="0"/>
        <v xml:space="preserve">100238 Peaches, Sliced, Frozen </v>
      </c>
      <c r="D47" s="75" t="s">
        <v>645</v>
      </c>
      <c r="E47" s="64">
        <v>1452</v>
      </c>
      <c r="F47" s="64">
        <v>24</v>
      </c>
      <c r="G47" s="64">
        <v>34848</v>
      </c>
      <c r="H47" s="73">
        <v>1.9452</v>
      </c>
      <c r="I47" s="73">
        <v>46.68</v>
      </c>
      <c r="J47" s="72">
        <v>67786.33</v>
      </c>
      <c r="K47" s="58" t="s">
        <v>634</v>
      </c>
      <c r="L47" s="87">
        <f t="shared" si="1"/>
        <v>24</v>
      </c>
    </row>
    <row r="48" spans="1:12" x14ac:dyDescent="0.35">
      <c r="A48" s="77">
        <v>100239</v>
      </c>
      <c r="B48" s="76" t="s">
        <v>815</v>
      </c>
      <c r="C48" s="76" t="str">
        <f t="shared" si="0"/>
        <v xml:space="preserve">100239 Peaches, Sliced, Frozen </v>
      </c>
      <c r="D48" s="75" t="s">
        <v>701</v>
      </c>
      <c r="E48" s="64">
        <v>1900</v>
      </c>
      <c r="F48" s="64">
        <v>20</v>
      </c>
      <c r="G48" s="64">
        <v>38000</v>
      </c>
      <c r="H48" s="73">
        <v>1.6230000000000002</v>
      </c>
      <c r="I48" s="73">
        <v>32.46</v>
      </c>
      <c r="J48" s="72">
        <v>61674</v>
      </c>
      <c r="K48" s="58" t="s">
        <v>634</v>
      </c>
      <c r="L48" s="87">
        <f t="shared" si="1"/>
        <v>20</v>
      </c>
    </row>
    <row r="49" spans="1:12" x14ac:dyDescent="0.35">
      <c r="A49" s="77">
        <v>100241</v>
      </c>
      <c r="B49" s="76" t="s">
        <v>814</v>
      </c>
      <c r="C49" s="76" t="str">
        <f t="shared" si="0"/>
        <v xml:space="preserve">100241 Peaches, Diced, Cups, Frozen </v>
      </c>
      <c r="D49" s="75" t="s">
        <v>813</v>
      </c>
      <c r="E49" s="64">
        <v>1400</v>
      </c>
      <c r="F49" s="79">
        <v>26.4</v>
      </c>
      <c r="G49" s="64">
        <v>36960</v>
      </c>
      <c r="H49" s="73">
        <v>1.8243</v>
      </c>
      <c r="I49" s="73">
        <v>48.16</v>
      </c>
      <c r="J49" s="72">
        <v>67426.13</v>
      </c>
      <c r="K49" s="58" t="s">
        <v>634</v>
      </c>
      <c r="L49" s="87">
        <f t="shared" si="1"/>
        <v>26.4</v>
      </c>
    </row>
    <row r="50" spans="1:12" x14ac:dyDescent="0.35">
      <c r="A50" s="77">
        <v>100242</v>
      </c>
      <c r="B50" s="76" t="s">
        <v>811</v>
      </c>
      <c r="C50" s="76" t="str">
        <f t="shared" si="0"/>
        <v xml:space="preserve">100242 Blueberries, Wild, Unsweetened, Frozen </v>
      </c>
      <c r="D50" s="75" t="s">
        <v>812</v>
      </c>
      <c r="E50" s="64">
        <v>1440</v>
      </c>
      <c r="F50" s="64">
        <v>24</v>
      </c>
      <c r="G50" s="64">
        <v>34560</v>
      </c>
      <c r="H50" s="73">
        <v>1.6673</v>
      </c>
      <c r="I50" s="73">
        <v>40.020000000000003</v>
      </c>
      <c r="J50" s="72">
        <v>57621.89</v>
      </c>
      <c r="K50" s="58" t="s">
        <v>634</v>
      </c>
      <c r="L50" s="87">
        <f t="shared" si="1"/>
        <v>24</v>
      </c>
    </row>
    <row r="51" spans="1:12" x14ac:dyDescent="0.35">
      <c r="A51" s="77">
        <v>100243</v>
      </c>
      <c r="B51" s="76" t="s">
        <v>811</v>
      </c>
      <c r="C51" s="76" t="str">
        <f t="shared" si="0"/>
        <v xml:space="preserve">100243 Blueberries, Wild, Unsweetened, Frozen </v>
      </c>
      <c r="D51" s="75" t="s">
        <v>675</v>
      </c>
      <c r="E51" s="64">
        <v>1320</v>
      </c>
      <c r="F51" s="64">
        <v>30</v>
      </c>
      <c r="G51" s="64">
        <v>39600</v>
      </c>
      <c r="H51" s="73">
        <v>1.5105000000000002</v>
      </c>
      <c r="I51" s="73">
        <v>45.32</v>
      </c>
      <c r="J51" s="72">
        <v>59815.8</v>
      </c>
      <c r="K51" s="58" t="s">
        <v>634</v>
      </c>
      <c r="L51" s="87">
        <f t="shared" si="1"/>
        <v>30</v>
      </c>
    </row>
    <row r="52" spans="1:12" x14ac:dyDescent="0.35">
      <c r="A52" s="77">
        <v>100254</v>
      </c>
      <c r="B52" s="76" t="s">
        <v>810</v>
      </c>
      <c r="C52" s="76" t="str">
        <f t="shared" si="0"/>
        <v>100254 Strawberries, Sliced, Frozen</v>
      </c>
      <c r="D52" s="78" t="s">
        <v>809</v>
      </c>
      <c r="E52" s="64">
        <v>1320</v>
      </c>
      <c r="F52" s="64">
        <v>30</v>
      </c>
      <c r="G52" s="64">
        <v>39600</v>
      </c>
      <c r="H52" s="73">
        <v>1.4802999999999999</v>
      </c>
      <c r="I52" s="73">
        <v>44.41</v>
      </c>
      <c r="J52" s="72">
        <v>58619.88</v>
      </c>
      <c r="K52" s="58" t="s">
        <v>634</v>
      </c>
      <c r="L52" s="87">
        <f t="shared" si="1"/>
        <v>30</v>
      </c>
    </row>
    <row r="53" spans="1:12" x14ac:dyDescent="0.35">
      <c r="A53" s="77">
        <v>100256</v>
      </c>
      <c r="B53" s="76" t="s">
        <v>808</v>
      </c>
      <c r="C53" s="76" t="str">
        <f t="shared" si="0"/>
        <v>100256 Strawberries, Diced, Cups, Frozen</v>
      </c>
      <c r="D53" s="78" t="s">
        <v>716</v>
      </c>
      <c r="E53" s="64">
        <v>1400</v>
      </c>
      <c r="F53" s="64">
        <v>27</v>
      </c>
      <c r="G53" s="64">
        <v>37800</v>
      </c>
      <c r="H53" s="73">
        <v>1.9816999999999998</v>
      </c>
      <c r="I53" s="73">
        <v>53.51</v>
      </c>
      <c r="J53" s="72">
        <v>74908.259999999995</v>
      </c>
      <c r="K53" s="58" t="s">
        <v>634</v>
      </c>
      <c r="L53" s="87">
        <f t="shared" si="1"/>
        <v>27</v>
      </c>
    </row>
    <row r="54" spans="1:12" x14ac:dyDescent="0.35">
      <c r="A54" s="77">
        <v>100258</v>
      </c>
      <c r="B54" s="76" t="s">
        <v>807</v>
      </c>
      <c r="C54" s="76" t="str">
        <f t="shared" si="0"/>
        <v>100258 Apple Slices, Unsweetened, Frozen (IQF)</v>
      </c>
      <c r="D54" s="78" t="s">
        <v>675</v>
      </c>
      <c r="E54" s="64">
        <v>1320</v>
      </c>
      <c r="F54" s="64">
        <v>30</v>
      </c>
      <c r="G54" s="64">
        <v>39600</v>
      </c>
      <c r="H54" s="73">
        <v>1.2092000000000001</v>
      </c>
      <c r="I54" s="73">
        <v>36.28</v>
      </c>
      <c r="J54" s="72">
        <v>47884.32</v>
      </c>
      <c r="K54" s="58" t="s">
        <v>634</v>
      </c>
      <c r="L54" s="87">
        <f t="shared" si="1"/>
        <v>30</v>
      </c>
    </row>
    <row r="55" spans="1:12" x14ac:dyDescent="0.35">
      <c r="A55" s="77">
        <v>100261</v>
      </c>
      <c r="B55" s="76" t="s">
        <v>806</v>
      </c>
      <c r="C55" s="76" t="str">
        <f t="shared" si="0"/>
        <v xml:space="preserve">100261 Apricots, Diced, Cups, Frozen </v>
      </c>
      <c r="D55" s="75" t="s">
        <v>716</v>
      </c>
      <c r="E55" s="64">
        <v>1400</v>
      </c>
      <c r="F55" s="79">
        <v>26.4</v>
      </c>
      <c r="G55" s="64">
        <v>36960</v>
      </c>
      <c r="H55" s="73">
        <v>1.7615000000000001</v>
      </c>
      <c r="I55" s="73">
        <v>46.5</v>
      </c>
      <c r="J55" s="72">
        <v>65105.04</v>
      </c>
      <c r="K55" s="58" t="s">
        <v>634</v>
      </c>
      <c r="L55" s="87">
        <f t="shared" si="1"/>
        <v>26.4</v>
      </c>
    </row>
    <row r="56" spans="1:12" x14ac:dyDescent="0.35">
      <c r="A56" s="77">
        <v>100277</v>
      </c>
      <c r="B56" s="76" t="s">
        <v>805</v>
      </c>
      <c r="C56" s="76" t="str">
        <f t="shared" si="0"/>
        <v xml:space="preserve">100277 Orange Juice, Unsweetened, Cartons, Individual, Frozen </v>
      </c>
      <c r="D56" s="78" t="s">
        <v>804</v>
      </c>
      <c r="E56" s="64">
        <v>1920</v>
      </c>
      <c r="F56" s="64">
        <v>19</v>
      </c>
      <c r="G56" s="64">
        <v>36480</v>
      </c>
      <c r="H56" s="73">
        <v>1.1512</v>
      </c>
      <c r="I56" s="73">
        <v>21.87</v>
      </c>
      <c r="J56" s="72">
        <v>41995.78</v>
      </c>
      <c r="K56" s="58" t="s">
        <v>634</v>
      </c>
      <c r="L56" s="87">
        <f t="shared" si="1"/>
        <v>19</v>
      </c>
    </row>
    <row r="57" spans="1:12" x14ac:dyDescent="0.35">
      <c r="A57" s="77">
        <v>100283</v>
      </c>
      <c r="B57" s="76" t="s">
        <v>803</v>
      </c>
      <c r="C57" s="76" t="str">
        <f t="shared" si="0"/>
        <v xml:space="preserve">100283 Oranges, Fresh </v>
      </c>
      <c r="D57" s="75" t="s">
        <v>802</v>
      </c>
      <c r="E57" s="64">
        <v>1026</v>
      </c>
      <c r="F57" s="79">
        <v>36.5</v>
      </c>
      <c r="G57" s="64">
        <v>37449</v>
      </c>
      <c r="H57" s="73">
        <v>0.47450000000000003</v>
      </c>
      <c r="I57" s="73">
        <v>17.32</v>
      </c>
      <c r="J57" s="72">
        <v>17769.55</v>
      </c>
      <c r="K57" s="58" t="s">
        <v>634</v>
      </c>
      <c r="L57" s="87">
        <f t="shared" si="1"/>
        <v>36.5</v>
      </c>
    </row>
    <row r="58" spans="1:12" x14ac:dyDescent="0.35">
      <c r="A58" s="77">
        <v>100293</v>
      </c>
      <c r="B58" s="76" t="s">
        <v>801</v>
      </c>
      <c r="C58" s="76" t="str">
        <f t="shared" si="0"/>
        <v>100293 Raisins, Unsweetened, Individual Portion</v>
      </c>
      <c r="D58" s="75" t="s">
        <v>800</v>
      </c>
      <c r="E58" s="64">
        <v>2964</v>
      </c>
      <c r="F58" s="64">
        <v>12</v>
      </c>
      <c r="G58" s="64">
        <v>35568</v>
      </c>
      <c r="H58" s="73">
        <v>2.1631999999999998</v>
      </c>
      <c r="I58" s="73">
        <v>25.96</v>
      </c>
      <c r="J58" s="72">
        <v>76940.7</v>
      </c>
      <c r="K58" s="58" t="s">
        <v>634</v>
      </c>
      <c r="L58" s="87">
        <f t="shared" si="1"/>
        <v>12</v>
      </c>
    </row>
    <row r="59" spans="1:12" s="104" customFormat="1" x14ac:dyDescent="0.35">
      <c r="A59" s="113">
        <v>100299</v>
      </c>
      <c r="B59" s="105" t="s">
        <v>799</v>
      </c>
      <c r="C59" s="105" t="str">
        <f t="shared" si="0"/>
        <v>100299 Cherries, Dried</v>
      </c>
      <c r="D59" s="112" t="s">
        <v>798</v>
      </c>
      <c r="E59" s="107">
        <v>1848</v>
      </c>
      <c r="F59" s="107">
        <v>16</v>
      </c>
      <c r="G59" s="107">
        <v>29568</v>
      </c>
      <c r="H59" s="108">
        <v>4.7</v>
      </c>
      <c r="I59" s="108">
        <v>75.2</v>
      </c>
      <c r="J59" s="109">
        <v>138969.60000000001</v>
      </c>
      <c r="K59" s="110" t="s">
        <v>634</v>
      </c>
      <c r="L59" s="111">
        <f t="shared" si="1"/>
        <v>16</v>
      </c>
    </row>
    <row r="60" spans="1:12" x14ac:dyDescent="0.35">
      <c r="A60" s="77">
        <v>100307</v>
      </c>
      <c r="B60" s="76" t="s">
        <v>797</v>
      </c>
      <c r="C60" s="76" t="str">
        <f t="shared" si="0"/>
        <v>100307 Beans, Green, Low-sodium, Canned</v>
      </c>
      <c r="D60" s="78" t="s">
        <v>691</v>
      </c>
      <c r="E60" s="64">
        <v>912</v>
      </c>
      <c r="F60" s="64">
        <v>38</v>
      </c>
      <c r="G60" s="64">
        <v>34656</v>
      </c>
      <c r="H60" s="73">
        <v>0.74760000000000004</v>
      </c>
      <c r="I60" s="73">
        <v>28.41</v>
      </c>
      <c r="J60" s="72">
        <v>25908.83</v>
      </c>
      <c r="K60" s="58" t="s">
        <v>634</v>
      </c>
      <c r="L60" s="87">
        <f t="shared" si="1"/>
        <v>38</v>
      </c>
    </row>
    <row r="61" spans="1:12" x14ac:dyDescent="0.35">
      <c r="A61" s="77">
        <v>100309</v>
      </c>
      <c r="B61" s="76" t="s">
        <v>796</v>
      </c>
      <c r="C61" s="76" t="str">
        <f t="shared" si="0"/>
        <v xml:space="preserve">100309 Carrots, Sliced, Low-sodium, Canned </v>
      </c>
      <c r="D61" s="78" t="s">
        <v>691</v>
      </c>
      <c r="E61" s="64">
        <v>912</v>
      </c>
      <c r="F61" s="79">
        <v>39.5</v>
      </c>
      <c r="G61" s="64">
        <v>36024</v>
      </c>
      <c r="H61" s="73">
        <v>0.67749999999999999</v>
      </c>
      <c r="I61" s="73">
        <v>26.76</v>
      </c>
      <c r="J61" s="72">
        <v>24406.26</v>
      </c>
      <c r="K61" s="58" t="s">
        <v>634</v>
      </c>
      <c r="L61" s="87">
        <f t="shared" si="1"/>
        <v>39.5</v>
      </c>
    </row>
    <row r="62" spans="1:12" x14ac:dyDescent="0.35">
      <c r="A62" s="77">
        <v>100313</v>
      </c>
      <c r="B62" s="76" t="s">
        <v>795</v>
      </c>
      <c r="C62" s="76" t="str">
        <f t="shared" si="0"/>
        <v xml:space="preserve">100313 Corn, Whole Kernel, No Salt Added, Canned </v>
      </c>
      <c r="D62" s="78" t="s">
        <v>691</v>
      </c>
      <c r="E62" s="64">
        <v>912</v>
      </c>
      <c r="F62" s="74">
        <v>39.75</v>
      </c>
      <c r="G62" s="64">
        <v>36252</v>
      </c>
      <c r="H62" s="73">
        <v>0.86709999999999998</v>
      </c>
      <c r="I62" s="73">
        <v>34.47</v>
      </c>
      <c r="J62" s="72">
        <v>31434.11</v>
      </c>
      <c r="K62" s="58" t="s">
        <v>634</v>
      </c>
      <c r="L62" s="87">
        <f t="shared" si="1"/>
        <v>39.75</v>
      </c>
    </row>
    <row r="63" spans="1:12" x14ac:dyDescent="0.35">
      <c r="A63" s="77">
        <v>100315</v>
      </c>
      <c r="B63" s="76" t="s">
        <v>794</v>
      </c>
      <c r="C63" s="76" t="str">
        <f t="shared" si="0"/>
        <v xml:space="preserve">100315 Peas, Green, Low-sodium, Canned </v>
      </c>
      <c r="D63" s="78" t="s">
        <v>691</v>
      </c>
      <c r="E63" s="64">
        <v>912</v>
      </c>
      <c r="F63" s="79">
        <v>39.5</v>
      </c>
      <c r="G63" s="64">
        <v>36024</v>
      </c>
      <c r="H63" s="73">
        <v>0.90239999999999998</v>
      </c>
      <c r="I63" s="73">
        <v>35.64</v>
      </c>
      <c r="J63" s="72">
        <v>32508.06</v>
      </c>
      <c r="K63" s="58" t="s">
        <v>634</v>
      </c>
      <c r="L63" s="87">
        <f t="shared" si="1"/>
        <v>39.5</v>
      </c>
    </row>
    <row r="64" spans="1:12" s="104" customFormat="1" x14ac:dyDescent="0.35">
      <c r="A64" s="113">
        <v>100317</v>
      </c>
      <c r="B64" s="105" t="s">
        <v>793</v>
      </c>
      <c r="C64" s="105" t="str">
        <f t="shared" si="0"/>
        <v xml:space="preserve">100317 Sweet Potatoes, Light Syrup, No Salt Added, Canned </v>
      </c>
      <c r="D64" s="106" t="s">
        <v>691</v>
      </c>
      <c r="E64" s="107">
        <v>912</v>
      </c>
      <c r="F64" s="115">
        <v>40.5</v>
      </c>
      <c r="G64" s="107">
        <v>36936</v>
      </c>
      <c r="H64" s="108">
        <v>0.9597</v>
      </c>
      <c r="I64" s="108">
        <v>38.869999999999997</v>
      </c>
      <c r="J64" s="109">
        <v>35447.480000000003</v>
      </c>
      <c r="K64" s="110" t="s">
        <v>634</v>
      </c>
      <c r="L64" s="111">
        <f t="shared" si="1"/>
        <v>40.5</v>
      </c>
    </row>
    <row r="65" spans="1:12" x14ac:dyDescent="0.35">
      <c r="A65" s="77">
        <v>100327</v>
      </c>
      <c r="B65" s="76" t="s">
        <v>792</v>
      </c>
      <c r="C65" s="76" t="str">
        <f t="shared" si="0"/>
        <v xml:space="preserve">100327 Tomato Paste, No Salt Added, Canned </v>
      </c>
      <c r="D65" s="78" t="s">
        <v>691</v>
      </c>
      <c r="E65" s="64">
        <v>912</v>
      </c>
      <c r="F65" s="74">
        <v>41.62</v>
      </c>
      <c r="G65" s="64">
        <v>37962</v>
      </c>
      <c r="H65" s="73">
        <v>1.0202</v>
      </c>
      <c r="I65" s="73">
        <v>42.46</v>
      </c>
      <c r="J65" s="72">
        <v>38728.83</v>
      </c>
      <c r="K65" s="58" t="s">
        <v>634</v>
      </c>
      <c r="L65" s="87">
        <f t="shared" si="1"/>
        <v>41.625</v>
      </c>
    </row>
    <row r="66" spans="1:12" x14ac:dyDescent="0.35">
      <c r="A66" s="77">
        <v>100329</v>
      </c>
      <c r="B66" s="76" t="s">
        <v>791</v>
      </c>
      <c r="C66" s="76" t="str">
        <f t="shared" si="0"/>
        <v xml:space="preserve">100329 Tomatoes, Diced, No Salt Added, Canned </v>
      </c>
      <c r="D66" s="78" t="s">
        <v>691</v>
      </c>
      <c r="E66" s="64">
        <v>912</v>
      </c>
      <c r="F66" s="74">
        <v>38.25</v>
      </c>
      <c r="G66" s="64">
        <v>34884</v>
      </c>
      <c r="H66" s="73">
        <v>0.65129999999999999</v>
      </c>
      <c r="I66" s="73">
        <v>24.91</v>
      </c>
      <c r="J66" s="72">
        <v>22719.95</v>
      </c>
      <c r="K66" s="58" t="s">
        <v>634</v>
      </c>
      <c r="L66" s="87">
        <f t="shared" si="1"/>
        <v>38.25</v>
      </c>
    </row>
    <row r="67" spans="1:12" x14ac:dyDescent="0.35">
      <c r="A67" s="77">
        <v>100330</v>
      </c>
      <c r="B67" s="76" t="s">
        <v>790</v>
      </c>
      <c r="C67" s="76" t="str">
        <f t="shared" ref="C67:C130" si="2">CONCATENATE(A67," ",B67)</f>
        <v xml:space="preserve">100330 Salsa, Low-sodium, Canned </v>
      </c>
      <c r="D67" s="78" t="s">
        <v>691</v>
      </c>
      <c r="E67" s="64">
        <v>912</v>
      </c>
      <c r="F67" s="74">
        <v>39.75</v>
      </c>
      <c r="G67" s="64">
        <v>36252</v>
      </c>
      <c r="H67" s="73">
        <v>0.82869999999999999</v>
      </c>
      <c r="I67" s="73">
        <v>32.94</v>
      </c>
      <c r="J67" s="72">
        <v>30042.03</v>
      </c>
      <c r="K67" s="58" t="s">
        <v>634</v>
      </c>
      <c r="L67" s="87">
        <f t="shared" ref="L67:L130" si="3">G67/E67</f>
        <v>39.75</v>
      </c>
    </row>
    <row r="68" spans="1:12" s="104" customFormat="1" x14ac:dyDescent="0.35">
      <c r="A68" s="113">
        <v>100332</v>
      </c>
      <c r="B68" s="105" t="s">
        <v>789</v>
      </c>
      <c r="C68" s="105" t="str">
        <f t="shared" si="2"/>
        <v>100332 Tomato Paste, For Processing</v>
      </c>
      <c r="D68" s="112" t="s">
        <v>788</v>
      </c>
      <c r="E68" s="107">
        <v>14</v>
      </c>
      <c r="F68" s="107">
        <v>2850</v>
      </c>
      <c r="G68" s="107">
        <v>39900</v>
      </c>
      <c r="H68" s="108">
        <v>0.71160000000000001</v>
      </c>
      <c r="I68" s="108">
        <v>2028.06</v>
      </c>
      <c r="J68" s="109">
        <v>28392.84</v>
      </c>
      <c r="K68" s="110" t="s">
        <v>723</v>
      </c>
      <c r="L68" s="111">
        <f t="shared" si="3"/>
        <v>2850</v>
      </c>
    </row>
    <row r="69" spans="1:12" x14ac:dyDescent="0.35">
      <c r="A69" s="77">
        <v>100334</v>
      </c>
      <c r="B69" s="76" t="s">
        <v>787</v>
      </c>
      <c r="C69" s="76" t="str">
        <f t="shared" si="2"/>
        <v xml:space="preserve">100334 Tomato Sauce, Low-sodium, Canned </v>
      </c>
      <c r="D69" s="78" t="s">
        <v>691</v>
      </c>
      <c r="E69" s="64">
        <v>912</v>
      </c>
      <c r="F69" s="74">
        <v>39.75</v>
      </c>
      <c r="G69" s="64">
        <v>36252</v>
      </c>
      <c r="H69" s="73">
        <v>0.68799999999999994</v>
      </c>
      <c r="I69" s="73">
        <v>27.35</v>
      </c>
      <c r="J69" s="72">
        <v>24941.38</v>
      </c>
      <c r="K69" s="58" t="s">
        <v>634</v>
      </c>
      <c r="L69" s="87">
        <f t="shared" si="3"/>
        <v>39.75</v>
      </c>
    </row>
    <row r="70" spans="1:12" x14ac:dyDescent="0.35">
      <c r="A70" s="77">
        <v>100336</v>
      </c>
      <c r="B70" s="76" t="s">
        <v>786</v>
      </c>
      <c r="C70" s="76" t="str">
        <f t="shared" si="2"/>
        <v>100336 Spaghetti Sauce, Low-sodium, Canned</v>
      </c>
      <c r="D70" s="78" t="s">
        <v>691</v>
      </c>
      <c r="E70" s="64">
        <v>952</v>
      </c>
      <c r="F70" s="74">
        <v>39.75</v>
      </c>
      <c r="G70" s="64">
        <v>37842</v>
      </c>
      <c r="H70" s="73">
        <v>0.68389999999999995</v>
      </c>
      <c r="I70" s="73">
        <v>27.19</v>
      </c>
      <c r="J70" s="72">
        <v>25880.14</v>
      </c>
      <c r="K70" s="58" t="s">
        <v>634</v>
      </c>
      <c r="L70" s="87">
        <f t="shared" si="3"/>
        <v>39.75</v>
      </c>
    </row>
    <row r="71" spans="1:12" x14ac:dyDescent="0.35">
      <c r="A71" s="77">
        <v>100348</v>
      </c>
      <c r="B71" s="76" t="s">
        <v>648</v>
      </c>
      <c r="C71" s="76" t="str">
        <f t="shared" si="2"/>
        <v xml:space="preserve">100348 Corn, Whole Kernel, No Salt Added, Frozen </v>
      </c>
      <c r="D71" s="75" t="s">
        <v>675</v>
      </c>
      <c r="E71" s="64">
        <v>1320</v>
      </c>
      <c r="F71" s="64">
        <v>30</v>
      </c>
      <c r="G71" s="64">
        <v>39600</v>
      </c>
      <c r="H71" s="73">
        <v>0.79090000000000005</v>
      </c>
      <c r="I71" s="73">
        <v>23.73</v>
      </c>
      <c r="J71" s="72">
        <v>31319.64</v>
      </c>
      <c r="K71" s="58" t="s">
        <v>634</v>
      </c>
      <c r="L71" s="87">
        <f t="shared" si="3"/>
        <v>30</v>
      </c>
    </row>
    <row r="72" spans="1:12" x14ac:dyDescent="0.35">
      <c r="A72" s="77">
        <v>100350</v>
      </c>
      <c r="B72" s="76" t="s">
        <v>673</v>
      </c>
      <c r="C72" s="76" t="str">
        <f t="shared" si="2"/>
        <v xml:space="preserve">100350 Peas, Green, No Salt Added, Frozen </v>
      </c>
      <c r="D72" s="75" t="s">
        <v>675</v>
      </c>
      <c r="E72" s="64">
        <v>1320</v>
      </c>
      <c r="F72" s="64">
        <v>30</v>
      </c>
      <c r="G72" s="64">
        <v>39600</v>
      </c>
      <c r="H72" s="73">
        <v>0.95819999999999994</v>
      </c>
      <c r="I72" s="73">
        <v>28.75</v>
      </c>
      <c r="J72" s="72">
        <v>37944.720000000001</v>
      </c>
      <c r="K72" s="58" t="s">
        <v>634</v>
      </c>
      <c r="L72" s="87">
        <f t="shared" si="3"/>
        <v>30</v>
      </c>
    </row>
    <row r="73" spans="1:12" x14ac:dyDescent="0.35">
      <c r="A73" s="77">
        <v>100351</v>
      </c>
      <c r="B73" s="76" t="s">
        <v>646</v>
      </c>
      <c r="C73" s="76" t="str">
        <f t="shared" si="2"/>
        <v xml:space="preserve">100351 Beans, Green, No Salt Added, Frozen </v>
      </c>
      <c r="D73" s="75" t="s">
        <v>675</v>
      </c>
      <c r="E73" s="64">
        <v>1320</v>
      </c>
      <c r="F73" s="64">
        <v>30</v>
      </c>
      <c r="G73" s="64">
        <v>39600</v>
      </c>
      <c r="H73" s="73">
        <v>0.86519999999999997</v>
      </c>
      <c r="I73" s="73">
        <v>25.96</v>
      </c>
      <c r="J73" s="72">
        <v>34261.919999999998</v>
      </c>
      <c r="K73" s="58" t="s">
        <v>634</v>
      </c>
      <c r="L73" s="87">
        <f t="shared" si="3"/>
        <v>30</v>
      </c>
    </row>
    <row r="74" spans="1:12" x14ac:dyDescent="0.35">
      <c r="A74" s="77">
        <v>100352</v>
      </c>
      <c r="B74" s="76" t="s">
        <v>785</v>
      </c>
      <c r="C74" s="76" t="str">
        <f t="shared" si="2"/>
        <v xml:space="preserve">100352 Carrots, Sliced, No Salt Added, Frozen </v>
      </c>
      <c r="D74" s="75" t="s">
        <v>675</v>
      </c>
      <c r="E74" s="64">
        <v>1320</v>
      </c>
      <c r="F74" s="64">
        <v>30</v>
      </c>
      <c r="G74" s="64">
        <v>39600</v>
      </c>
      <c r="H74" s="73">
        <v>0.72109999999999996</v>
      </c>
      <c r="I74" s="73">
        <v>21.63</v>
      </c>
      <c r="J74" s="72">
        <v>28555.56</v>
      </c>
      <c r="K74" s="58" t="s">
        <v>634</v>
      </c>
      <c r="L74" s="87">
        <f t="shared" si="3"/>
        <v>30</v>
      </c>
    </row>
    <row r="75" spans="1:12" x14ac:dyDescent="0.35">
      <c r="A75" s="77">
        <v>100355</v>
      </c>
      <c r="B75" s="76" t="s">
        <v>784</v>
      </c>
      <c r="C75" s="76" t="str">
        <f t="shared" si="2"/>
        <v>100355 Potatoes, Wedges, Low-sodium, Frozen (IQF)</v>
      </c>
      <c r="D75" s="78" t="s">
        <v>658</v>
      </c>
      <c r="E75" s="64">
        <v>1320</v>
      </c>
      <c r="F75" s="64">
        <v>30</v>
      </c>
      <c r="G75" s="64">
        <v>39600</v>
      </c>
      <c r="H75" s="73">
        <v>1.3853</v>
      </c>
      <c r="I75" s="73">
        <v>41.56</v>
      </c>
      <c r="J75" s="72">
        <v>54857.88</v>
      </c>
      <c r="K75" s="58" t="s">
        <v>634</v>
      </c>
      <c r="L75" s="87">
        <f t="shared" si="3"/>
        <v>30</v>
      </c>
    </row>
    <row r="76" spans="1:12" x14ac:dyDescent="0.35">
      <c r="A76" s="77">
        <v>100356</v>
      </c>
      <c r="B76" s="76" t="s">
        <v>783</v>
      </c>
      <c r="C76" s="76" t="str">
        <f t="shared" si="2"/>
        <v>100356 Potatoes, Wedges, Fat Free, Low-sodium, Frozen (IQF)</v>
      </c>
      <c r="D76" s="78" t="s">
        <v>658</v>
      </c>
      <c r="E76" s="64">
        <v>1320</v>
      </c>
      <c r="F76" s="64">
        <v>30</v>
      </c>
      <c r="G76" s="64">
        <v>39600</v>
      </c>
      <c r="H76" s="73">
        <v>1.1362000000000001</v>
      </c>
      <c r="I76" s="73">
        <v>34.090000000000003</v>
      </c>
      <c r="J76" s="72">
        <v>44993.52</v>
      </c>
      <c r="K76" s="58" t="s">
        <v>634</v>
      </c>
      <c r="L76" s="87">
        <f t="shared" si="3"/>
        <v>30</v>
      </c>
    </row>
    <row r="77" spans="1:12" x14ac:dyDescent="0.35">
      <c r="A77" s="77">
        <v>100357</v>
      </c>
      <c r="B77" s="76" t="s">
        <v>782</v>
      </c>
      <c r="C77" s="76" t="str">
        <f t="shared" si="2"/>
        <v xml:space="preserve">100357 Potatoes, Oven Fries, Low-sodium, Frozen </v>
      </c>
      <c r="D77" s="78" t="s">
        <v>658</v>
      </c>
      <c r="E77" s="64">
        <v>1320</v>
      </c>
      <c r="F77" s="64">
        <v>30</v>
      </c>
      <c r="G77" s="64">
        <v>39600</v>
      </c>
      <c r="H77" s="73">
        <v>1.2392000000000001</v>
      </c>
      <c r="I77" s="73">
        <v>37.18</v>
      </c>
      <c r="J77" s="72">
        <v>49072.32</v>
      </c>
      <c r="K77" s="58" t="s">
        <v>634</v>
      </c>
      <c r="L77" s="87">
        <f t="shared" si="3"/>
        <v>30</v>
      </c>
    </row>
    <row r="78" spans="1:12" x14ac:dyDescent="0.35">
      <c r="A78" s="77">
        <v>100359</v>
      </c>
      <c r="B78" s="76" t="s">
        <v>781</v>
      </c>
      <c r="C78" s="76" t="str">
        <f t="shared" si="2"/>
        <v xml:space="preserve">100359 Beans, Black, Low-sodium, Canned </v>
      </c>
      <c r="D78" s="78" t="s">
        <v>691</v>
      </c>
      <c r="E78" s="64">
        <v>864</v>
      </c>
      <c r="F78" s="79">
        <v>40.5</v>
      </c>
      <c r="G78" s="64">
        <v>34992</v>
      </c>
      <c r="H78" s="73">
        <v>0.57150000000000001</v>
      </c>
      <c r="I78" s="73">
        <v>23.15</v>
      </c>
      <c r="J78" s="72">
        <v>19997.93</v>
      </c>
      <c r="K78" s="58" t="s">
        <v>634</v>
      </c>
      <c r="L78" s="87">
        <f t="shared" si="3"/>
        <v>40.5</v>
      </c>
    </row>
    <row r="79" spans="1:12" s="104" customFormat="1" x14ac:dyDescent="0.35">
      <c r="A79" s="113">
        <v>100360</v>
      </c>
      <c r="B79" s="105" t="s">
        <v>780</v>
      </c>
      <c r="C79" s="105" t="str">
        <f t="shared" si="2"/>
        <v xml:space="preserve">100360 Beans, Garbanzo, Low-sodium, Canned </v>
      </c>
      <c r="D79" s="106" t="s">
        <v>691</v>
      </c>
      <c r="E79" s="107">
        <v>864</v>
      </c>
      <c r="F79" s="115">
        <v>40.5</v>
      </c>
      <c r="G79" s="107">
        <v>34992</v>
      </c>
      <c r="H79" s="108">
        <v>0.56200000000000006</v>
      </c>
      <c r="I79" s="108">
        <v>22.76</v>
      </c>
      <c r="J79" s="109">
        <v>19665.5</v>
      </c>
      <c r="K79" s="110" t="s">
        <v>634</v>
      </c>
      <c r="L79" s="111">
        <f t="shared" si="3"/>
        <v>40.5</v>
      </c>
    </row>
    <row r="80" spans="1:12" x14ac:dyDescent="0.35">
      <c r="A80" s="77">
        <v>100362</v>
      </c>
      <c r="B80" s="76" t="s">
        <v>779</v>
      </c>
      <c r="C80" s="76" t="str">
        <f t="shared" si="2"/>
        <v xml:space="preserve">100362 Beans, Refried, Low-sodium, Canned </v>
      </c>
      <c r="D80" s="78" t="s">
        <v>691</v>
      </c>
      <c r="E80" s="64">
        <v>864</v>
      </c>
      <c r="F80" s="64">
        <v>42</v>
      </c>
      <c r="G80" s="64">
        <v>36288</v>
      </c>
      <c r="H80" s="73">
        <v>0.99609999999999999</v>
      </c>
      <c r="I80" s="73">
        <v>41.84</v>
      </c>
      <c r="J80" s="72">
        <v>36146.480000000003</v>
      </c>
      <c r="K80" s="58" t="s">
        <v>634</v>
      </c>
      <c r="L80" s="87">
        <f t="shared" si="3"/>
        <v>42</v>
      </c>
    </row>
    <row r="81" spans="1:12" x14ac:dyDescent="0.35">
      <c r="A81" s="77">
        <v>100364</v>
      </c>
      <c r="B81" s="76" t="s">
        <v>778</v>
      </c>
      <c r="C81" s="76" t="str">
        <f t="shared" si="2"/>
        <v xml:space="preserve">100364 Beans, Vegetarian, Low-sodium, Canned </v>
      </c>
      <c r="D81" s="78" t="s">
        <v>691</v>
      </c>
      <c r="E81" s="64">
        <v>864</v>
      </c>
      <c r="F81" s="79">
        <v>40.5</v>
      </c>
      <c r="G81" s="64">
        <v>34992</v>
      </c>
      <c r="H81" s="73">
        <v>0.59050000000000002</v>
      </c>
      <c r="I81" s="73">
        <v>23.92</v>
      </c>
      <c r="J81" s="72">
        <v>20662.78</v>
      </c>
      <c r="K81" s="58" t="s">
        <v>634</v>
      </c>
      <c r="L81" s="87">
        <f t="shared" si="3"/>
        <v>40.5</v>
      </c>
    </row>
    <row r="82" spans="1:12" s="104" customFormat="1" x14ac:dyDescent="0.35">
      <c r="A82" s="113">
        <v>100365</v>
      </c>
      <c r="B82" s="105" t="s">
        <v>777</v>
      </c>
      <c r="C82" s="105" t="str">
        <f t="shared" si="2"/>
        <v xml:space="preserve">100365 Beans, Pinto, Low-sodium, Canned </v>
      </c>
      <c r="D82" s="106" t="s">
        <v>691</v>
      </c>
      <c r="E82" s="107">
        <v>864</v>
      </c>
      <c r="F82" s="115">
        <v>40.5</v>
      </c>
      <c r="G82" s="107">
        <v>34992</v>
      </c>
      <c r="H82" s="108">
        <v>0.56859999999999999</v>
      </c>
      <c r="I82" s="108">
        <v>23.03</v>
      </c>
      <c r="J82" s="109">
        <v>19896.45</v>
      </c>
      <c r="K82" s="110" t="s">
        <v>634</v>
      </c>
      <c r="L82" s="111">
        <f t="shared" si="3"/>
        <v>40.5</v>
      </c>
    </row>
    <row r="83" spans="1:12" x14ac:dyDescent="0.35">
      <c r="A83" s="77">
        <v>100366</v>
      </c>
      <c r="B83" s="76" t="s">
        <v>776</v>
      </c>
      <c r="C83" s="76" t="str">
        <f t="shared" si="2"/>
        <v xml:space="preserve">100366 Beans, Small Red, Low-sodium, Canned </v>
      </c>
      <c r="D83" s="78" t="s">
        <v>691</v>
      </c>
      <c r="E83" s="64">
        <v>864</v>
      </c>
      <c r="F83" s="79">
        <v>40.5</v>
      </c>
      <c r="G83" s="64">
        <v>34992</v>
      </c>
      <c r="H83" s="73">
        <v>0.66420000000000001</v>
      </c>
      <c r="I83" s="73">
        <v>26.9</v>
      </c>
      <c r="J83" s="72">
        <v>23241.69</v>
      </c>
      <c r="K83" s="58" t="s">
        <v>634</v>
      </c>
      <c r="L83" s="87">
        <f t="shared" si="3"/>
        <v>40.5</v>
      </c>
    </row>
    <row r="84" spans="1:12" x14ac:dyDescent="0.35">
      <c r="A84" s="77">
        <v>100368</v>
      </c>
      <c r="B84" s="76" t="s">
        <v>775</v>
      </c>
      <c r="C84" s="76" t="str">
        <f t="shared" si="2"/>
        <v xml:space="preserve">100368 Beans, Black-eyed Pea, Low-sodium, Canned </v>
      </c>
      <c r="D84" s="78" t="s">
        <v>691</v>
      </c>
      <c r="E84" s="64">
        <v>864</v>
      </c>
      <c r="F84" s="79">
        <v>40.5</v>
      </c>
      <c r="G84" s="64">
        <v>34992</v>
      </c>
      <c r="H84" s="73">
        <v>0.71329999999999993</v>
      </c>
      <c r="I84" s="73">
        <v>28.89</v>
      </c>
      <c r="J84" s="72">
        <v>24959.79</v>
      </c>
      <c r="K84" s="58" t="s">
        <v>634</v>
      </c>
      <c r="L84" s="87">
        <f t="shared" si="3"/>
        <v>40.5</v>
      </c>
    </row>
    <row r="85" spans="1:12" x14ac:dyDescent="0.35">
      <c r="A85" s="77">
        <v>100369</v>
      </c>
      <c r="B85" s="76" t="s">
        <v>774</v>
      </c>
      <c r="C85" s="76" t="str">
        <f t="shared" si="2"/>
        <v xml:space="preserve">100369 Beans, Pink, Low-sodium, Canned </v>
      </c>
      <c r="D85" s="78" t="s">
        <v>691</v>
      </c>
      <c r="E85" s="64">
        <v>864</v>
      </c>
      <c r="F85" s="79">
        <v>40.5</v>
      </c>
      <c r="G85" s="64">
        <v>34992</v>
      </c>
      <c r="H85" s="73">
        <v>0.64419999999999999</v>
      </c>
      <c r="I85" s="73">
        <v>26.09</v>
      </c>
      <c r="J85" s="72">
        <v>22541.85</v>
      </c>
      <c r="K85" s="58" t="s">
        <v>634</v>
      </c>
      <c r="L85" s="87">
        <f t="shared" si="3"/>
        <v>40.5</v>
      </c>
    </row>
    <row r="86" spans="1:12" x14ac:dyDescent="0.35">
      <c r="A86" s="77">
        <v>100370</v>
      </c>
      <c r="B86" s="76" t="s">
        <v>773</v>
      </c>
      <c r="C86" s="76" t="str">
        <f t="shared" si="2"/>
        <v xml:space="preserve">100370 Beans, Red Kidney, Low-sodium, Canned </v>
      </c>
      <c r="D86" s="78" t="s">
        <v>691</v>
      </c>
      <c r="E86" s="64">
        <v>864</v>
      </c>
      <c r="F86" s="79">
        <v>40.5</v>
      </c>
      <c r="G86" s="64">
        <v>34992</v>
      </c>
      <c r="H86" s="73">
        <v>0.5423</v>
      </c>
      <c r="I86" s="73">
        <v>21.96</v>
      </c>
      <c r="J86" s="72">
        <v>18976.16</v>
      </c>
      <c r="K86" s="58" t="s">
        <v>634</v>
      </c>
      <c r="L86" s="87">
        <f t="shared" si="3"/>
        <v>40.5</v>
      </c>
    </row>
    <row r="87" spans="1:12" x14ac:dyDescent="0.35">
      <c r="A87" s="77">
        <v>100371</v>
      </c>
      <c r="B87" s="76" t="s">
        <v>772</v>
      </c>
      <c r="C87" s="76" t="str">
        <f t="shared" si="2"/>
        <v xml:space="preserve">100371 Beans, Baby Lima, Low-sodium, Canned </v>
      </c>
      <c r="D87" s="78" t="s">
        <v>691</v>
      </c>
      <c r="E87" s="64">
        <v>864</v>
      </c>
      <c r="F87" s="79">
        <v>40.5</v>
      </c>
      <c r="G87" s="64">
        <v>34992</v>
      </c>
      <c r="H87" s="73">
        <v>0.754</v>
      </c>
      <c r="I87" s="73">
        <v>30.54</v>
      </c>
      <c r="J87" s="72">
        <v>26383.97</v>
      </c>
      <c r="K87" s="58" t="s">
        <v>634</v>
      </c>
      <c r="L87" s="87">
        <f t="shared" si="3"/>
        <v>40.5</v>
      </c>
    </row>
    <row r="88" spans="1:12" x14ac:dyDescent="0.35">
      <c r="A88" s="77">
        <v>100373</v>
      </c>
      <c r="B88" s="76" t="s">
        <v>771</v>
      </c>
      <c r="C88" s="76" t="str">
        <f t="shared" si="2"/>
        <v xml:space="preserve">100373 Beans, Great Northern, Low-sodium, Canned </v>
      </c>
      <c r="D88" s="78" t="s">
        <v>691</v>
      </c>
      <c r="E88" s="64">
        <v>864</v>
      </c>
      <c r="F88" s="79">
        <v>40.5</v>
      </c>
      <c r="G88" s="64">
        <v>34992</v>
      </c>
      <c r="H88" s="73">
        <v>0.58509999999999995</v>
      </c>
      <c r="I88" s="73">
        <v>23.7</v>
      </c>
      <c r="J88" s="72">
        <v>20473.82</v>
      </c>
      <c r="K88" s="58" t="s">
        <v>634</v>
      </c>
      <c r="L88" s="87">
        <f t="shared" si="3"/>
        <v>40.5</v>
      </c>
    </row>
    <row r="89" spans="1:12" x14ac:dyDescent="0.35">
      <c r="A89" s="77">
        <v>100382</v>
      </c>
      <c r="B89" s="76" t="s">
        <v>715</v>
      </c>
      <c r="C89" s="76" t="str">
        <f t="shared" si="2"/>
        <v>100382 Beans, Pinto, Dry</v>
      </c>
      <c r="D89" s="75" t="s">
        <v>645</v>
      </c>
      <c r="E89" s="64">
        <v>1680</v>
      </c>
      <c r="F89" s="64">
        <v>24</v>
      </c>
      <c r="G89" s="64">
        <v>40320</v>
      </c>
      <c r="H89" s="73">
        <v>0.63960000000000006</v>
      </c>
      <c r="I89" s="73">
        <v>15.35</v>
      </c>
      <c r="J89" s="72">
        <v>25788.67</v>
      </c>
      <c r="K89" s="58" t="s">
        <v>634</v>
      </c>
      <c r="L89" s="87">
        <f t="shared" si="3"/>
        <v>24</v>
      </c>
    </row>
    <row r="90" spans="1:12" x14ac:dyDescent="0.35">
      <c r="A90" s="77">
        <v>100396</v>
      </c>
      <c r="B90" s="76" t="s">
        <v>770</v>
      </c>
      <c r="C90" s="76" t="str">
        <f t="shared" si="2"/>
        <v>100396 Peanut Butter, Smooth</v>
      </c>
      <c r="D90" s="78" t="s">
        <v>746</v>
      </c>
      <c r="E90" s="64">
        <v>1232</v>
      </c>
      <c r="F90" s="64">
        <v>30</v>
      </c>
      <c r="G90" s="64">
        <v>36960</v>
      </c>
      <c r="H90" s="73">
        <v>1.2729000000000001</v>
      </c>
      <c r="I90" s="73">
        <v>38.19</v>
      </c>
      <c r="J90" s="72">
        <v>47046.38</v>
      </c>
      <c r="K90" s="58" t="s">
        <v>634</v>
      </c>
      <c r="L90" s="87">
        <f t="shared" si="3"/>
        <v>30</v>
      </c>
    </row>
    <row r="91" spans="1:12" x14ac:dyDescent="0.35">
      <c r="A91" s="77">
        <v>100400</v>
      </c>
      <c r="B91" s="76" t="s">
        <v>769</v>
      </c>
      <c r="C91" s="76" t="str">
        <f t="shared" si="2"/>
        <v>100400 Flour, All Purpose, Enriched, Bleached</v>
      </c>
      <c r="D91" s="78" t="s">
        <v>662</v>
      </c>
      <c r="E91" s="64">
        <v>1071</v>
      </c>
      <c r="F91" s="64">
        <v>40</v>
      </c>
      <c r="G91" s="64">
        <v>42840</v>
      </c>
      <c r="H91" s="73">
        <v>0.39630000000000004</v>
      </c>
      <c r="I91" s="73">
        <v>15.85</v>
      </c>
      <c r="J91" s="72">
        <v>16977.490000000002</v>
      </c>
      <c r="K91" s="58" t="s">
        <v>634</v>
      </c>
      <c r="L91" s="87">
        <f t="shared" si="3"/>
        <v>40</v>
      </c>
    </row>
    <row r="92" spans="1:12" x14ac:dyDescent="0.35">
      <c r="A92" s="77">
        <v>100409</v>
      </c>
      <c r="B92" s="76" t="s">
        <v>768</v>
      </c>
      <c r="C92" s="76" t="str">
        <f t="shared" si="2"/>
        <v>100409 Flour, 100% Whole Wheat</v>
      </c>
      <c r="D92" s="78" t="s">
        <v>664</v>
      </c>
      <c r="E92" s="64">
        <v>864</v>
      </c>
      <c r="F92" s="64">
        <v>50</v>
      </c>
      <c r="G92" s="64">
        <v>43200</v>
      </c>
      <c r="H92" s="73">
        <v>0.38700000000000001</v>
      </c>
      <c r="I92" s="73">
        <v>19.350000000000001</v>
      </c>
      <c r="J92" s="72">
        <v>16718.400000000001</v>
      </c>
      <c r="K92" s="58" t="s">
        <v>634</v>
      </c>
      <c r="L92" s="87">
        <f t="shared" si="3"/>
        <v>50</v>
      </c>
    </row>
    <row r="93" spans="1:12" x14ac:dyDescent="0.35">
      <c r="A93" s="77">
        <v>100413</v>
      </c>
      <c r="B93" s="76" t="s">
        <v>766</v>
      </c>
      <c r="C93" s="76" t="str">
        <f t="shared" si="2"/>
        <v>100413 Flour, Bakers Hard Wheat, Unbleached</v>
      </c>
      <c r="D93" s="78" t="s">
        <v>664</v>
      </c>
      <c r="E93" s="64">
        <v>864</v>
      </c>
      <c r="F93" s="64">
        <v>50</v>
      </c>
      <c r="G93" s="64">
        <v>43200</v>
      </c>
      <c r="H93" s="73">
        <v>0.26170000000000004</v>
      </c>
      <c r="I93" s="73">
        <v>13.09</v>
      </c>
      <c r="J93" s="72">
        <v>11305.44</v>
      </c>
      <c r="K93" s="58" t="s">
        <v>634</v>
      </c>
      <c r="L93" s="87">
        <f t="shared" si="3"/>
        <v>50</v>
      </c>
    </row>
    <row r="94" spans="1:12" x14ac:dyDescent="0.35">
      <c r="A94" s="77">
        <v>100417</v>
      </c>
      <c r="B94" s="76" t="s">
        <v>767</v>
      </c>
      <c r="C94" s="76" t="str">
        <f t="shared" si="2"/>
        <v>100417 Flour, Bakers Hard Wheat, Bleached</v>
      </c>
      <c r="D94" s="78" t="s">
        <v>731</v>
      </c>
      <c r="E94" s="64">
        <v>0</v>
      </c>
      <c r="F94" s="64">
        <v>0</v>
      </c>
      <c r="G94" s="64">
        <v>45000</v>
      </c>
      <c r="H94" s="73">
        <v>0.3649</v>
      </c>
      <c r="I94" s="73">
        <v>0</v>
      </c>
      <c r="J94" s="72">
        <v>16420.5</v>
      </c>
      <c r="K94" s="58" t="s">
        <v>634</v>
      </c>
      <c r="L94" s="87" t="e">
        <f t="shared" si="3"/>
        <v>#DIV/0!</v>
      </c>
    </row>
    <row r="95" spans="1:12" x14ac:dyDescent="0.35">
      <c r="A95" s="77">
        <v>100418</v>
      </c>
      <c r="B95" s="76" t="s">
        <v>766</v>
      </c>
      <c r="C95" s="76" t="str">
        <f t="shared" si="2"/>
        <v>100418 Flour, Bakers Hard Wheat, Unbleached</v>
      </c>
      <c r="D95" s="78" t="s">
        <v>731</v>
      </c>
      <c r="E95" s="64">
        <v>0</v>
      </c>
      <c r="F95" s="64">
        <v>0</v>
      </c>
      <c r="G95" s="64">
        <v>45000</v>
      </c>
      <c r="H95" s="73">
        <v>0.35189999999999999</v>
      </c>
      <c r="I95" s="73">
        <v>0</v>
      </c>
      <c r="J95" s="72">
        <v>15835.5</v>
      </c>
      <c r="K95" s="58" t="s">
        <v>634</v>
      </c>
      <c r="L95" s="87" t="e">
        <f t="shared" si="3"/>
        <v>#DIV/0!</v>
      </c>
    </row>
    <row r="96" spans="1:12" s="104" customFormat="1" x14ac:dyDescent="0.35">
      <c r="A96" s="113">
        <v>100420</v>
      </c>
      <c r="B96" s="105" t="s">
        <v>765</v>
      </c>
      <c r="C96" s="105" t="str">
        <f t="shared" si="2"/>
        <v>100420 Flour, Bakers Hard Wheat, Hearth, Unbleached</v>
      </c>
      <c r="D96" s="106" t="s">
        <v>731</v>
      </c>
      <c r="E96" s="107">
        <v>0</v>
      </c>
      <c r="F96" s="107">
        <v>0</v>
      </c>
      <c r="G96" s="107">
        <v>45000</v>
      </c>
      <c r="H96" s="108">
        <v>0.37979999999999997</v>
      </c>
      <c r="I96" s="108">
        <v>0</v>
      </c>
      <c r="J96" s="109">
        <v>17091</v>
      </c>
      <c r="K96" s="110" t="s">
        <v>634</v>
      </c>
      <c r="L96" s="111" t="e">
        <f t="shared" si="3"/>
        <v>#DIV/0!</v>
      </c>
    </row>
    <row r="97" spans="1:12" x14ac:dyDescent="0.35">
      <c r="A97" s="77">
        <v>100425</v>
      </c>
      <c r="B97" s="76" t="s">
        <v>764</v>
      </c>
      <c r="C97" s="76" t="str">
        <f t="shared" si="2"/>
        <v>100425 Pasta, Spaghetti, Enriched</v>
      </c>
      <c r="D97" s="75" t="s">
        <v>701</v>
      </c>
      <c r="E97" s="64">
        <v>2000</v>
      </c>
      <c r="F97" s="64">
        <v>20</v>
      </c>
      <c r="G97" s="64">
        <v>40000</v>
      </c>
      <c r="H97" s="73">
        <v>2.5467</v>
      </c>
      <c r="I97" s="73">
        <v>50.93</v>
      </c>
      <c r="J97" s="72">
        <v>101868</v>
      </c>
      <c r="K97" s="58" t="s">
        <v>634</v>
      </c>
      <c r="L97" s="87">
        <f t="shared" si="3"/>
        <v>20</v>
      </c>
    </row>
    <row r="98" spans="1:12" x14ac:dyDescent="0.35">
      <c r="A98" s="77">
        <v>100439</v>
      </c>
      <c r="B98" s="76" t="s">
        <v>762</v>
      </c>
      <c r="C98" s="76" t="str">
        <f t="shared" si="2"/>
        <v>100439 Oil, Vegetable</v>
      </c>
      <c r="D98" s="78" t="s">
        <v>763</v>
      </c>
      <c r="E98" s="64">
        <v>800</v>
      </c>
      <c r="F98" s="79">
        <v>46.2</v>
      </c>
      <c r="G98" s="64">
        <v>36960</v>
      </c>
      <c r="H98" s="73">
        <v>1.1255999999999999</v>
      </c>
      <c r="I98" s="73">
        <v>52</v>
      </c>
      <c r="J98" s="72">
        <v>41602.18</v>
      </c>
      <c r="K98" s="58" t="s">
        <v>634</v>
      </c>
      <c r="L98" s="87">
        <f t="shared" si="3"/>
        <v>46.2</v>
      </c>
    </row>
    <row r="99" spans="1:12" x14ac:dyDescent="0.35">
      <c r="A99" s="77">
        <v>100443</v>
      </c>
      <c r="B99" s="76" t="s">
        <v>762</v>
      </c>
      <c r="C99" s="76" t="str">
        <f t="shared" si="2"/>
        <v>100443 Oil, Vegetable</v>
      </c>
      <c r="D99" s="75" t="s">
        <v>731</v>
      </c>
      <c r="E99" s="64">
        <v>0</v>
      </c>
      <c r="F99" s="64">
        <v>0</v>
      </c>
      <c r="G99" s="64">
        <v>48000</v>
      </c>
      <c r="H99" s="73">
        <v>0.86760000000000004</v>
      </c>
      <c r="I99" s="73">
        <v>0</v>
      </c>
      <c r="J99" s="72">
        <v>41644.800000000003</v>
      </c>
      <c r="K99" s="58" t="s">
        <v>634</v>
      </c>
      <c r="L99" s="87" t="e">
        <f t="shared" si="3"/>
        <v>#DIV/0!</v>
      </c>
    </row>
    <row r="100" spans="1:12" x14ac:dyDescent="0.35">
      <c r="A100" s="77">
        <v>100465</v>
      </c>
      <c r="B100" s="76" t="s">
        <v>761</v>
      </c>
      <c r="C100" s="76" t="str">
        <f t="shared" si="2"/>
        <v>100465 Oats, Rolled, Quick Cooking</v>
      </c>
      <c r="D100" s="78" t="s">
        <v>760</v>
      </c>
      <c r="E100" s="64">
        <v>1040</v>
      </c>
      <c r="F100" s="79">
        <v>31.5</v>
      </c>
      <c r="G100" s="64">
        <v>32760</v>
      </c>
      <c r="H100" s="73">
        <v>1.0206</v>
      </c>
      <c r="I100" s="73">
        <v>32.15</v>
      </c>
      <c r="J100" s="72">
        <v>33434.86</v>
      </c>
      <c r="K100" s="58" t="s">
        <v>634</v>
      </c>
      <c r="L100" s="87">
        <f t="shared" si="3"/>
        <v>31.5</v>
      </c>
    </row>
    <row r="101" spans="1:12" x14ac:dyDescent="0.35">
      <c r="A101" s="77">
        <v>100494</v>
      </c>
      <c r="B101" s="76" t="s">
        <v>759</v>
      </c>
      <c r="C101" s="76" t="str">
        <f t="shared" si="2"/>
        <v>100494 Rice, Long Grain, Parboiled</v>
      </c>
      <c r="D101" s="75" t="s">
        <v>734</v>
      </c>
      <c r="E101" s="64">
        <v>1680</v>
      </c>
      <c r="F101" s="64">
        <v>25</v>
      </c>
      <c r="G101" s="64">
        <v>42000</v>
      </c>
      <c r="H101" s="73">
        <v>0.86860000000000004</v>
      </c>
      <c r="I101" s="73">
        <v>21.72</v>
      </c>
      <c r="J101" s="72">
        <v>36481.199999999997</v>
      </c>
      <c r="K101" s="58" t="s">
        <v>634</v>
      </c>
      <c r="L101" s="87">
        <f t="shared" si="3"/>
        <v>25</v>
      </c>
    </row>
    <row r="102" spans="1:12" x14ac:dyDescent="0.35">
      <c r="A102" s="77">
        <v>100500</v>
      </c>
      <c r="B102" s="76" t="s">
        <v>744</v>
      </c>
      <c r="C102" s="76" t="str">
        <f t="shared" si="2"/>
        <v>100500 Rice, Brown, Long Grain, Parboiled</v>
      </c>
      <c r="D102" s="75" t="s">
        <v>758</v>
      </c>
      <c r="E102" s="64">
        <v>875</v>
      </c>
      <c r="F102" s="64">
        <v>48</v>
      </c>
      <c r="G102" s="64">
        <v>42000</v>
      </c>
      <c r="H102" s="73">
        <v>0.99569999999999992</v>
      </c>
      <c r="I102" s="73">
        <v>47.79</v>
      </c>
      <c r="J102" s="72">
        <v>41819.4</v>
      </c>
      <c r="K102" s="58" t="s">
        <v>634</v>
      </c>
      <c r="L102" s="87">
        <f t="shared" si="3"/>
        <v>48</v>
      </c>
    </row>
    <row r="103" spans="1:12" s="104" customFormat="1" x14ac:dyDescent="0.35">
      <c r="A103" s="113">
        <v>100506</v>
      </c>
      <c r="B103" s="105" t="s">
        <v>757</v>
      </c>
      <c r="C103" s="105" t="str">
        <f t="shared" si="2"/>
        <v>100506 Potatoes, For Processing to Frozen</v>
      </c>
      <c r="D103" s="112" t="s">
        <v>731</v>
      </c>
      <c r="E103" s="107">
        <v>0</v>
      </c>
      <c r="F103" s="107">
        <v>0</v>
      </c>
      <c r="G103" s="107">
        <v>40000</v>
      </c>
      <c r="H103" s="108">
        <v>0.14000000000000001</v>
      </c>
      <c r="I103" s="108">
        <v>0</v>
      </c>
      <c r="J103" s="109">
        <v>4864</v>
      </c>
      <c r="K103" s="110" t="s">
        <v>634</v>
      </c>
      <c r="L103" s="111" t="e">
        <f t="shared" si="3"/>
        <v>#DIV/0!</v>
      </c>
    </row>
    <row r="104" spans="1:12" x14ac:dyDescent="0.35">
      <c r="A104" s="77">
        <v>100514</v>
      </c>
      <c r="B104" s="76" t="s">
        <v>756</v>
      </c>
      <c r="C104" s="76" t="str">
        <f t="shared" si="2"/>
        <v>100514 Apples, Red Delicious, Fresh</v>
      </c>
      <c r="D104" s="75" t="s">
        <v>680</v>
      </c>
      <c r="E104" s="64">
        <v>924</v>
      </c>
      <c r="F104" s="79">
        <v>38.5</v>
      </c>
      <c r="G104" s="64">
        <v>35574</v>
      </c>
      <c r="H104" s="73">
        <v>0.54799999999999993</v>
      </c>
      <c r="I104" s="73">
        <v>21.1</v>
      </c>
      <c r="J104" s="72">
        <v>19494.55</v>
      </c>
      <c r="K104" s="58" t="s">
        <v>634</v>
      </c>
      <c r="L104" s="87">
        <f t="shared" si="3"/>
        <v>38.5</v>
      </c>
    </row>
    <row r="105" spans="1:12" x14ac:dyDescent="0.35">
      <c r="A105" s="77">
        <v>100517</v>
      </c>
      <c r="B105" s="76" t="s">
        <v>755</v>
      </c>
      <c r="C105" s="76" t="str">
        <f t="shared" si="2"/>
        <v xml:space="preserve">100517 Apples, Empire, Fresh </v>
      </c>
      <c r="D105" s="75" t="s">
        <v>680</v>
      </c>
      <c r="E105" s="64">
        <v>924</v>
      </c>
      <c r="F105" s="79">
        <v>38.5</v>
      </c>
      <c r="G105" s="64">
        <v>35574</v>
      </c>
      <c r="H105" s="73">
        <v>0.5121</v>
      </c>
      <c r="I105" s="73">
        <v>19.72</v>
      </c>
      <c r="J105" s="72">
        <v>18217.45</v>
      </c>
      <c r="K105" s="58" t="s">
        <v>634</v>
      </c>
      <c r="L105" s="87">
        <f t="shared" si="3"/>
        <v>38.5</v>
      </c>
    </row>
    <row r="106" spans="1:12" x14ac:dyDescent="0.35">
      <c r="A106" s="77">
        <v>100521</v>
      </c>
      <c r="B106" s="76" t="s">
        <v>754</v>
      </c>
      <c r="C106" s="76" t="str">
        <f t="shared" si="2"/>
        <v>100521 Apples, Gala, Fresh</v>
      </c>
      <c r="D106" s="75" t="s">
        <v>680</v>
      </c>
      <c r="E106" s="64">
        <v>924</v>
      </c>
      <c r="F106" s="79">
        <v>38.5</v>
      </c>
      <c r="G106" s="64">
        <v>35574</v>
      </c>
      <c r="H106" s="73">
        <v>0.60650000000000004</v>
      </c>
      <c r="I106" s="73">
        <v>23.35</v>
      </c>
      <c r="J106" s="72">
        <v>21575.63</v>
      </c>
      <c r="K106" s="58" t="s">
        <v>634</v>
      </c>
      <c r="L106" s="87">
        <f t="shared" si="3"/>
        <v>38.5</v>
      </c>
    </row>
    <row r="107" spans="1:12" x14ac:dyDescent="0.35">
      <c r="A107" s="77">
        <v>100522</v>
      </c>
      <c r="B107" s="76" t="s">
        <v>753</v>
      </c>
      <c r="C107" s="76" t="str">
        <f t="shared" si="2"/>
        <v xml:space="preserve">100522 Apples, Fuji, Fresh </v>
      </c>
      <c r="D107" s="81" t="s">
        <v>680</v>
      </c>
      <c r="E107" s="64">
        <v>924</v>
      </c>
      <c r="F107" s="79">
        <v>38.5</v>
      </c>
      <c r="G107" s="64">
        <v>35574</v>
      </c>
      <c r="H107" s="73">
        <v>0.53579999999999994</v>
      </c>
      <c r="I107" s="73">
        <v>20.63</v>
      </c>
      <c r="J107" s="72">
        <v>19060.55</v>
      </c>
      <c r="K107" s="58" t="s">
        <v>634</v>
      </c>
      <c r="L107" s="87">
        <f t="shared" si="3"/>
        <v>38.5</v>
      </c>
    </row>
    <row r="108" spans="1:12" x14ac:dyDescent="0.35">
      <c r="A108" s="77">
        <v>100523</v>
      </c>
      <c r="B108" s="76" t="s">
        <v>752</v>
      </c>
      <c r="C108" s="76" t="str">
        <f t="shared" si="2"/>
        <v>100523 Apples, Braeburn, Fresh</v>
      </c>
      <c r="D108" s="75" t="s">
        <v>680</v>
      </c>
      <c r="E108" s="64">
        <v>924</v>
      </c>
      <c r="F108" s="79">
        <v>38.5</v>
      </c>
      <c r="G108" s="64">
        <v>35574</v>
      </c>
      <c r="H108" s="73">
        <v>0.78469999999999995</v>
      </c>
      <c r="I108" s="73">
        <v>30.21</v>
      </c>
      <c r="J108" s="72">
        <v>27914.92</v>
      </c>
      <c r="K108" s="58" t="s">
        <v>634</v>
      </c>
      <c r="L108" s="87">
        <f t="shared" si="3"/>
        <v>38.5</v>
      </c>
    </row>
    <row r="109" spans="1:12" x14ac:dyDescent="0.35">
      <c r="A109" s="77">
        <v>100877</v>
      </c>
      <c r="B109" s="76" t="s">
        <v>751</v>
      </c>
      <c r="C109" s="76" t="str">
        <f t="shared" si="2"/>
        <v>100877 Chicken, Boned, White Meat, Canned</v>
      </c>
      <c r="D109" s="78" t="s">
        <v>750</v>
      </c>
      <c r="E109" s="64">
        <v>1000</v>
      </c>
      <c r="F109" s="79">
        <v>37.5</v>
      </c>
      <c r="G109" s="64">
        <v>37500</v>
      </c>
      <c r="H109" s="73">
        <v>4.1500000000000004</v>
      </c>
      <c r="I109" s="73">
        <v>155.63</v>
      </c>
      <c r="J109" s="72">
        <v>155625</v>
      </c>
      <c r="K109" s="58" t="s">
        <v>634</v>
      </c>
      <c r="L109" s="87">
        <f t="shared" si="3"/>
        <v>37.5</v>
      </c>
    </row>
    <row r="110" spans="1:12" s="104" customFormat="1" x14ac:dyDescent="0.35">
      <c r="A110" s="113">
        <v>100883</v>
      </c>
      <c r="B110" s="105" t="s">
        <v>749</v>
      </c>
      <c r="C110" s="105" t="str">
        <f t="shared" si="2"/>
        <v>100883 Turkey, Thighs, Boneless, Skinless, Chilled</v>
      </c>
      <c r="D110" s="106" t="s">
        <v>731</v>
      </c>
      <c r="E110" s="107">
        <v>0</v>
      </c>
      <c r="F110" s="107">
        <v>0</v>
      </c>
      <c r="G110" s="107">
        <v>36000</v>
      </c>
      <c r="H110" s="108">
        <v>2.9079999999999999</v>
      </c>
      <c r="I110" s="108">
        <v>0</v>
      </c>
      <c r="J110" s="109">
        <v>104688</v>
      </c>
      <c r="K110" s="110" t="s">
        <v>634</v>
      </c>
      <c r="L110" s="111" t="e">
        <f t="shared" si="3"/>
        <v>#DIV/0!</v>
      </c>
    </row>
    <row r="111" spans="1:12" s="104" customFormat="1" x14ac:dyDescent="0.35">
      <c r="A111" s="113">
        <v>100912</v>
      </c>
      <c r="B111" s="105" t="s">
        <v>748</v>
      </c>
      <c r="C111" s="105" t="str">
        <f t="shared" si="2"/>
        <v>100912 Flour, Bread</v>
      </c>
      <c r="D111" s="112" t="s">
        <v>731</v>
      </c>
      <c r="E111" s="107">
        <v>0</v>
      </c>
      <c r="F111" s="107">
        <v>0</v>
      </c>
      <c r="G111" s="107">
        <v>45000</v>
      </c>
      <c r="H111" s="108">
        <v>0.3674</v>
      </c>
      <c r="I111" s="108">
        <v>0</v>
      </c>
      <c r="J111" s="109">
        <v>16533</v>
      </c>
      <c r="K111" s="110" t="s">
        <v>634</v>
      </c>
      <c r="L111" s="111" t="e">
        <f t="shared" si="3"/>
        <v>#DIV/0!</v>
      </c>
    </row>
    <row r="112" spans="1:12" x14ac:dyDescent="0.35">
      <c r="A112" s="77">
        <v>100935</v>
      </c>
      <c r="B112" s="76" t="s">
        <v>747</v>
      </c>
      <c r="C112" s="76" t="str">
        <f t="shared" si="2"/>
        <v>100935 Sunflower Seed Butter, Smooth (K)</v>
      </c>
      <c r="D112" s="78" t="s">
        <v>746</v>
      </c>
      <c r="E112" s="64">
        <v>1232</v>
      </c>
      <c r="F112" s="64">
        <v>30</v>
      </c>
      <c r="G112" s="64">
        <v>36960</v>
      </c>
      <c r="H112" s="73">
        <v>2.2124999999999999</v>
      </c>
      <c r="I112" s="73">
        <v>66.38</v>
      </c>
      <c r="J112" s="72">
        <v>81774</v>
      </c>
      <c r="K112" s="58" t="s">
        <v>634</v>
      </c>
      <c r="L112" s="87">
        <f t="shared" si="3"/>
        <v>30</v>
      </c>
    </row>
    <row r="113" spans="1:12" s="104" customFormat="1" x14ac:dyDescent="0.35">
      <c r="A113" s="113">
        <v>100980</v>
      </c>
      <c r="B113" s="105" t="s">
        <v>745</v>
      </c>
      <c r="C113" s="105" t="str">
        <f t="shared" si="2"/>
        <v>100980 Sweet Potatoes, For Processing</v>
      </c>
      <c r="D113" s="112" t="s">
        <v>731</v>
      </c>
      <c r="E113" s="107">
        <v>0</v>
      </c>
      <c r="F113" s="107">
        <v>0</v>
      </c>
      <c r="G113" s="107">
        <v>40000</v>
      </c>
      <c r="H113" s="108">
        <v>0.23620000000000002</v>
      </c>
      <c r="I113" s="108">
        <v>0</v>
      </c>
      <c r="J113" s="109">
        <v>9448</v>
      </c>
      <c r="K113" s="110" t="s">
        <v>634</v>
      </c>
      <c r="L113" s="111" t="e">
        <f t="shared" si="3"/>
        <v>#DIV/0!</v>
      </c>
    </row>
    <row r="114" spans="1:12" x14ac:dyDescent="0.35">
      <c r="A114" s="77">
        <v>101031</v>
      </c>
      <c r="B114" s="76" t="s">
        <v>744</v>
      </c>
      <c r="C114" s="76" t="str">
        <f t="shared" si="2"/>
        <v>101031 Rice, Brown, Long Grain, Parboiled</v>
      </c>
      <c r="D114" s="75" t="s">
        <v>734</v>
      </c>
      <c r="E114" s="64">
        <v>1680</v>
      </c>
      <c r="F114" s="64">
        <v>25</v>
      </c>
      <c r="G114" s="64">
        <v>42000</v>
      </c>
      <c r="H114" s="73">
        <v>0.90769999999999995</v>
      </c>
      <c r="I114" s="73">
        <v>22.69</v>
      </c>
      <c r="J114" s="72">
        <v>38123.4</v>
      </c>
      <c r="K114" s="58" t="s">
        <v>634</v>
      </c>
      <c r="L114" s="87">
        <f t="shared" si="3"/>
        <v>25</v>
      </c>
    </row>
    <row r="115" spans="1:12" x14ac:dyDescent="0.35">
      <c r="A115" s="77">
        <v>110080</v>
      </c>
      <c r="B115" s="76" t="s">
        <v>743</v>
      </c>
      <c r="C115" s="76" t="str">
        <f t="shared" si="2"/>
        <v xml:space="preserve">110080 Chicken, Oven Roasted, Cut-up 8 pcs, Cooked, Frozen </v>
      </c>
      <c r="D115" s="75" t="s">
        <v>742</v>
      </c>
      <c r="E115" s="64">
        <v>1200</v>
      </c>
      <c r="F115" s="64">
        <v>30</v>
      </c>
      <c r="G115" s="64">
        <v>36000</v>
      </c>
      <c r="H115" s="73">
        <v>4.8289</v>
      </c>
      <c r="I115" s="73">
        <v>144.87</v>
      </c>
      <c r="J115" s="72">
        <v>173840.4</v>
      </c>
      <c r="K115" s="58" t="s">
        <v>634</v>
      </c>
      <c r="L115" s="87">
        <f t="shared" si="3"/>
        <v>30</v>
      </c>
    </row>
    <row r="116" spans="1:12" s="104" customFormat="1" x14ac:dyDescent="0.35">
      <c r="A116" s="113">
        <v>110149</v>
      </c>
      <c r="B116" s="105" t="s">
        <v>741</v>
      </c>
      <c r="C116" s="105" t="str">
        <f t="shared" si="2"/>
        <v>110149 Apples, For Processing</v>
      </c>
      <c r="D116" s="112" t="s">
        <v>731</v>
      </c>
      <c r="E116" s="107">
        <v>0</v>
      </c>
      <c r="F116" s="107">
        <v>0</v>
      </c>
      <c r="G116" s="107">
        <v>39600</v>
      </c>
      <c r="H116" s="108">
        <v>0.45890000000000003</v>
      </c>
      <c r="I116" s="108">
        <v>0</v>
      </c>
      <c r="J116" s="109">
        <v>18172.439999999999</v>
      </c>
      <c r="K116" s="110" t="s">
        <v>634</v>
      </c>
      <c r="L116" s="111" t="e">
        <f t="shared" si="3"/>
        <v>#DIV/0!</v>
      </c>
    </row>
    <row r="117" spans="1:12" x14ac:dyDescent="0.35">
      <c r="A117" s="77">
        <v>110161</v>
      </c>
      <c r="B117" s="76" t="s">
        <v>740</v>
      </c>
      <c r="C117" s="76" t="str">
        <f t="shared" si="2"/>
        <v>110161 Mixed Fruit (Apples, Cherries, Cranberries, Raisins), Dried</v>
      </c>
      <c r="D117" s="75" t="s">
        <v>739</v>
      </c>
      <c r="E117" s="64">
        <v>1456</v>
      </c>
      <c r="F117" s="64">
        <v>25</v>
      </c>
      <c r="G117" s="64">
        <v>36400</v>
      </c>
      <c r="H117" s="73">
        <v>3.5432000000000001</v>
      </c>
      <c r="I117" s="73">
        <v>88.58</v>
      </c>
      <c r="J117" s="72">
        <v>128972.48</v>
      </c>
      <c r="K117" s="58" t="s">
        <v>634</v>
      </c>
      <c r="L117" s="87">
        <f t="shared" si="3"/>
        <v>25</v>
      </c>
    </row>
    <row r="118" spans="1:12" x14ac:dyDescent="0.35">
      <c r="A118" s="77">
        <v>110177</v>
      </c>
      <c r="B118" s="76" t="s">
        <v>738</v>
      </c>
      <c r="C118" s="76" t="str">
        <f t="shared" si="2"/>
        <v>110177 Spaghetti Sauce, Low-sodium, Pouch</v>
      </c>
      <c r="D118" s="78" t="s">
        <v>735</v>
      </c>
      <c r="E118" s="64">
        <v>960</v>
      </c>
      <c r="F118" s="74">
        <v>39.75</v>
      </c>
      <c r="G118" s="64">
        <v>38160</v>
      </c>
      <c r="H118" s="73">
        <v>0.88139999999999996</v>
      </c>
      <c r="I118" s="73">
        <v>35.04</v>
      </c>
      <c r="J118" s="72">
        <v>33634.22</v>
      </c>
      <c r="K118" s="58" t="s">
        <v>634</v>
      </c>
      <c r="L118" s="87">
        <f t="shared" si="3"/>
        <v>39.75</v>
      </c>
    </row>
    <row r="119" spans="1:12" x14ac:dyDescent="0.35">
      <c r="A119" s="77">
        <v>110186</v>
      </c>
      <c r="B119" s="76" t="s">
        <v>737</v>
      </c>
      <c r="C119" s="76" t="str">
        <f t="shared" si="2"/>
        <v xml:space="preserve">110186 Salsa, Low-sodium, Pouch </v>
      </c>
      <c r="D119" s="78" t="s">
        <v>735</v>
      </c>
      <c r="E119" s="64">
        <v>960</v>
      </c>
      <c r="F119" s="74">
        <v>39.75</v>
      </c>
      <c r="G119" s="64">
        <v>38160</v>
      </c>
      <c r="H119" s="73">
        <v>0.89090000000000003</v>
      </c>
      <c r="I119" s="73">
        <v>35.409999999999997</v>
      </c>
      <c r="J119" s="72">
        <v>33996.74</v>
      </c>
      <c r="K119" s="58" t="s">
        <v>634</v>
      </c>
      <c r="L119" s="87">
        <f t="shared" si="3"/>
        <v>39.75</v>
      </c>
    </row>
    <row r="120" spans="1:12" x14ac:dyDescent="0.35">
      <c r="A120" s="77">
        <v>110187</v>
      </c>
      <c r="B120" s="76" t="s">
        <v>736</v>
      </c>
      <c r="C120" s="76" t="str">
        <f t="shared" si="2"/>
        <v xml:space="preserve">110187 Tomato Sauce, Low-sodium, Pouch </v>
      </c>
      <c r="D120" s="78" t="s">
        <v>735</v>
      </c>
      <c r="E120" s="64">
        <v>960</v>
      </c>
      <c r="F120" s="74">
        <v>39.75</v>
      </c>
      <c r="G120" s="64">
        <v>38160</v>
      </c>
      <c r="H120" s="73">
        <v>0.90590000000000004</v>
      </c>
      <c r="I120" s="73">
        <v>36.01</v>
      </c>
      <c r="J120" s="72">
        <v>34569.14</v>
      </c>
      <c r="K120" s="58" t="s">
        <v>634</v>
      </c>
      <c r="L120" s="87">
        <f t="shared" si="3"/>
        <v>39.75</v>
      </c>
    </row>
    <row r="121" spans="1:12" x14ac:dyDescent="0.35">
      <c r="A121" s="77">
        <v>110208</v>
      </c>
      <c r="B121" s="76" t="s">
        <v>733</v>
      </c>
      <c r="C121" s="76" t="str">
        <f t="shared" si="2"/>
        <v>110208 Flour, White Whole Wheat/Enriched 60/40 Blend</v>
      </c>
      <c r="D121" s="78" t="s">
        <v>734</v>
      </c>
      <c r="E121" s="64">
        <v>1728</v>
      </c>
      <c r="F121" s="64">
        <v>25</v>
      </c>
      <c r="G121" s="64">
        <v>43200</v>
      </c>
      <c r="H121" s="73">
        <v>0.42310000000000003</v>
      </c>
      <c r="I121" s="73">
        <v>10.58</v>
      </c>
      <c r="J121" s="72">
        <v>18277.919999999998</v>
      </c>
      <c r="K121" s="58" t="s">
        <v>634</v>
      </c>
      <c r="L121" s="87">
        <f t="shared" si="3"/>
        <v>25</v>
      </c>
    </row>
    <row r="122" spans="1:12" x14ac:dyDescent="0.35">
      <c r="A122" s="77">
        <v>110211</v>
      </c>
      <c r="B122" s="76" t="s">
        <v>733</v>
      </c>
      <c r="C122" s="76" t="str">
        <f t="shared" si="2"/>
        <v>110211 Flour, White Whole Wheat/Enriched 60/40 Blend</v>
      </c>
      <c r="D122" s="78" t="s">
        <v>662</v>
      </c>
      <c r="E122" s="64">
        <v>1071</v>
      </c>
      <c r="F122" s="64">
        <v>40</v>
      </c>
      <c r="G122" s="64">
        <v>42840</v>
      </c>
      <c r="H122" s="73">
        <v>0.40439999999999998</v>
      </c>
      <c r="I122" s="73">
        <v>16.18</v>
      </c>
      <c r="J122" s="72">
        <v>17324.5</v>
      </c>
      <c r="K122" s="58" t="s">
        <v>634</v>
      </c>
      <c r="L122" s="87">
        <f t="shared" si="3"/>
        <v>40</v>
      </c>
    </row>
    <row r="123" spans="1:12" s="104" customFormat="1" x14ac:dyDescent="0.35">
      <c r="A123" s="113">
        <v>110227</v>
      </c>
      <c r="B123" s="105" t="s">
        <v>732</v>
      </c>
      <c r="C123" s="105" t="str">
        <f t="shared" si="2"/>
        <v>110227 Potatoes, For Processing to Dehydrated</v>
      </c>
      <c r="D123" s="112" t="s">
        <v>731</v>
      </c>
      <c r="E123" s="107">
        <v>0</v>
      </c>
      <c r="F123" s="107">
        <v>0</v>
      </c>
      <c r="G123" s="107">
        <v>40000</v>
      </c>
      <c r="H123" s="108">
        <v>0.12</v>
      </c>
      <c r="I123" s="108">
        <v>0</v>
      </c>
      <c r="J123" s="109">
        <v>3680</v>
      </c>
      <c r="K123" s="110" t="s">
        <v>634</v>
      </c>
      <c r="L123" s="111" t="e">
        <f t="shared" si="3"/>
        <v>#DIV/0!</v>
      </c>
    </row>
    <row r="124" spans="1:12" s="104" customFormat="1" x14ac:dyDescent="0.35">
      <c r="A124" s="113">
        <v>110242</v>
      </c>
      <c r="B124" s="105" t="s">
        <v>730</v>
      </c>
      <c r="C124" s="105" t="str">
        <f t="shared" si="2"/>
        <v xml:space="preserve">110242 Cheese, Natural American, Barrel, Chilled </v>
      </c>
      <c r="D124" s="112" t="s">
        <v>729</v>
      </c>
      <c r="E124" s="107">
        <v>0</v>
      </c>
      <c r="F124" s="107">
        <v>0</v>
      </c>
      <c r="G124" s="107">
        <v>40800</v>
      </c>
      <c r="H124" s="108">
        <v>2.1781999999999999</v>
      </c>
      <c r="I124" s="108">
        <v>0</v>
      </c>
      <c r="J124" s="109">
        <v>88870.56</v>
      </c>
      <c r="K124" s="110" t="s">
        <v>634</v>
      </c>
      <c r="L124" s="111" t="e">
        <f t="shared" si="3"/>
        <v>#DIV/0!</v>
      </c>
    </row>
    <row r="125" spans="1:12" s="104" customFormat="1" x14ac:dyDescent="0.35">
      <c r="A125" s="113">
        <v>110244</v>
      </c>
      <c r="B125" s="105" t="s">
        <v>728</v>
      </c>
      <c r="C125" s="105" t="str">
        <f t="shared" si="2"/>
        <v>110244 Cheese, Mozzarella, Low Moisture Part Skim, Chilled</v>
      </c>
      <c r="D125" s="106" t="s">
        <v>727</v>
      </c>
      <c r="E125" s="107">
        <v>0</v>
      </c>
      <c r="F125" s="107">
        <v>0</v>
      </c>
      <c r="G125" s="107">
        <v>41125</v>
      </c>
      <c r="H125" s="108">
        <v>2.1043000000000003</v>
      </c>
      <c r="I125" s="108">
        <v>0</v>
      </c>
      <c r="J125" s="109">
        <v>86539.34</v>
      </c>
      <c r="K125" s="110" t="s">
        <v>634</v>
      </c>
      <c r="L125" s="111" t="e">
        <f t="shared" si="3"/>
        <v>#DIV/0!</v>
      </c>
    </row>
    <row r="126" spans="1:12" x14ac:dyDescent="0.35">
      <c r="A126" s="77">
        <v>110253</v>
      </c>
      <c r="B126" s="76" t="s">
        <v>726</v>
      </c>
      <c r="C126" s="76" t="str">
        <f t="shared" si="2"/>
        <v>110253 Cheese, Cheddar, White, Chilled</v>
      </c>
      <c r="D126" s="75" t="s">
        <v>724</v>
      </c>
      <c r="E126" s="64">
        <v>960</v>
      </c>
      <c r="F126" s="79">
        <v>42.5</v>
      </c>
      <c r="G126" s="64">
        <v>40800</v>
      </c>
      <c r="H126" s="73">
        <v>2.7475000000000001</v>
      </c>
      <c r="I126" s="73">
        <v>116.77</v>
      </c>
      <c r="J126" s="72">
        <v>112098</v>
      </c>
      <c r="K126" s="58" t="s">
        <v>723</v>
      </c>
      <c r="L126" s="87">
        <f t="shared" si="3"/>
        <v>42.5</v>
      </c>
    </row>
    <row r="127" spans="1:12" x14ac:dyDescent="0.35">
      <c r="A127" s="77">
        <v>110254</v>
      </c>
      <c r="B127" s="76" t="s">
        <v>725</v>
      </c>
      <c r="C127" s="76" t="str">
        <f t="shared" si="2"/>
        <v xml:space="preserve">110254 Cheese, Cheddar, Yellow, Chilled  </v>
      </c>
      <c r="D127" s="75" t="s">
        <v>724</v>
      </c>
      <c r="E127" s="64">
        <v>960</v>
      </c>
      <c r="F127" s="79">
        <v>42.5</v>
      </c>
      <c r="G127" s="64">
        <v>40800</v>
      </c>
      <c r="H127" s="73">
        <v>2.1549999999999998</v>
      </c>
      <c r="I127" s="73">
        <v>91.59</v>
      </c>
      <c r="J127" s="72">
        <v>87924</v>
      </c>
      <c r="K127" s="58" t="s">
        <v>723</v>
      </c>
      <c r="L127" s="87">
        <f t="shared" si="3"/>
        <v>42.5</v>
      </c>
    </row>
    <row r="128" spans="1:12" x14ac:dyDescent="0.35">
      <c r="A128" s="77">
        <v>110261</v>
      </c>
      <c r="B128" s="76" t="s">
        <v>722</v>
      </c>
      <c r="C128" s="76" t="str">
        <f t="shared" si="2"/>
        <v>110261 Beef, Fine Ground, 100%, 85/15, LFTB OPT, Frozen</v>
      </c>
      <c r="D128" s="75" t="s">
        <v>680</v>
      </c>
      <c r="E128" s="64">
        <v>1000</v>
      </c>
      <c r="F128" s="64">
        <v>40</v>
      </c>
      <c r="G128" s="64">
        <v>40000</v>
      </c>
      <c r="H128" s="73">
        <v>3.9594999999999998</v>
      </c>
      <c r="I128" s="73">
        <v>158.38</v>
      </c>
      <c r="J128" s="72">
        <v>158380</v>
      </c>
      <c r="K128" s="58" t="s">
        <v>634</v>
      </c>
      <c r="L128" s="87">
        <f t="shared" si="3"/>
        <v>40</v>
      </c>
    </row>
    <row r="129" spans="1:12" x14ac:dyDescent="0.35">
      <c r="A129" s="77">
        <v>110322</v>
      </c>
      <c r="B129" s="76" t="s">
        <v>721</v>
      </c>
      <c r="C129" s="76" t="str">
        <f t="shared" si="2"/>
        <v xml:space="preserve">110322 Beef, Patties w/SPP, Cooked, 2.0 MMA, Frozen </v>
      </c>
      <c r="D129" s="75" t="s">
        <v>680</v>
      </c>
      <c r="E129" s="64">
        <v>950</v>
      </c>
      <c r="F129" s="64">
        <v>40</v>
      </c>
      <c r="G129" s="64">
        <v>38000</v>
      </c>
      <c r="H129" s="73">
        <v>4.9651999999999994</v>
      </c>
      <c r="I129" s="73">
        <v>198.61</v>
      </c>
      <c r="J129" s="72">
        <v>188677.6</v>
      </c>
      <c r="K129" s="58" t="s">
        <v>634</v>
      </c>
      <c r="L129" s="87">
        <f t="shared" si="3"/>
        <v>40</v>
      </c>
    </row>
    <row r="130" spans="1:12" x14ac:dyDescent="0.35">
      <c r="A130" s="77">
        <v>110346</v>
      </c>
      <c r="B130" s="76" t="s">
        <v>720</v>
      </c>
      <c r="C130" s="76" t="str">
        <f t="shared" si="2"/>
        <v>110346 Beef, Patties, 100%, 90/10, 2.0 MMA, Frozen</v>
      </c>
      <c r="D130" s="75" t="s">
        <v>680</v>
      </c>
      <c r="E130" s="64">
        <v>950</v>
      </c>
      <c r="F130" s="64">
        <v>40</v>
      </c>
      <c r="G130" s="64">
        <v>38000</v>
      </c>
      <c r="H130" s="73">
        <v>4.0272000000000006</v>
      </c>
      <c r="I130" s="73">
        <v>161.09</v>
      </c>
      <c r="J130" s="72">
        <v>153033.60000000001</v>
      </c>
      <c r="K130" s="58" t="s">
        <v>634</v>
      </c>
      <c r="L130" s="87">
        <f t="shared" si="3"/>
        <v>40</v>
      </c>
    </row>
    <row r="131" spans="1:12" x14ac:dyDescent="0.35">
      <c r="A131" s="77">
        <v>110348</v>
      </c>
      <c r="B131" s="76" t="s">
        <v>719</v>
      </c>
      <c r="C131" s="76" t="str">
        <f t="shared" ref="C131:C187" si="4">CONCATENATE(A131," ",B131)</f>
        <v xml:space="preserve">110348 Beef, Patties w/SPP, 85/15, 2.0 MMA, Frozen </v>
      </c>
      <c r="D131" s="75" t="s">
        <v>680</v>
      </c>
      <c r="E131" s="64">
        <v>950</v>
      </c>
      <c r="F131" s="64">
        <v>40</v>
      </c>
      <c r="G131" s="64">
        <v>38000</v>
      </c>
      <c r="H131" s="73">
        <v>3.3533999999999997</v>
      </c>
      <c r="I131" s="73">
        <v>134.13999999999999</v>
      </c>
      <c r="J131" s="72">
        <v>127429.2</v>
      </c>
      <c r="K131" s="58" t="s">
        <v>634</v>
      </c>
      <c r="L131" s="87">
        <f t="shared" ref="L131:L187" si="5">G131/E131</f>
        <v>40</v>
      </c>
    </row>
    <row r="132" spans="1:12" x14ac:dyDescent="0.35">
      <c r="A132" s="77">
        <v>110349</v>
      </c>
      <c r="B132" s="76" t="s">
        <v>718</v>
      </c>
      <c r="C132" s="76" t="str">
        <f t="shared" si="4"/>
        <v>110349 Beef, Patties, 100%, 85/15, 2.0 MMA, Frozen</v>
      </c>
      <c r="D132" s="75" t="s">
        <v>680</v>
      </c>
      <c r="E132" s="64">
        <v>950</v>
      </c>
      <c r="F132" s="64">
        <v>40</v>
      </c>
      <c r="G132" s="64">
        <v>38000</v>
      </c>
      <c r="H132" s="73">
        <v>3.9383999999999997</v>
      </c>
      <c r="I132" s="73">
        <v>157.54</v>
      </c>
      <c r="J132" s="72">
        <v>149659.20000000001</v>
      </c>
      <c r="K132" s="58" t="s">
        <v>634</v>
      </c>
      <c r="L132" s="87">
        <f t="shared" si="5"/>
        <v>40</v>
      </c>
    </row>
    <row r="133" spans="1:12" x14ac:dyDescent="0.35">
      <c r="A133" s="77">
        <v>110361</v>
      </c>
      <c r="B133" s="76" t="s">
        <v>717</v>
      </c>
      <c r="C133" s="76" t="str">
        <f t="shared" si="4"/>
        <v>110361 Applesauce, Unsweetened, Cups, Shelf-Stable</v>
      </c>
      <c r="D133" s="75" t="s">
        <v>716</v>
      </c>
      <c r="E133" s="64">
        <v>1400</v>
      </c>
      <c r="F133" s="64">
        <v>27</v>
      </c>
      <c r="G133" s="64">
        <v>37800</v>
      </c>
      <c r="H133" s="73">
        <v>1.0373999999999999</v>
      </c>
      <c r="I133" s="73">
        <v>28.01</v>
      </c>
      <c r="J133" s="72">
        <v>39213.72</v>
      </c>
      <c r="K133" s="58" t="s">
        <v>634</v>
      </c>
      <c r="L133" s="87">
        <f t="shared" si="5"/>
        <v>27</v>
      </c>
    </row>
    <row r="134" spans="1:12" x14ac:dyDescent="0.35">
      <c r="A134" s="77">
        <v>110381</v>
      </c>
      <c r="B134" s="76" t="s">
        <v>715</v>
      </c>
      <c r="C134" s="76" t="str">
        <f t="shared" si="4"/>
        <v>110381 Beans, Pinto, Dry</v>
      </c>
      <c r="D134" s="75" t="s">
        <v>714</v>
      </c>
      <c r="E134" s="64">
        <v>0</v>
      </c>
      <c r="F134" s="64">
        <v>0</v>
      </c>
      <c r="G134" s="64">
        <v>44000</v>
      </c>
      <c r="H134" s="73">
        <v>0.52</v>
      </c>
      <c r="I134" s="73">
        <v>0</v>
      </c>
      <c r="J134" s="72">
        <v>22880</v>
      </c>
      <c r="K134" s="58" t="s">
        <v>634</v>
      </c>
      <c r="L134" s="87" t="e">
        <f t="shared" si="5"/>
        <v>#DIV/0!</v>
      </c>
    </row>
    <row r="135" spans="1:12" x14ac:dyDescent="0.35">
      <c r="A135" s="77">
        <v>110393</v>
      </c>
      <c r="B135" s="76" t="s">
        <v>713</v>
      </c>
      <c r="C135" s="76" t="str">
        <f t="shared" si="4"/>
        <v>110393 Pancakes, Whole Grain or Whole Grain-Rich, Frozen</v>
      </c>
      <c r="D135" s="75" t="s">
        <v>712</v>
      </c>
      <c r="E135" s="64">
        <v>2100</v>
      </c>
      <c r="F135" s="79">
        <v>10.8</v>
      </c>
      <c r="G135" s="64">
        <v>22680</v>
      </c>
      <c r="H135" s="73">
        <v>1.2828999999999999</v>
      </c>
      <c r="I135" s="73">
        <v>13.86</v>
      </c>
      <c r="J135" s="72">
        <v>29096.17</v>
      </c>
      <c r="K135" s="58" t="s">
        <v>634</v>
      </c>
      <c r="L135" s="87">
        <f t="shared" si="5"/>
        <v>10.8</v>
      </c>
    </row>
    <row r="136" spans="1:12" x14ac:dyDescent="0.35">
      <c r="A136" s="77">
        <v>110394</v>
      </c>
      <c r="B136" s="76" t="s">
        <v>711</v>
      </c>
      <c r="C136" s="76" t="str">
        <f t="shared" si="4"/>
        <v>110394 Tortillas, Whole Grain or Whole Grain-Rich, 8 inch, Frozen</v>
      </c>
      <c r="D136" s="80" t="s">
        <v>710</v>
      </c>
      <c r="E136" s="64">
        <v>1500</v>
      </c>
      <c r="F136" s="64">
        <v>27</v>
      </c>
      <c r="G136" s="64">
        <v>40500</v>
      </c>
      <c r="H136" s="73">
        <v>1.0561</v>
      </c>
      <c r="I136" s="73">
        <v>28.51</v>
      </c>
      <c r="J136" s="72">
        <v>42772.05</v>
      </c>
      <c r="K136" s="58" t="s">
        <v>634</v>
      </c>
      <c r="L136" s="87">
        <f t="shared" si="5"/>
        <v>27</v>
      </c>
    </row>
    <row r="137" spans="1:12" x14ac:dyDescent="0.35">
      <c r="A137" s="77">
        <v>110396</v>
      </c>
      <c r="B137" s="76" t="s">
        <v>709</v>
      </c>
      <c r="C137" s="76" t="str">
        <f t="shared" si="4"/>
        <v>110396 Cheese, Mozzarella, Low Moisture Part Skim, String, Chilled</v>
      </c>
      <c r="D137" s="78" t="s">
        <v>708</v>
      </c>
      <c r="E137" s="64">
        <v>1680</v>
      </c>
      <c r="F137" s="79">
        <v>22.5</v>
      </c>
      <c r="G137" s="64">
        <v>37800</v>
      </c>
      <c r="H137" s="73">
        <v>3.8051999999999997</v>
      </c>
      <c r="I137" s="73">
        <v>85.62</v>
      </c>
      <c r="J137" s="72">
        <v>143836.56</v>
      </c>
      <c r="K137" s="58" t="s">
        <v>634</v>
      </c>
      <c r="L137" s="87">
        <f t="shared" si="5"/>
        <v>22.5</v>
      </c>
    </row>
    <row r="138" spans="1:12" x14ac:dyDescent="0.35">
      <c r="A138" s="77">
        <v>110398</v>
      </c>
      <c r="B138" s="76" t="s">
        <v>704</v>
      </c>
      <c r="C138" s="76" t="str">
        <f t="shared" si="4"/>
        <v>110398 Yogurt, High-Protein, Vanilla, Chilled</v>
      </c>
      <c r="D138" s="75" t="s">
        <v>707</v>
      </c>
      <c r="E138" s="64">
        <v>2860</v>
      </c>
      <c r="F138" s="64">
        <v>12</v>
      </c>
      <c r="G138" s="64">
        <v>34320</v>
      </c>
      <c r="H138" s="73">
        <v>1.73</v>
      </c>
      <c r="I138" s="73">
        <v>20.76</v>
      </c>
      <c r="J138" s="72">
        <v>59373.599999999999</v>
      </c>
      <c r="K138" s="58" t="s">
        <v>634</v>
      </c>
      <c r="L138" s="87">
        <f t="shared" si="5"/>
        <v>12</v>
      </c>
    </row>
    <row r="139" spans="1:12" x14ac:dyDescent="0.35">
      <c r="A139" s="77">
        <v>110400</v>
      </c>
      <c r="B139" s="76" t="s">
        <v>706</v>
      </c>
      <c r="C139" s="76" t="str">
        <f t="shared" si="4"/>
        <v>110400 Yogurt, High-Protein, Blueberry, Chilled</v>
      </c>
      <c r="D139" s="75" t="s">
        <v>703</v>
      </c>
      <c r="E139" s="64">
        <v>4900</v>
      </c>
      <c r="F139" s="64">
        <v>6</v>
      </c>
      <c r="G139" s="64">
        <v>29400</v>
      </c>
      <c r="H139" s="73">
        <v>1.7086000000000001</v>
      </c>
      <c r="I139" s="73">
        <v>10.25</v>
      </c>
      <c r="J139" s="72">
        <v>50232.84</v>
      </c>
      <c r="K139" s="58" t="s">
        <v>634</v>
      </c>
      <c r="L139" s="87">
        <f t="shared" si="5"/>
        <v>6</v>
      </c>
    </row>
    <row r="140" spans="1:12" x14ac:dyDescent="0.35">
      <c r="A140" s="77">
        <v>110401</v>
      </c>
      <c r="B140" s="76" t="s">
        <v>705</v>
      </c>
      <c r="C140" s="76" t="str">
        <f t="shared" si="4"/>
        <v>110401 Yogurt, High-Protein, Strawberry, Chilled</v>
      </c>
      <c r="D140" s="75" t="s">
        <v>703</v>
      </c>
      <c r="E140" s="64">
        <v>4900</v>
      </c>
      <c r="F140" s="64">
        <v>6</v>
      </c>
      <c r="G140" s="64">
        <v>29400</v>
      </c>
      <c r="H140" s="73">
        <v>1.7136000000000002</v>
      </c>
      <c r="I140" s="73">
        <v>10.28</v>
      </c>
      <c r="J140" s="72">
        <v>50379.839999999997</v>
      </c>
      <c r="K140" s="58" t="s">
        <v>634</v>
      </c>
      <c r="L140" s="87">
        <f t="shared" si="5"/>
        <v>6</v>
      </c>
    </row>
    <row r="141" spans="1:12" x14ac:dyDescent="0.35">
      <c r="A141" s="77">
        <v>110402</v>
      </c>
      <c r="B141" s="76" t="s">
        <v>704</v>
      </c>
      <c r="C141" s="76" t="str">
        <f t="shared" si="4"/>
        <v>110402 Yogurt, High-Protein, Vanilla, Chilled</v>
      </c>
      <c r="D141" s="75" t="s">
        <v>703</v>
      </c>
      <c r="E141" s="64">
        <v>4900</v>
      </c>
      <c r="F141" s="64">
        <v>6</v>
      </c>
      <c r="G141" s="64">
        <v>29400</v>
      </c>
      <c r="H141" s="73">
        <v>1.7131000000000001</v>
      </c>
      <c r="I141" s="73">
        <v>10.28</v>
      </c>
      <c r="J141" s="72">
        <v>50365.14</v>
      </c>
      <c r="K141" s="58" t="s">
        <v>634</v>
      </c>
      <c r="L141" s="87">
        <f t="shared" si="5"/>
        <v>6</v>
      </c>
    </row>
    <row r="142" spans="1:12" x14ac:dyDescent="0.35">
      <c r="A142" s="77">
        <v>110425</v>
      </c>
      <c r="B142" s="76" t="s">
        <v>702</v>
      </c>
      <c r="C142" s="76" t="str">
        <f t="shared" si="4"/>
        <v>110425 Spinach, Chopped, No Salt Added, Frozen (IQF)</v>
      </c>
      <c r="D142" s="78" t="s">
        <v>701</v>
      </c>
      <c r="E142" s="64">
        <v>1902</v>
      </c>
      <c r="F142" s="64">
        <v>20</v>
      </c>
      <c r="G142" s="64">
        <v>38040</v>
      </c>
      <c r="H142" s="73">
        <v>0.91269999999999996</v>
      </c>
      <c r="I142" s="73">
        <v>18.25</v>
      </c>
      <c r="J142" s="72">
        <v>34719.11</v>
      </c>
      <c r="K142" s="58" t="s">
        <v>634</v>
      </c>
      <c r="L142" s="87">
        <f t="shared" si="5"/>
        <v>20</v>
      </c>
    </row>
    <row r="143" spans="1:12" x14ac:dyDescent="0.35">
      <c r="A143" s="77">
        <v>110462</v>
      </c>
      <c r="B143" s="76" t="s">
        <v>700</v>
      </c>
      <c r="C143" s="76" t="str">
        <f t="shared" si="4"/>
        <v>110462 Chicken, Unseasoned Grilled Strips, Cooked, Frozen</v>
      </c>
      <c r="D143" s="78" t="s">
        <v>652</v>
      </c>
      <c r="E143" s="64">
        <v>1300</v>
      </c>
      <c r="F143" s="64">
        <v>30</v>
      </c>
      <c r="G143" s="64">
        <v>39000</v>
      </c>
      <c r="H143" s="73">
        <v>3.1985000000000001</v>
      </c>
      <c r="I143" s="73">
        <v>95.96</v>
      </c>
      <c r="J143" s="72">
        <v>124741.5</v>
      </c>
      <c r="K143" s="58" t="s">
        <v>634</v>
      </c>
      <c r="L143" s="87">
        <f t="shared" si="5"/>
        <v>30</v>
      </c>
    </row>
    <row r="144" spans="1:12" x14ac:dyDescent="0.35">
      <c r="A144" s="77">
        <v>110473</v>
      </c>
      <c r="B144" s="76" t="s">
        <v>699</v>
      </c>
      <c r="C144" s="76" t="str">
        <f t="shared" si="4"/>
        <v>110473 Broccoli Florets, No Salt Added, Frozen</v>
      </c>
      <c r="D144" s="75" t="s">
        <v>675</v>
      </c>
      <c r="E144" s="64">
        <v>1134</v>
      </c>
      <c r="F144" s="64">
        <v>30</v>
      </c>
      <c r="G144" s="64">
        <v>34020</v>
      </c>
      <c r="H144" s="73">
        <v>1.8102</v>
      </c>
      <c r="I144" s="73">
        <v>54.31</v>
      </c>
      <c r="J144" s="72">
        <v>61583</v>
      </c>
      <c r="K144" s="58" t="s">
        <v>634</v>
      </c>
      <c r="L144" s="87">
        <f t="shared" si="5"/>
        <v>30</v>
      </c>
    </row>
    <row r="145" spans="1:12" x14ac:dyDescent="0.35">
      <c r="A145" s="77">
        <v>110480</v>
      </c>
      <c r="B145" s="76" t="s">
        <v>649</v>
      </c>
      <c r="C145" s="76" t="str">
        <f t="shared" si="4"/>
        <v>110480 Carrots, Diced, No Salt Added, Frozen</v>
      </c>
      <c r="D145" s="78" t="s">
        <v>675</v>
      </c>
      <c r="E145" s="64">
        <v>1320</v>
      </c>
      <c r="F145" s="64">
        <v>30</v>
      </c>
      <c r="G145" s="64">
        <v>39600</v>
      </c>
      <c r="H145" s="73">
        <v>0.62929999999999997</v>
      </c>
      <c r="I145" s="73">
        <v>18.88</v>
      </c>
      <c r="J145" s="72">
        <v>24920.28</v>
      </c>
      <c r="K145" s="58" t="s">
        <v>634</v>
      </c>
      <c r="L145" s="87">
        <f t="shared" si="5"/>
        <v>30</v>
      </c>
    </row>
    <row r="146" spans="1:12" x14ac:dyDescent="0.35">
      <c r="A146" s="77">
        <v>110482</v>
      </c>
      <c r="B146" s="76" t="s">
        <v>698</v>
      </c>
      <c r="C146" s="76" t="str">
        <f t="shared" si="4"/>
        <v>110482 Flour, High Gluten</v>
      </c>
      <c r="D146" s="75" t="s">
        <v>664</v>
      </c>
      <c r="E146" s="64">
        <v>864</v>
      </c>
      <c r="F146" s="64">
        <v>50</v>
      </c>
      <c r="G146" s="64">
        <v>43200</v>
      </c>
      <c r="H146" s="73">
        <v>0.435</v>
      </c>
      <c r="I146" s="73">
        <v>21.75</v>
      </c>
      <c r="J146" s="72">
        <v>18792</v>
      </c>
      <c r="K146" s="58" t="s">
        <v>634</v>
      </c>
      <c r="L146" s="87">
        <f t="shared" si="5"/>
        <v>50</v>
      </c>
    </row>
    <row r="147" spans="1:12" x14ac:dyDescent="0.35">
      <c r="A147" s="77">
        <v>110501</v>
      </c>
      <c r="B147" s="76" t="s">
        <v>697</v>
      </c>
      <c r="C147" s="76" t="str">
        <f t="shared" si="4"/>
        <v>110501 Pasta, Macaroni, Whole Grain-Rich Blend</v>
      </c>
      <c r="D147" s="75" t="s">
        <v>693</v>
      </c>
      <c r="E147" s="64">
        <v>2000</v>
      </c>
      <c r="F147" s="64">
        <v>20</v>
      </c>
      <c r="G147" s="64">
        <v>40000</v>
      </c>
      <c r="H147" s="73">
        <v>2.605</v>
      </c>
      <c r="I147" s="73">
        <v>52.1</v>
      </c>
      <c r="J147" s="72">
        <v>104200</v>
      </c>
      <c r="K147" s="58" t="s">
        <v>634</v>
      </c>
      <c r="L147" s="87">
        <f t="shared" si="5"/>
        <v>20</v>
      </c>
    </row>
    <row r="148" spans="1:12" x14ac:dyDescent="0.35">
      <c r="A148" s="77">
        <v>110504</v>
      </c>
      <c r="B148" s="76" t="s">
        <v>696</v>
      </c>
      <c r="C148" s="76" t="str">
        <f t="shared" si="4"/>
        <v>110504 Pasta, Rotini, Whole Grain-Rich Blend</v>
      </c>
      <c r="D148" s="78" t="s">
        <v>693</v>
      </c>
      <c r="E148" s="64">
        <v>1400</v>
      </c>
      <c r="F148" s="64">
        <v>20</v>
      </c>
      <c r="G148" s="64">
        <v>28000</v>
      </c>
      <c r="H148" s="73">
        <v>2.63</v>
      </c>
      <c r="I148" s="73">
        <v>52.6</v>
      </c>
      <c r="J148" s="72">
        <v>73640</v>
      </c>
      <c r="K148" s="58" t="s">
        <v>634</v>
      </c>
      <c r="L148" s="87">
        <f t="shared" si="5"/>
        <v>20</v>
      </c>
    </row>
    <row r="149" spans="1:12" x14ac:dyDescent="0.35">
      <c r="A149" s="77">
        <v>110506</v>
      </c>
      <c r="B149" s="76" t="s">
        <v>695</v>
      </c>
      <c r="C149" s="76" t="str">
        <f t="shared" si="4"/>
        <v>110506 Pasta, Spaghetti, Whole Grain-Rich Blend</v>
      </c>
      <c r="D149" s="75" t="s">
        <v>693</v>
      </c>
      <c r="E149" s="64">
        <v>2000</v>
      </c>
      <c r="F149" s="64">
        <v>20</v>
      </c>
      <c r="G149" s="64">
        <v>40000</v>
      </c>
      <c r="H149" s="73">
        <v>2.5867</v>
      </c>
      <c r="I149" s="73">
        <v>51.73</v>
      </c>
      <c r="J149" s="72">
        <v>103468</v>
      </c>
      <c r="K149" s="58" t="s">
        <v>634</v>
      </c>
      <c r="L149" s="87">
        <f t="shared" si="5"/>
        <v>20</v>
      </c>
    </row>
    <row r="150" spans="1:12" x14ac:dyDescent="0.35">
      <c r="A150" s="77">
        <v>110520</v>
      </c>
      <c r="B150" s="76" t="s">
        <v>694</v>
      </c>
      <c r="C150" s="76" t="str">
        <f t="shared" si="4"/>
        <v>110520 Pasta, Penne, Whole Grain-Rich Blend</v>
      </c>
      <c r="D150" s="75" t="s">
        <v>693</v>
      </c>
      <c r="E150" s="64">
        <v>1890</v>
      </c>
      <c r="F150" s="64">
        <v>20</v>
      </c>
      <c r="G150" s="64">
        <v>37800</v>
      </c>
      <c r="H150" s="73">
        <v>2.5924999999999998</v>
      </c>
      <c r="I150" s="73">
        <v>51.85</v>
      </c>
      <c r="J150" s="72">
        <v>97996.5</v>
      </c>
      <c r="K150" s="58" t="s">
        <v>634</v>
      </c>
      <c r="L150" s="87">
        <f t="shared" si="5"/>
        <v>20</v>
      </c>
    </row>
    <row r="151" spans="1:12" x14ac:dyDescent="0.35">
      <c r="A151" s="77">
        <v>110541</v>
      </c>
      <c r="B151" s="76" t="s">
        <v>692</v>
      </c>
      <c r="C151" s="76" t="str">
        <f t="shared" si="4"/>
        <v>110541 Applesauce, Unsweetened, Canned</v>
      </c>
      <c r="D151" s="78" t="s">
        <v>691</v>
      </c>
      <c r="E151" s="64">
        <v>912</v>
      </c>
      <c r="F151" s="74">
        <v>39.75</v>
      </c>
      <c r="G151" s="64">
        <v>36252</v>
      </c>
      <c r="H151" s="73">
        <v>0.77359999999999995</v>
      </c>
      <c r="I151" s="73">
        <v>30.75</v>
      </c>
      <c r="J151" s="72">
        <v>28044.55</v>
      </c>
      <c r="K151" s="58" t="s">
        <v>634</v>
      </c>
      <c r="L151" s="87">
        <f t="shared" si="5"/>
        <v>39.75</v>
      </c>
    </row>
    <row r="152" spans="1:12" x14ac:dyDescent="0.35">
      <c r="A152" s="77">
        <v>110543</v>
      </c>
      <c r="B152" s="76" t="s">
        <v>690</v>
      </c>
      <c r="C152" s="76" t="str">
        <f t="shared" si="4"/>
        <v>110543 Apples, Granny Smith, Fresh</v>
      </c>
      <c r="D152" s="75" t="s">
        <v>680</v>
      </c>
      <c r="E152" s="64">
        <v>924</v>
      </c>
      <c r="F152" s="79">
        <v>38.5</v>
      </c>
      <c r="G152" s="64">
        <v>35574</v>
      </c>
      <c r="H152" s="73">
        <v>0.79189999999999994</v>
      </c>
      <c r="I152" s="73">
        <v>30.49</v>
      </c>
      <c r="J152" s="72">
        <v>28171.05</v>
      </c>
      <c r="K152" s="58" t="s">
        <v>634</v>
      </c>
      <c r="L152" s="87">
        <f t="shared" si="5"/>
        <v>38.5</v>
      </c>
    </row>
    <row r="153" spans="1:12" x14ac:dyDescent="0.35">
      <c r="A153" s="77">
        <v>110554</v>
      </c>
      <c r="B153" s="76" t="s">
        <v>689</v>
      </c>
      <c r="C153" s="76" t="str">
        <f t="shared" si="4"/>
        <v>110554 Turkey, Deli Breast, Sliced, Frozen</v>
      </c>
      <c r="D153" s="78" t="s">
        <v>654</v>
      </c>
      <c r="E153" s="64">
        <v>1000</v>
      </c>
      <c r="F153" s="64">
        <v>40</v>
      </c>
      <c r="G153" s="64">
        <v>40000</v>
      </c>
      <c r="H153" s="73">
        <v>5.62</v>
      </c>
      <c r="I153" s="73">
        <v>224.8</v>
      </c>
      <c r="J153" s="72">
        <v>224800</v>
      </c>
      <c r="K153" s="58" t="s">
        <v>634</v>
      </c>
      <c r="L153" s="87">
        <f t="shared" si="5"/>
        <v>40</v>
      </c>
    </row>
    <row r="154" spans="1:12" x14ac:dyDescent="0.35">
      <c r="A154" s="77">
        <v>110562</v>
      </c>
      <c r="B154" s="76" t="s">
        <v>688</v>
      </c>
      <c r="C154" s="76" t="str">
        <f t="shared" si="4"/>
        <v>110562 Sweet Potatoes, Chunks, No Salt Added, Frozen</v>
      </c>
      <c r="D154" s="75" t="s">
        <v>658</v>
      </c>
      <c r="E154" s="64">
        <v>1320</v>
      </c>
      <c r="F154" s="64">
        <v>30</v>
      </c>
      <c r="G154" s="64">
        <v>39600</v>
      </c>
      <c r="H154" s="73">
        <v>0.74360000000000004</v>
      </c>
      <c r="I154" s="73">
        <v>22.31</v>
      </c>
      <c r="J154" s="72">
        <v>29446.560000000001</v>
      </c>
      <c r="K154" s="58" t="s">
        <v>634</v>
      </c>
      <c r="L154" s="87">
        <f t="shared" si="5"/>
        <v>30</v>
      </c>
    </row>
    <row r="155" spans="1:12" s="104" customFormat="1" x14ac:dyDescent="0.35">
      <c r="A155" s="113">
        <v>110601</v>
      </c>
      <c r="B155" s="105" t="s">
        <v>687</v>
      </c>
      <c r="C155" s="105" t="str">
        <f t="shared" si="4"/>
        <v xml:space="preserve">110601 Alaska Pollock, Frozen </v>
      </c>
      <c r="D155" s="112" t="s">
        <v>686</v>
      </c>
      <c r="E155" s="107">
        <v>0</v>
      </c>
      <c r="F155" s="107">
        <v>0</v>
      </c>
      <c r="G155" s="107">
        <v>39600</v>
      </c>
      <c r="H155" s="108">
        <v>2.8329000000000004</v>
      </c>
      <c r="I155" s="108">
        <v>0</v>
      </c>
      <c r="J155" s="109">
        <v>112182.84</v>
      </c>
      <c r="K155" s="110" t="s">
        <v>634</v>
      </c>
      <c r="L155" s="111" t="e">
        <f t="shared" si="5"/>
        <v>#DIV/0!</v>
      </c>
    </row>
    <row r="156" spans="1:12" x14ac:dyDescent="0.35">
      <c r="A156" s="77">
        <v>110623</v>
      </c>
      <c r="B156" s="76" t="s">
        <v>685</v>
      </c>
      <c r="C156" s="76" t="str">
        <f t="shared" si="4"/>
        <v xml:space="preserve">110623 Blueberries, Unsweetened, Frozen </v>
      </c>
      <c r="D156" s="75" t="s">
        <v>647</v>
      </c>
      <c r="E156" s="64">
        <v>1320</v>
      </c>
      <c r="F156" s="64">
        <v>30</v>
      </c>
      <c r="G156" s="64">
        <v>39600</v>
      </c>
      <c r="H156" s="73">
        <v>1.7821</v>
      </c>
      <c r="I156" s="73">
        <v>53.46</v>
      </c>
      <c r="J156" s="72">
        <v>70571.16</v>
      </c>
      <c r="K156" s="58" t="s">
        <v>634</v>
      </c>
      <c r="L156" s="87">
        <f t="shared" si="5"/>
        <v>30</v>
      </c>
    </row>
    <row r="157" spans="1:12" x14ac:dyDescent="0.35">
      <c r="A157" s="77">
        <v>110624</v>
      </c>
      <c r="B157" s="76" t="s">
        <v>685</v>
      </c>
      <c r="C157" s="76" t="str">
        <f t="shared" si="4"/>
        <v xml:space="preserve">110624 Blueberries, Unsweetened, Frozen </v>
      </c>
      <c r="D157" s="75" t="s">
        <v>675</v>
      </c>
      <c r="E157" s="64">
        <v>1320</v>
      </c>
      <c r="F157" s="64">
        <v>30</v>
      </c>
      <c r="G157" s="64">
        <v>39600</v>
      </c>
      <c r="H157" s="73">
        <v>1.4724999999999999</v>
      </c>
      <c r="I157" s="73">
        <v>44.18</v>
      </c>
      <c r="J157" s="72">
        <v>58311</v>
      </c>
      <c r="K157" s="58" t="s">
        <v>634</v>
      </c>
      <c r="L157" s="87">
        <f t="shared" si="5"/>
        <v>30</v>
      </c>
    </row>
    <row r="158" spans="1:12" x14ac:dyDescent="0.35">
      <c r="A158" s="77">
        <v>110651</v>
      </c>
      <c r="B158" s="76" t="s">
        <v>684</v>
      </c>
      <c r="C158" s="76" t="str">
        <f t="shared" si="4"/>
        <v>110651 Orange Juice, Unsweetened, Cups, Individual, Frozen</v>
      </c>
      <c r="D158" s="78" t="s">
        <v>660</v>
      </c>
      <c r="E158" s="64">
        <v>1408</v>
      </c>
      <c r="F158" s="64">
        <v>27</v>
      </c>
      <c r="G158" s="64">
        <v>38016</v>
      </c>
      <c r="H158" s="73">
        <v>1.0906</v>
      </c>
      <c r="I158" s="73">
        <v>29.45</v>
      </c>
      <c r="J158" s="72">
        <v>41460.25</v>
      </c>
      <c r="K158" s="58" t="s">
        <v>634</v>
      </c>
      <c r="L158" s="87">
        <f t="shared" si="5"/>
        <v>27</v>
      </c>
    </row>
    <row r="159" spans="1:12" s="104" customFormat="1" x14ac:dyDescent="0.35">
      <c r="A159" s="113">
        <v>110700</v>
      </c>
      <c r="B159" s="105" t="s">
        <v>683</v>
      </c>
      <c r="C159" s="105" t="str">
        <f t="shared" si="4"/>
        <v>110700 Peanuts, Raw, Shelled</v>
      </c>
      <c r="D159" s="112" t="s">
        <v>682</v>
      </c>
      <c r="E159" s="107">
        <v>0</v>
      </c>
      <c r="F159" s="107">
        <v>0</v>
      </c>
      <c r="G159" s="107">
        <v>44000</v>
      </c>
      <c r="H159" s="108">
        <v>0.56899999999999995</v>
      </c>
      <c r="I159" s="108">
        <v>0</v>
      </c>
      <c r="J159" s="109">
        <v>25036</v>
      </c>
      <c r="K159" s="110" t="s">
        <v>634</v>
      </c>
      <c r="L159" s="111" t="e">
        <f t="shared" si="5"/>
        <v>#DIV/0!</v>
      </c>
    </row>
    <row r="160" spans="1:12" x14ac:dyDescent="0.35">
      <c r="A160" s="77">
        <v>110711</v>
      </c>
      <c r="B160" s="76" t="s">
        <v>681</v>
      </c>
      <c r="C160" s="76" t="str">
        <f t="shared" si="4"/>
        <v>110711 Beef, Patties, Cooked, 2.0 MMA, Frozen</v>
      </c>
      <c r="D160" s="75" t="s">
        <v>680</v>
      </c>
      <c r="E160" s="64">
        <v>950</v>
      </c>
      <c r="F160" s="64">
        <v>40</v>
      </c>
      <c r="G160" s="64">
        <v>38000</v>
      </c>
      <c r="H160" s="73">
        <v>6.1065999999999994</v>
      </c>
      <c r="I160" s="73">
        <v>244.26</v>
      </c>
      <c r="J160" s="72">
        <v>232050.8</v>
      </c>
      <c r="K160" s="58" t="s">
        <v>634</v>
      </c>
      <c r="L160" s="87">
        <f t="shared" si="5"/>
        <v>40</v>
      </c>
    </row>
    <row r="161" spans="1:12" x14ac:dyDescent="0.35">
      <c r="A161" s="77">
        <v>110721</v>
      </c>
      <c r="B161" s="76" t="s">
        <v>679</v>
      </c>
      <c r="C161" s="76" t="str">
        <f t="shared" si="4"/>
        <v>110721 Sweet Potatoes, Crinkle Cut Fries, Low-Sodium, Frozen</v>
      </c>
      <c r="D161" s="75" t="s">
        <v>658</v>
      </c>
      <c r="E161" s="64">
        <v>1320</v>
      </c>
      <c r="F161" s="64">
        <v>30</v>
      </c>
      <c r="G161" s="64">
        <v>39600</v>
      </c>
      <c r="H161" s="73">
        <v>1.6780000000000002</v>
      </c>
      <c r="I161" s="73">
        <v>50.34</v>
      </c>
      <c r="J161" s="72">
        <v>66448.800000000003</v>
      </c>
      <c r="K161" s="58" t="s">
        <v>634</v>
      </c>
      <c r="L161" s="87">
        <f t="shared" si="5"/>
        <v>30</v>
      </c>
    </row>
    <row r="162" spans="1:12" x14ac:dyDescent="0.35">
      <c r="A162" s="77">
        <v>110723</v>
      </c>
      <c r="B162" s="76" t="s">
        <v>678</v>
      </c>
      <c r="C162" s="76" t="str">
        <f t="shared" si="4"/>
        <v>110723 Cranberries, Dried, Individual Portion</v>
      </c>
      <c r="D162" s="78" t="s">
        <v>677</v>
      </c>
      <c r="E162" s="64">
        <v>1500</v>
      </c>
      <c r="F162" s="74">
        <v>21.75</v>
      </c>
      <c r="G162" s="64">
        <v>32625</v>
      </c>
      <c r="H162" s="73">
        <v>3.1186000000000003</v>
      </c>
      <c r="I162" s="73">
        <v>67.83</v>
      </c>
      <c r="J162" s="72">
        <v>101744.33</v>
      </c>
      <c r="K162" s="58" t="s">
        <v>634</v>
      </c>
      <c r="L162" s="87">
        <f t="shared" si="5"/>
        <v>21.75</v>
      </c>
    </row>
    <row r="163" spans="1:12" x14ac:dyDescent="0.35">
      <c r="A163" s="77">
        <v>110724</v>
      </c>
      <c r="B163" s="76" t="s">
        <v>676</v>
      </c>
      <c r="C163" s="76" t="str">
        <f t="shared" si="4"/>
        <v>110724 Pepper/Onion Strips, No Salt Added, Frozen</v>
      </c>
      <c r="D163" s="75" t="s">
        <v>675</v>
      </c>
      <c r="E163" s="64">
        <v>1320</v>
      </c>
      <c r="F163" s="64">
        <v>30</v>
      </c>
      <c r="G163" s="64">
        <v>39600</v>
      </c>
      <c r="H163" s="73">
        <v>1.7183999999999999</v>
      </c>
      <c r="I163" s="73">
        <v>51.55</v>
      </c>
      <c r="J163" s="72">
        <v>68048.639999999999</v>
      </c>
      <c r="K163" s="58" t="s">
        <v>634</v>
      </c>
      <c r="L163" s="87">
        <f t="shared" si="5"/>
        <v>30</v>
      </c>
    </row>
    <row r="164" spans="1:12" x14ac:dyDescent="0.35">
      <c r="A164" s="77">
        <v>110730</v>
      </c>
      <c r="B164" s="76" t="s">
        <v>674</v>
      </c>
      <c r="C164" s="76" t="str">
        <f t="shared" si="4"/>
        <v>110730 Pork, Pulled, Minimally Seasoned, Cooked, Frozen</v>
      </c>
      <c r="D164" s="75" t="s">
        <v>667</v>
      </c>
      <c r="E164" s="64">
        <v>1000</v>
      </c>
      <c r="F164" s="64">
        <v>40</v>
      </c>
      <c r="G164" s="64">
        <v>40000</v>
      </c>
      <c r="H164" s="73">
        <v>2.5673000000000004</v>
      </c>
      <c r="I164" s="73">
        <v>102.69</v>
      </c>
      <c r="J164" s="72">
        <v>102692</v>
      </c>
      <c r="K164" s="58" t="s">
        <v>634</v>
      </c>
      <c r="L164" s="87">
        <f t="shared" si="5"/>
        <v>40</v>
      </c>
    </row>
    <row r="165" spans="1:12" x14ac:dyDescent="0.35">
      <c r="A165" s="77">
        <v>110763</v>
      </c>
      <c r="B165" s="76" t="s">
        <v>673</v>
      </c>
      <c r="C165" s="76" t="str">
        <f t="shared" si="4"/>
        <v xml:space="preserve">110763 Peas, Green, No Salt Added, Frozen </v>
      </c>
      <c r="D165" s="75" t="s">
        <v>647</v>
      </c>
      <c r="E165" s="64">
        <v>1320</v>
      </c>
      <c r="F165" s="64">
        <v>30</v>
      </c>
      <c r="G165" s="64">
        <v>39600</v>
      </c>
      <c r="H165" s="73">
        <v>1.0268999999999999</v>
      </c>
      <c r="I165" s="73">
        <v>30.81</v>
      </c>
      <c r="J165" s="72">
        <v>40665.24</v>
      </c>
      <c r="K165" s="58" t="s">
        <v>634</v>
      </c>
      <c r="L165" s="87">
        <f t="shared" si="5"/>
        <v>30</v>
      </c>
    </row>
    <row r="166" spans="1:12" x14ac:dyDescent="0.35">
      <c r="A166" s="77">
        <v>110844</v>
      </c>
      <c r="B166" s="76" t="s">
        <v>672</v>
      </c>
      <c r="C166" s="76" t="str">
        <f t="shared" si="4"/>
        <v>110844 Potatoes, Diced, No Salt Added, Frozen</v>
      </c>
      <c r="D166" s="75" t="s">
        <v>658</v>
      </c>
      <c r="E166" s="64">
        <v>1320</v>
      </c>
      <c r="F166" s="64">
        <v>30</v>
      </c>
      <c r="G166" s="64">
        <v>39600</v>
      </c>
      <c r="H166" s="73">
        <v>0.82550000000000001</v>
      </c>
      <c r="I166" s="73">
        <v>24.77</v>
      </c>
      <c r="J166" s="72">
        <v>32689.8</v>
      </c>
      <c r="K166" s="58" t="s">
        <v>634</v>
      </c>
      <c r="L166" s="87">
        <f t="shared" si="5"/>
        <v>30</v>
      </c>
    </row>
    <row r="167" spans="1:12" x14ac:dyDescent="0.35">
      <c r="A167" s="77">
        <v>110845</v>
      </c>
      <c r="B167" s="76" t="s">
        <v>671</v>
      </c>
      <c r="C167" s="76" t="str">
        <f t="shared" si="4"/>
        <v xml:space="preserve">110845 Eggs, Liquid Whole, Frozen </v>
      </c>
      <c r="D167" s="75" t="s">
        <v>670</v>
      </c>
      <c r="E167" s="64">
        <v>1600</v>
      </c>
      <c r="F167" s="64">
        <v>24</v>
      </c>
      <c r="G167" s="64">
        <v>38400</v>
      </c>
      <c r="H167" s="73">
        <v>2.5499999999999998</v>
      </c>
      <c r="I167" s="73">
        <v>61.2</v>
      </c>
      <c r="J167" s="72">
        <v>97920</v>
      </c>
      <c r="K167" s="58" t="s">
        <v>634</v>
      </c>
      <c r="L167" s="87">
        <f t="shared" si="5"/>
        <v>24</v>
      </c>
    </row>
    <row r="168" spans="1:12" x14ac:dyDescent="0.35">
      <c r="A168" s="77">
        <v>110846</v>
      </c>
      <c r="B168" s="76" t="s">
        <v>669</v>
      </c>
      <c r="C168" s="76" t="str">
        <f t="shared" si="4"/>
        <v>110846 Strawberries, Whole, Unsweetened, Frozen (IQF)</v>
      </c>
      <c r="D168" s="75" t="s">
        <v>658</v>
      </c>
      <c r="E168" s="64">
        <v>1320</v>
      </c>
      <c r="F168" s="64">
        <v>30</v>
      </c>
      <c r="G168" s="64">
        <v>39600</v>
      </c>
      <c r="H168" s="73">
        <v>1.7682</v>
      </c>
      <c r="I168" s="73">
        <v>53.05</v>
      </c>
      <c r="J168" s="72">
        <v>70020.72</v>
      </c>
      <c r="K168" s="58" t="s">
        <v>634</v>
      </c>
      <c r="L168" s="87">
        <f t="shared" si="5"/>
        <v>30</v>
      </c>
    </row>
    <row r="169" spans="1:12" x14ac:dyDescent="0.35">
      <c r="A169" s="77">
        <v>110851</v>
      </c>
      <c r="B169" s="76" t="s">
        <v>668</v>
      </c>
      <c r="C169" s="76" t="str">
        <f t="shared" si="4"/>
        <v>110851 Alaska Pollock, Whole Grain-Rich Breaded Sticks, Frozen</v>
      </c>
      <c r="D169" s="75" t="s">
        <v>667</v>
      </c>
      <c r="E169" s="64">
        <v>950</v>
      </c>
      <c r="F169" s="64">
        <v>40</v>
      </c>
      <c r="G169" s="64">
        <v>38000</v>
      </c>
      <c r="H169" s="73">
        <v>3.0720999999999998</v>
      </c>
      <c r="I169" s="73">
        <v>122.88</v>
      </c>
      <c r="J169" s="72">
        <v>116739.8</v>
      </c>
      <c r="K169" s="58" t="s">
        <v>634</v>
      </c>
      <c r="L169" s="87">
        <f t="shared" si="5"/>
        <v>40</v>
      </c>
    </row>
    <row r="170" spans="1:12" x14ac:dyDescent="0.35">
      <c r="A170" s="77">
        <v>110854</v>
      </c>
      <c r="B170" s="76" t="s">
        <v>666</v>
      </c>
      <c r="C170" s="76" t="str">
        <f t="shared" si="4"/>
        <v>110854 Peanut Butter, Individual Portion, Smooth</v>
      </c>
      <c r="D170" s="78" t="s">
        <v>665</v>
      </c>
      <c r="E170" s="64">
        <v>3780</v>
      </c>
      <c r="F170" s="74">
        <v>8.25</v>
      </c>
      <c r="G170" s="64">
        <v>31185</v>
      </c>
      <c r="H170" s="73">
        <v>1.89</v>
      </c>
      <c r="I170" s="73">
        <v>15.59</v>
      </c>
      <c r="J170" s="72">
        <v>58939.65</v>
      </c>
      <c r="K170" s="58" t="s">
        <v>634</v>
      </c>
      <c r="L170" s="87">
        <f t="shared" si="5"/>
        <v>8.25</v>
      </c>
    </row>
    <row r="171" spans="1:12" x14ac:dyDescent="0.35">
      <c r="A171" s="77">
        <v>110855</v>
      </c>
      <c r="B171" s="76" t="s">
        <v>663</v>
      </c>
      <c r="C171" s="76" t="str">
        <f t="shared" si="4"/>
        <v>110855 Flour, 100% White Whole Wheat</v>
      </c>
      <c r="D171" s="75" t="s">
        <v>664</v>
      </c>
      <c r="E171" s="64">
        <v>800</v>
      </c>
      <c r="F171" s="64">
        <v>50</v>
      </c>
      <c r="G171" s="64">
        <v>40000</v>
      </c>
      <c r="H171" s="73">
        <v>0.46700000000000003</v>
      </c>
      <c r="I171" s="73">
        <v>23.35</v>
      </c>
      <c r="J171" s="72">
        <v>18680</v>
      </c>
      <c r="K171" s="58" t="s">
        <v>634</v>
      </c>
      <c r="L171" s="87">
        <f t="shared" si="5"/>
        <v>50</v>
      </c>
    </row>
    <row r="172" spans="1:12" x14ac:dyDescent="0.35">
      <c r="A172" s="77">
        <v>110857</v>
      </c>
      <c r="B172" s="76" t="s">
        <v>663</v>
      </c>
      <c r="C172" s="76" t="str">
        <f t="shared" si="4"/>
        <v>110857 Flour, 100% White Whole Wheat</v>
      </c>
      <c r="D172" s="75" t="s">
        <v>662</v>
      </c>
      <c r="E172" s="64">
        <v>1000</v>
      </c>
      <c r="F172" s="64">
        <v>40</v>
      </c>
      <c r="G172" s="64">
        <v>40000</v>
      </c>
      <c r="H172" s="73">
        <v>0.4274</v>
      </c>
      <c r="I172" s="73">
        <v>17.100000000000001</v>
      </c>
      <c r="J172" s="72">
        <v>17096</v>
      </c>
      <c r="K172" s="58" t="s">
        <v>634</v>
      </c>
      <c r="L172" s="87">
        <f t="shared" si="5"/>
        <v>40</v>
      </c>
    </row>
    <row r="173" spans="1:12" x14ac:dyDescent="0.35">
      <c r="A173" s="77">
        <v>110859</v>
      </c>
      <c r="B173" s="76" t="s">
        <v>661</v>
      </c>
      <c r="C173" s="76" t="str">
        <f t="shared" si="4"/>
        <v>110859 Mixed Berries (Blueberries, Strawberries), Cups, Frozen</v>
      </c>
      <c r="D173" s="75" t="s">
        <v>660</v>
      </c>
      <c r="E173" s="64">
        <v>1400</v>
      </c>
      <c r="F173" s="64">
        <v>24</v>
      </c>
      <c r="G173" s="64">
        <v>33600</v>
      </c>
      <c r="H173" s="73">
        <v>1.9378</v>
      </c>
      <c r="I173" s="73">
        <v>46.51</v>
      </c>
      <c r="J173" s="72">
        <v>65110.080000000002</v>
      </c>
      <c r="K173" s="58" t="s">
        <v>634</v>
      </c>
      <c r="L173" s="87">
        <f t="shared" si="5"/>
        <v>24</v>
      </c>
    </row>
    <row r="174" spans="1:12" x14ac:dyDescent="0.35">
      <c r="A174" s="77">
        <v>110860</v>
      </c>
      <c r="B174" s="76" t="s">
        <v>659</v>
      </c>
      <c r="C174" s="76" t="str">
        <f t="shared" si="4"/>
        <v>110860 Strawberries, Sliced, Unsweetened, Frozen (IQF)</v>
      </c>
      <c r="D174" s="78" t="s">
        <v>658</v>
      </c>
      <c r="E174" s="64">
        <v>1320</v>
      </c>
      <c r="F174" s="64">
        <v>30</v>
      </c>
      <c r="G174" s="64">
        <v>39600</v>
      </c>
      <c r="H174" s="73">
        <v>1.7981</v>
      </c>
      <c r="I174" s="73">
        <v>53.94</v>
      </c>
      <c r="J174" s="72">
        <v>71204.759999999995</v>
      </c>
      <c r="K174" s="58" t="s">
        <v>634</v>
      </c>
      <c r="L174" s="87">
        <f t="shared" si="5"/>
        <v>30</v>
      </c>
    </row>
    <row r="175" spans="1:12" x14ac:dyDescent="0.35">
      <c r="A175" s="77">
        <v>110872</v>
      </c>
      <c r="B175" s="76" t="s">
        <v>657</v>
      </c>
      <c r="C175" s="76" t="str">
        <f t="shared" si="4"/>
        <v>110872 Cherries, Sweet, Pitted, Unsweetened, Frozen (IQF)</v>
      </c>
      <c r="D175" s="78" t="s">
        <v>647</v>
      </c>
      <c r="E175" s="64">
        <v>1320</v>
      </c>
      <c r="F175" s="64">
        <v>30</v>
      </c>
      <c r="G175" s="64">
        <v>39600</v>
      </c>
      <c r="H175" s="73">
        <v>1.9587000000000001</v>
      </c>
      <c r="I175" s="73">
        <v>58.76</v>
      </c>
      <c r="J175" s="72">
        <v>77564.52</v>
      </c>
      <c r="K175" s="58" t="s">
        <v>634</v>
      </c>
      <c r="L175" s="87">
        <f t="shared" si="5"/>
        <v>30</v>
      </c>
    </row>
    <row r="176" spans="1:12" x14ac:dyDescent="0.35">
      <c r="A176" s="77">
        <v>110910</v>
      </c>
      <c r="B176" s="76" t="s">
        <v>656</v>
      </c>
      <c r="C176" s="76" t="str">
        <f t="shared" si="4"/>
        <v>110910 Turkey, Deli Breast, Smoked, Sliced, Frozen</v>
      </c>
      <c r="D176" s="78" t="s">
        <v>654</v>
      </c>
      <c r="E176" s="64">
        <v>1000</v>
      </c>
      <c r="F176" s="64">
        <v>40</v>
      </c>
      <c r="G176" s="64">
        <v>40000</v>
      </c>
      <c r="H176" s="73">
        <v>5.56</v>
      </c>
      <c r="I176" s="73">
        <v>222.4</v>
      </c>
      <c r="J176" s="72">
        <v>222400</v>
      </c>
      <c r="K176" s="58" t="s">
        <v>634</v>
      </c>
      <c r="L176" s="87">
        <f t="shared" si="5"/>
        <v>40</v>
      </c>
    </row>
    <row r="177" spans="1:12" x14ac:dyDescent="0.35">
      <c r="A177" s="77">
        <v>110911</v>
      </c>
      <c r="B177" s="76" t="s">
        <v>655</v>
      </c>
      <c r="C177" s="76" t="str">
        <f t="shared" si="4"/>
        <v>110911 Turkey, Deli Ham, Smoked, Sliced, Frozen</v>
      </c>
      <c r="D177" s="75" t="s">
        <v>654</v>
      </c>
      <c r="E177" s="64">
        <v>1000</v>
      </c>
      <c r="F177" s="64">
        <v>40</v>
      </c>
      <c r="G177" s="64">
        <v>40000</v>
      </c>
      <c r="H177" s="73">
        <v>4.43</v>
      </c>
      <c r="I177" s="73">
        <v>177.2</v>
      </c>
      <c r="J177" s="72">
        <v>177200</v>
      </c>
      <c r="K177" s="58" t="s">
        <v>634</v>
      </c>
      <c r="L177" s="87">
        <f t="shared" si="5"/>
        <v>40</v>
      </c>
    </row>
    <row r="178" spans="1:12" x14ac:dyDescent="0.35">
      <c r="A178" s="77">
        <v>110921</v>
      </c>
      <c r="B178" s="76" t="s">
        <v>653</v>
      </c>
      <c r="C178" s="76" t="str">
        <f t="shared" si="4"/>
        <v>110921 Chicken, Grilled Fillet, 2.0 MMA, Cooked, Frozen</v>
      </c>
      <c r="D178" s="75" t="s">
        <v>652</v>
      </c>
      <c r="E178" s="64">
        <v>1300</v>
      </c>
      <c r="F178" s="64">
        <v>30</v>
      </c>
      <c r="G178" s="64">
        <v>39000</v>
      </c>
      <c r="H178" s="73">
        <v>3.5954000000000002</v>
      </c>
      <c r="I178" s="73">
        <v>107.86</v>
      </c>
      <c r="J178" s="72">
        <v>140220.6</v>
      </c>
      <c r="K178" s="58" t="s">
        <v>634</v>
      </c>
      <c r="L178" s="87">
        <f t="shared" si="5"/>
        <v>30</v>
      </c>
    </row>
    <row r="179" spans="1:12" x14ac:dyDescent="0.35">
      <c r="A179" s="77">
        <v>110931</v>
      </c>
      <c r="B179" s="76" t="s">
        <v>651</v>
      </c>
      <c r="C179" s="76" t="str">
        <f t="shared" si="4"/>
        <v>110931 Eggs, Patties, Cooked, 1.0 MMA, Round, Frozen</v>
      </c>
      <c r="D179" s="75" t="s">
        <v>650</v>
      </c>
      <c r="E179" s="64">
        <v>1584</v>
      </c>
      <c r="F179" s="64">
        <v>25</v>
      </c>
      <c r="G179" s="64">
        <v>39600</v>
      </c>
      <c r="H179" s="73">
        <v>4.0864000000000003</v>
      </c>
      <c r="I179" s="73">
        <v>102.16</v>
      </c>
      <c r="J179" s="72">
        <v>161821.44</v>
      </c>
      <c r="K179" s="58" t="s">
        <v>634</v>
      </c>
      <c r="L179" s="87">
        <f t="shared" si="5"/>
        <v>25</v>
      </c>
    </row>
    <row r="180" spans="1:12" x14ac:dyDescent="0.35">
      <c r="A180" s="77">
        <v>111052</v>
      </c>
      <c r="B180" s="76" t="s">
        <v>649</v>
      </c>
      <c r="C180" s="76" t="str">
        <f t="shared" si="4"/>
        <v>111052 Carrots, Diced, No Salt Added, Frozen</v>
      </c>
      <c r="D180" s="78" t="s">
        <v>645</v>
      </c>
      <c r="E180" s="64">
        <v>1620</v>
      </c>
      <c r="F180" s="64">
        <v>24</v>
      </c>
      <c r="G180" s="64">
        <v>38880</v>
      </c>
      <c r="H180" s="73">
        <v>0.71099999999999997</v>
      </c>
      <c r="I180" s="73">
        <v>17.059999999999999</v>
      </c>
      <c r="J180" s="72">
        <v>27643.68</v>
      </c>
      <c r="K180" s="58" t="s">
        <v>634</v>
      </c>
      <c r="L180" s="87">
        <f t="shared" si="5"/>
        <v>24</v>
      </c>
    </row>
    <row r="181" spans="1:12" x14ac:dyDescent="0.35">
      <c r="A181" s="77">
        <v>111053</v>
      </c>
      <c r="B181" s="76" t="s">
        <v>648</v>
      </c>
      <c r="C181" s="76" t="str">
        <f t="shared" si="4"/>
        <v xml:space="preserve">111053 Corn, Whole Kernel, No Salt Added, Frozen </v>
      </c>
      <c r="D181" s="78" t="s">
        <v>647</v>
      </c>
      <c r="E181" s="64">
        <v>1320</v>
      </c>
      <c r="F181" s="64">
        <v>30</v>
      </c>
      <c r="G181" s="64">
        <v>39600</v>
      </c>
      <c r="H181" s="73">
        <v>0.92169999999999996</v>
      </c>
      <c r="I181" s="73">
        <v>27.65</v>
      </c>
      <c r="J181" s="72">
        <v>36499.32</v>
      </c>
      <c r="K181" s="58" t="s">
        <v>634</v>
      </c>
      <c r="L181" s="87">
        <f t="shared" si="5"/>
        <v>30</v>
      </c>
    </row>
    <row r="182" spans="1:12" x14ac:dyDescent="0.35">
      <c r="A182" s="77">
        <v>111054</v>
      </c>
      <c r="B182" s="76" t="s">
        <v>646</v>
      </c>
      <c r="C182" s="76" t="str">
        <f t="shared" si="4"/>
        <v xml:space="preserve">111054 Beans, Green, No Salt Added, Frozen </v>
      </c>
      <c r="D182" s="78" t="s">
        <v>645</v>
      </c>
      <c r="E182" s="64">
        <v>1620</v>
      </c>
      <c r="F182" s="64">
        <v>24</v>
      </c>
      <c r="G182" s="64">
        <v>38880</v>
      </c>
      <c r="H182" s="73">
        <v>0.9698</v>
      </c>
      <c r="I182" s="73">
        <v>23.28</v>
      </c>
      <c r="J182" s="72">
        <v>37705.82</v>
      </c>
      <c r="K182" s="58" t="s">
        <v>634</v>
      </c>
      <c r="L182" s="87">
        <f t="shared" si="5"/>
        <v>24</v>
      </c>
    </row>
    <row r="183" spans="1:12" x14ac:dyDescent="0.35">
      <c r="A183" s="77">
        <v>111110</v>
      </c>
      <c r="B183" s="3" t="s">
        <v>644</v>
      </c>
      <c r="C183" s="76" t="str">
        <f t="shared" si="4"/>
        <v>111110 Cheese, Cheddar, Yellow, Sliced, Chilled</v>
      </c>
      <c r="D183" s="78" t="s">
        <v>643</v>
      </c>
      <c r="E183" s="64">
        <v>3120</v>
      </c>
      <c r="F183" s="64">
        <v>12</v>
      </c>
      <c r="G183" s="64">
        <v>37440</v>
      </c>
      <c r="H183" s="73">
        <v>3.0435000000000003</v>
      </c>
      <c r="I183" s="73">
        <v>36.520000000000003</v>
      </c>
      <c r="J183" s="72">
        <v>113948.64</v>
      </c>
      <c r="K183" s="58" t="s">
        <v>634</v>
      </c>
      <c r="L183" s="87">
        <f t="shared" si="5"/>
        <v>12</v>
      </c>
    </row>
    <row r="184" spans="1:12" x14ac:dyDescent="0.35">
      <c r="A184" s="77">
        <v>111220</v>
      </c>
      <c r="B184" s="76" t="s">
        <v>642</v>
      </c>
      <c r="C184" s="76" t="str">
        <f t="shared" si="4"/>
        <v>111220 Cheese, Pepper Jack, Shredded, Chilled</v>
      </c>
      <c r="D184" s="75" t="s">
        <v>641</v>
      </c>
      <c r="E184" s="64">
        <v>1940</v>
      </c>
      <c r="F184" s="64">
        <v>20</v>
      </c>
      <c r="G184" s="64">
        <v>38800</v>
      </c>
      <c r="H184" s="73">
        <v>3.0060000000000002</v>
      </c>
      <c r="I184" s="73">
        <v>60.12</v>
      </c>
      <c r="J184" s="72">
        <v>116632.8</v>
      </c>
      <c r="K184" s="58" t="s">
        <v>634</v>
      </c>
      <c r="L184" s="87">
        <f t="shared" si="5"/>
        <v>20</v>
      </c>
    </row>
    <row r="185" spans="1:12" x14ac:dyDescent="0.35">
      <c r="A185" s="77">
        <v>111230</v>
      </c>
      <c r="B185" s="76" t="s">
        <v>640</v>
      </c>
      <c r="C185" s="76" t="str">
        <f t="shared" si="4"/>
        <v>111230 Mixed Vegetables, No Salt Added, Frozen</v>
      </c>
      <c r="D185" s="75" t="s">
        <v>639</v>
      </c>
      <c r="E185" s="64">
        <v>1320</v>
      </c>
      <c r="F185" s="64">
        <v>30</v>
      </c>
      <c r="G185" s="64">
        <v>39600</v>
      </c>
      <c r="H185" s="73">
        <v>0.96849999999999992</v>
      </c>
      <c r="I185" s="73">
        <v>29.06</v>
      </c>
      <c r="J185" s="72">
        <v>38352.6</v>
      </c>
      <c r="K185" s="58" t="s">
        <v>634</v>
      </c>
      <c r="L185" s="87">
        <f t="shared" si="5"/>
        <v>30</v>
      </c>
    </row>
    <row r="186" spans="1:12" x14ac:dyDescent="0.35">
      <c r="A186" s="77">
        <v>111361</v>
      </c>
      <c r="B186" s="76" t="s">
        <v>638</v>
      </c>
      <c r="C186" s="76" t="str">
        <f t="shared" si="4"/>
        <v xml:space="preserve">111361 Chicken, Cut-up, Frozen </v>
      </c>
      <c r="D186" s="75" t="s">
        <v>637</v>
      </c>
      <c r="E186" s="64">
        <v>950</v>
      </c>
      <c r="F186" s="64">
        <v>40</v>
      </c>
      <c r="G186" s="64">
        <v>38000</v>
      </c>
      <c r="H186" s="73">
        <v>1.3180000000000001</v>
      </c>
      <c r="I186" s="73">
        <v>52.72</v>
      </c>
      <c r="J186" s="72">
        <v>50084</v>
      </c>
      <c r="K186" s="58" t="s">
        <v>634</v>
      </c>
      <c r="L186" s="87">
        <f t="shared" si="5"/>
        <v>40</v>
      </c>
    </row>
    <row r="187" spans="1:12" x14ac:dyDescent="0.35">
      <c r="A187" s="42">
        <v>111643</v>
      </c>
      <c r="B187" s="42" t="s">
        <v>636</v>
      </c>
      <c r="C187" s="76" t="str">
        <f t="shared" si="4"/>
        <v>111643 Cherries, Tart, Dried, Individual Portion</v>
      </c>
      <c r="D187" s="58" t="s">
        <v>635</v>
      </c>
      <c r="E187" s="64">
        <v>1584</v>
      </c>
      <c r="F187" s="74">
        <v>21.25</v>
      </c>
      <c r="G187" s="64">
        <v>33660</v>
      </c>
      <c r="H187" s="73">
        <v>5.78</v>
      </c>
      <c r="I187" s="73">
        <v>122.83</v>
      </c>
      <c r="J187" s="72">
        <v>194554.8</v>
      </c>
      <c r="K187" s="58" t="s">
        <v>634</v>
      </c>
      <c r="L187" s="87">
        <f t="shared" si="5"/>
        <v>21.25</v>
      </c>
    </row>
  </sheetData>
  <autoFilter ref="A1:K187"/>
  <dataValidations count="1">
    <dataValidation errorStyle="information" allowBlank="1" showInputMessage="1" showErrorMessage="1" sqref="B37:B186 B2:B35 C2:C187"/>
  </dataValidation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3"/>
  <sheetViews>
    <sheetView workbookViewId="0">
      <selection activeCell="G9" sqref="G9"/>
    </sheetView>
  </sheetViews>
  <sheetFormatPr defaultColWidth="9.1796875" defaultRowHeight="14.5" x14ac:dyDescent="0.35"/>
  <cols>
    <col min="1" max="1" width="8.54296875" style="3" bestFit="1" customWidth="1"/>
    <col min="2" max="2" width="42.1796875" style="3" bestFit="1" customWidth="1"/>
    <col min="3" max="3" width="42.1796875" style="3" customWidth="1"/>
    <col min="4" max="4" width="7.54296875" style="3" bestFit="1" customWidth="1"/>
    <col min="5" max="5" width="8.1796875" style="3" bestFit="1" customWidth="1"/>
    <col min="6" max="6" width="5.1796875" style="3" bestFit="1" customWidth="1"/>
    <col min="7" max="7" width="25.1796875" style="3" bestFit="1" customWidth="1"/>
    <col min="8" max="8" width="8.1796875" style="3" bestFit="1" customWidth="1"/>
    <col min="9" max="9" width="21.54296875" style="3" bestFit="1" customWidth="1"/>
    <col min="10" max="10" width="9.1796875" style="3"/>
    <col min="11" max="12" width="15.81640625" style="3" bestFit="1" customWidth="1"/>
    <col min="13" max="13" width="45.1796875" style="3" bestFit="1" customWidth="1"/>
    <col min="14" max="14" width="9.81640625" style="3" bestFit="1" customWidth="1"/>
    <col min="15" max="16384" width="9.1796875" style="3"/>
  </cols>
  <sheetData>
    <row r="1" spans="1:15" ht="43.5" x14ac:dyDescent="0.35">
      <c r="A1" s="83" t="s">
        <v>305</v>
      </c>
      <c r="B1" s="83" t="s">
        <v>306</v>
      </c>
      <c r="C1" s="83"/>
      <c r="D1" s="126" t="s">
        <v>0</v>
      </c>
      <c r="E1" s="125" t="s">
        <v>1091</v>
      </c>
      <c r="F1" s="125" t="s">
        <v>1</v>
      </c>
      <c r="G1" s="125" t="s">
        <v>2</v>
      </c>
      <c r="H1" s="125" t="s">
        <v>3</v>
      </c>
      <c r="I1" s="125" t="s">
        <v>4</v>
      </c>
      <c r="J1" s="125" t="s">
        <v>5</v>
      </c>
      <c r="K1" s="125" t="s">
        <v>6</v>
      </c>
      <c r="L1" s="125" t="s">
        <v>7</v>
      </c>
      <c r="M1" s="125" t="s">
        <v>8</v>
      </c>
      <c r="N1" s="125" t="s">
        <v>9</v>
      </c>
    </row>
    <row r="2" spans="1:15" x14ac:dyDescent="0.35">
      <c r="A2" s="124">
        <v>100002</v>
      </c>
      <c r="B2" s="123" t="s">
        <v>307</v>
      </c>
      <c r="C2" s="127" t="s">
        <v>1092</v>
      </c>
      <c r="D2" s="122">
        <v>1.9476</v>
      </c>
      <c r="E2" s="43">
        <v>1280</v>
      </c>
      <c r="F2" s="77" t="s">
        <v>10</v>
      </c>
      <c r="G2" s="77" t="s">
        <v>11</v>
      </c>
      <c r="H2" s="77" t="s">
        <v>12</v>
      </c>
      <c r="I2" s="77" t="s">
        <v>13</v>
      </c>
      <c r="J2" s="77" t="s">
        <v>14</v>
      </c>
      <c r="K2" s="77" t="s">
        <v>15</v>
      </c>
      <c r="L2" s="77" t="s">
        <v>16</v>
      </c>
      <c r="M2" s="77" t="s">
        <v>17</v>
      </c>
      <c r="N2" s="44">
        <v>38400</v>
      </c>
      <c r="O2" s="3">
        <f>N2/E2</f>
        <v>30</v>
      </c>
    </row>
    <row r="3" spans="1:15" x14ac:dyDescent="0.35">
      <c r="A3" s="124">
        <v>100003</v>
      </c>
      <c r="B3" s="123" t="s">
        <v>308</v>
      </c>
      <c r="C3" s="127" t="s">
        <v>1093</v>
      </c>
      <c r="D3" s="122">
        <v>1.9476</v>
      </c>
      <c r="E3" s="43">
        <v>1280</v>
      </c>
      <c r="F3" s="77" t="s">
        <v>10</v>
      </c>
      <c r="G3" s="77" t="s">
        <v>11</v>
      </c>
      <c r="H3" s="77" t="s">
        <v>12</v>
      </c>
      <c r="I3" s="77" t="s">
        <v>13</v>
      </c>
      <c r="J3" s="77" t="s">
        <v>14</v>
      </c>
      <c r="K3" s="77" t="s">
        <v>15</v>
      </c>
      <c r="L3" s="77" t="s">
        <v>18</v>
      </c>
      <c r="M3" s="77" t="s">
        <v>19</v>
      </c>
      <c r="N3" s="44">
        <v>38400</v>
      </c>
      <c r="O3" s="3">
        <f t="shared" ref="O3:O66" si="0">N3/E3</f>
        <v>30</v>
      </c>
    </row>
    <row r="4" spans="1:15" x14ac:dyDescent="0.35">
      <c r="A4" s="124">
        <v>100012</v>
      </c>
      <c r="B4" s="123" t="s">
        <v>309</v>
      </c>
      <c r="C4" s="127" t="s">
        <v>1094</v>
      </c>
      <c r="D4" s="122">
        <v>1.9476</v>
      </c>
      <c r="E4" s="43">
        <v>1280</v>
      </c>
      <c r="F4" s="77" t="s">
        <v>10</v>
      </c>
      <c r="G4" s="77" t="s">
        <v>11</v>
      </c>
      <c r="H4" s="77" t="s">
        <v>12</v>
      </c>
      <c r="I4" s="77" t="s">
        <v>13</v>
      </c>
      <c r="J4" s="77" t="s">
        <v>14</v>
      </c>
      <c r="K4" s="77" t="s">
        <v>15</v>
      </c>
      <c r="L4" s="77" t="s">
        <v>18</v>
      </c>
      <c r="M4" s="77" t="s">
        <v>19</v>
      </c>
      <c r="N4" s="44">
        <v>38400</v>
      </c>
      <c r="O4" s="3">
        <f t="shared" si="0"/>
        <v>30</v>
      </c>
    </row>
    <row r="5" spans="1:15" x14ac:dyDescent="0.35">
      <c r="A5" s="124">
        <v>100017</v>
      </c>
      <c r="B5" s="123" t="s">
        <v>310</v>
      </c>
      <c r="C5" s="127" t="s">
        <v>1095</v>
      </c>
      <c r="D5" s="122">
        <v>1.9476</v>
      </c>
      <c r="E5" s="43">
        <v>1320</v>
      </c>
      <c r="F5" s="77" t="s">
        <v>10</v>
      </c>
      <c r="G5" s="77" t="s">
        <v>11</v>
      </c>
      <c r="H5" s="77" t="s">
        <v>20</v>
      </c>
      <c r="I5" s="77" t="s">
        <v>21</v>
      </c>
      <c r="J5" s="77" t="s">
        <v>14</v>
      </c>
      <c r="K5" s="77" t="s">
        <v>15</v>
      </c>
      <c r="L5" s="77" t="s">
        <v>22</v>
      </c>
      <c r="M5" s="77" t="s">
        <v>23</v>
      </c>
      <c r="N5" s="44">
        <v>39600</v>
      </c>
      <c r="O5" s="3">
        <f t="shared" si="0"/>
        <v>30</v>
      </c>
    </row>
    <row r="6" spans="1:15" x14ac:dyDescent="0.35">
      <c r="A6" s="124">
        <v>100018</v>
      </c>
      <c r="B6" s="123" t="s">
        <v>311</v>
      </c>
      <c r="C6" s="127" t="s">
        <v>1096</v>
      </c>
      <c r="D6" s="122">
        <v>1.9476</v>
      </c>
      <c r="E6" s="43">
        <v>1320</v>
      </c>
      <c r="F6" s="77" t="s">
        <v>10</v>
      </c>
      <c r="G6" s="77" t="s">
        <v>11</v>
      </c>
      <c r="H6" s="77" t="s">
        <v>20</v>
      </c>
      <c r="I6" s="77" t="s">
        <v>21</v>
      </c>
      <c r="J6" s="77" t="s">
        <v>14</v>
      </c>
      <c r="K6" s="77" t="s">
        <v>15</v>
      </c>
      <c r="L6" s="77" t="s">
        <v>24</v>
      </c>
      <c r="M6" s="77" t="s">
        <v>25</v>
      </c>
      <c r="N6" s="44">
        <v>39600</v>
      </c>
      <c r="O6" s="3">
        <f t="shared" si="0"/>
        <v>30</v>
      </c>
    </row>
    <row r="7" spans="1:15" x14ac:dyDescent="0.35">
      <c r="A7" s="124">
        <v>100019</v>
      </c>
      <c r="B7" s="123" t="s">
        <v>312</v>
      </c>
      <c r="C7" s="127" t="s">
        <v>1097</v>
      </c>
      <c r="D7" s="122">
        <v>1.9476</v>
      </c>
      <c r="E7" s="43">
        <v>1320</v>
      </c>
      <c r="F7" s="77" t="s">
        <v>10</v>
      </c>
      <c r="G7" s="77" t="s">
        <v>11</v>
      </c>
      <c r="H7" s="77" t="s">
        <v>20</v>
      </c>
      <c r="I7" s="77" t="s">
        <v>21</v>
      </c>
      <c r="J7" s="77" t="s">
        <v>14</v>
      </c>
      <c r="K7" s="77" t="s">
        <v>15</v>
      </c>
      <c r="L7" s="77" t="s">
        <v>24</v>
      </c>
      <c r="M7" s="77" t="s">
        <v>25</v>
      </c>
      <c r="N7" s="44">
        <v>39600</v>
      </c>
      <c r="O7" s="3">
        <f t="shared" si="0"/>
        <v>30</v>
      </c>
    </row>
    <row r="8" spans="1:15" x14ac:dyDescent="0.35">
      <c r="A8" s="124">
        <v>100021</v>
      </c>
      <c r="B8" s="123" t="s">
        <v>313</v>
      </c>
      <c r="C8" s="127" t="s">
        <v>1098</v>
      </c>
      <c r="D8" s="122">
        <v>1.9231</v>
      </c>
      <c r="E8" s="43">
        <v>1344</v>
      </c>
      <c r="F8" s="77" t="s">
        <v>10</v>
      </c>
      <c r="G8" s="77" t="s">
        <v>11</v>
      </c>
      <c r="H8" s="77" t="s">
        <v>26</v>
      </c>
      <c r="I8" s="77" t="s">
        <v>27</v>
      </c>
      <c r="J8" s="77" t="s">
        <v>14</v>
      </c>
      <c r="K8" s="77" t="s">
        <v>15</v>
      </c>
      <c r="L8" s="77" t="s">
        <v>28</v>
      </c>
      <c r="M8" s="77" t="s">
        <v>29</v>
      </c>
      <c r="N8" s="44">
        <v>40320</v>
      </c>
      <c r="O8" s="3">
        <f t="shared" si="0"/>
        <v>30</v>
      </c>
    </row>
    <row r="9" spans="1:15" x14ac:dyDescent="0.35">
      <c r="A9" s="124">
        <v>100022</v>
      </c>
      <c r="B9" s="123" t="s">
        <v>314</v>
      </c>
      <c r="C9" s="127" t="s">
        <v>1099</v>
      </c>
      <c r="D9" s="122">
        <v>1.9231</v>
      </c>
      <c r="E9" s="43">
        <v>840</v>
      </c>
      <c r="F9" s="77" t="s">
        <v>10</v>
      </c>
      <c r="G9" s="77" t="s">
        <v>11</v>
      </c>
      <c r="H9" s="77" t="s">
        <v>26</v>
      </c>
      <c r="I9" s="77" t="s">
        <v>27</v>
      </c>
      <c r="J9" s="77" t="s">
        <v>14</v>
      </c>
      <c r="K9" s="77" t="s">
        <v>15</v>
      </c>
      <c r="L9" s="77" t="s">
        <v>30</v>
      </c>
      <c r="M9" s="77" t="s">
        <v>31</v>
      </c>
      <c r="N9" s="44">
        <v>40320</v>
      </c>
      <c r="O9" s="3">
        <f t="shared" si="0"/>
        <v>48</v>
      </c>
    </row>
    <row r="10" spans="1:15" x14ac:dyDescent="0.35">
      <c r="A10" s="124">
        <v>100034</v>
      </c>
      <c r="B10" s="123" t="s">
        <v>315</v>
      </c>
      <c r="C10" s="127" t="s">
        <v>1100</v>
      </c>
      <c r="D10" s="122">
        <v>1.9231</v>
      </c>
      <c r="E10" s="43">
        <v>1344</v>
      </c>
      <c r="F10" s="77" t="s">
        <v>10</v>
      </c>
      <c r="G10" s="77" t="s">
        <v>11</v>
      </c>
      <c r="H10" s="77" t="s">
        <v>26</v>
      </c>
      <c r="I10" s="77" t="s">
        <v>27</v>
      </c>
      <c r="J10" s="77" t="s">
        <v>14</v>
      </c>
      <c r="K10" s="77" t="s">
        <v>15</v>
      </c>
      <c r="L10" s="77" t="s">
        <v>28</v>
      </c>
      <c r="M10" s="77" t="s">
        <v>29</v>
      </c>
      <c r="N10" s="44">
        <v>40320</v>
      </c>
      <c r="O10" s="3">
        <f t="shared" si="0"/>
        <v>30</v>
      </c>
    </row>
    <row r="11" spans="1:15" x14ac:dyDescent="0.35">
      <c r="A11" s="124">
        <v>100036</v>
      </c>
      <c r="B11" s="123" t="s">
        <v>316</v>
      </c>
      <c r="C11" s="127" t="s">
        <v>1101</v>
      </c>
      <c r="D11" s="122">
        <v>1.9476</v>
      </c>
      <c r="E11" s="43">
        <v>1320</v>
      </c>
      <c r="F11" s="77" t="s">
        <v>10</v>
      </c>
      <c r="G11" s="77" t="s">
        <v>11</v>
      </c>
      <c r="H11" s="77" t="s">
        <v>20</v>
      </c>
      <c r="I11" s="77" t="s">
        <v>21</v>
      </c>
      <c r="J11" s="77" t="s">
        <v>14</v>
      </c>
      <c r="K11" s="77" t="s">
        <v>15</v>
      </c>
      <c r="L11" s="77" t="s">
        <v>24</v>
      </c>
      <c r="M11" s="77" t="s">
        <v>25</v>
      </c>
      <c r="N11" s="44">
        <v>39600</v>
      </c>
      <c r="O11" s="3">
        <f t="shared" si="0"/>
        <v>30</v>
      </c>
    </row>
    <row r="12" spans="1:15" x14ac:dyDescent="0.35">
      <c r="A12" s="124">
        <v>100037</v>
      </c>
      <c r="B12" s="123" t="s">
        <v>317</v>
      </c>
      <c r="C12" s="127" t="s">
        <v>1102</v>
      </c>
      <c r="D12" s="122">
        <v>1.9476</v>
      </c>
      <c r="E12" s="43">
        <v>1320</v>
      </c>
      <c r="F12" s="77" t="s">
        <v>10</v>
      </c>
      <c r="G12" s="77" t="s">
        <v>11</v>
      </c>
      <c r="H12" s="77" t="s">
        <v>20</v>
      </c>
      <c r="I12" s="77" t="s">
        <v>21</v>
      </c>
      <c r="J12" s="77" t="s">
        <v>14</v>
      </c>
      <c r="K12" s="77" t="s">
        <v>15</v>
      </c>
      <c r="L12" s="77" t="s">
        <v>24</v>
      </c>
      <c r="M12" s="77" t="s">
        <v>25</v>
      </c>
      <c r="N12" s="44">
        <v>39600</v>
      </c>
      <c r="O12" s="3">
        <f t="shared" si="0"/>
        <v>30</v>
      </c>
    </row>
    <row r="13" spans="1:15" x14ac:dyDescent="0.35">
      <c r="A13" s="124">
        <v>100038</v>
      </c>
      <c r="B13" s="123" t="s">
        <v>318</v>
      </c>
      <c r="C13" s="127" t="s">
        <v>1103</v>
      </c>
      <c r="D13" s="122">
        <v>1.9476</v>
      </c>
      <c r="E13" s="43">
        <v>1320</v>
      </c>
      <c r="F13" s="77" t="s">
        <v>10</v>
      </c>
      <c r="G13" s="77" t="s">
        <v>11</v>
      </c>
      <c r="H13" s="77" t="s">
        <v>32</v>
      </c>
      <c r="I13" s="77" t="s">
        <v>33</v>
      </c>
      <c r="J13" s="77" t="s">
        <v>14</v>
      </c>
      <c r="K13" s="77" t="s">
        <v>15</v>
      </c>
      <c r="L13" s="77" t="s">
        <v>24</v>
      </c>
      <c r="M13" s="77" t="s">
        <v>25</v>
      </c>
      <c r="N13" s="44">
        <v>39600</v>
      </c>
      <c r="O13" s="3">
        <f t="shared" si="0"/>
        <v>30</v>
      </c>
    </row>
    <row r="14" spans="1:15" x14ac:dyDescent="0.35">
      <c r="A14" s="124">
        <v>100046</v>
      </c>
      <c r="B14" s="123" t="s">
        <v>319</v>
      </c>
      <c r="C14" s="127" t="s">
        <v>1104</v>
      </c>
      <c r="D14" s="122">
        <v>1.9722</v>
      </c>
      <c r="E14" s="43">
        <v>1334</v>
      </c>
      <c r="F14" s="77" t="s">
        <v>10</v>
      </c>
      <c r="G14" s="77" t="s">
        <v>11</v>
      </c>
      <c r="H14" s="77" t="s">
        <v>34</v>
      </c>
      <c r="I14" s="77" t="s">
        <v>35</v>
      </c>
      <c r="J14" s="77" t="s">
        <v>36</v>
      </c>
      <c r="K14" s="77" t="s">
        <v>37</v>
      </c>
      <c r="L14" s="77" t="s">
        <v>38</v>
      </c>
      <c r="M14" s="77" t="s">
        <v>39</v>
      </c>
      <c r="N14" s="44">
        <v>40020</v>
      </c>
      <c r="O14" s="3">
        <f t="shared" si="0"/>
        <v>30</v>
      </c>
    </row>
    <row r="15" spans="1:15" x14ac:dyDescent="0.35">
      <c r="A15" s="124">
        <v>100047</v>
      </c>
      <c r="B15" s="123" t="s">
        <v>320</v>
      </c>
      <c r="C15" s="127" t="s">
        <v>1105</v>
      </c>
      <c r="D15" s="122">
        <v>2.6598000000000002</v>
      </c>
      <c r="E15" s="43">
        <v>0</v>
      </c>
      <c r="F15" s="77" t="s">
        <v>10</v>
      </c>
      <c r="G15" s="77" t="s">
        <v>11</v>
      </c>
      <c r="H15" s="77" t="s">
        <v>34</v>
      </c>
      <c r="I15" s="77" t="s">
        <v>35</v>
      </c>
      <c r="J15" s="77" t="s">
        <v>36</v>
      </c>
      <c r="K15" s="77" t="s">
        <v>37</v>
      </c>
      <c r="L15" s="77" t="s">
        <v>40</v>
      </c>
      <c r="M15" s="77" t="s">
        <v>41</v>
      </c>
      <c r="N15" s="44">
        <v>48000</v>
      </c>
      <c r="O15" s="3" t="e">
        <f t="shared" si="0"/>
        <v>#DIV/0!</v>
      </c>
    </row>
    <row r="16" spans="1:15" x14ac:dyDescent="0.35">
      <c r="A16" s="124">
        <v>100101</v>
      </c>
      <c r="B16" s="123" t="s">
        <v>322</v>
      </c>
      <c r="C16" s="127" t="s">
        <v>1106</v>
      </c>
      <c r="D16" s="122">
        <v>3.1621999999999999</v>
      </c>
      <c r="E16" s="43">
        <v>1000</v>
      </c>
      <c r="F16" s="77" t="s">
        <v>10</v>
      </c>
      <c r="G16" s="77" t="s">
        <v>11</v>
      </c>
      <c r="H16" s="77" t="s">
        <v>50</v>
      </c>
      <c r="I16" s="77" t="s">
        <v>51</v>
      </c>
      <c r="J16" s="77" t="s">
        <v>36</v>
      </c>
      <c r="K16" s="77" t="s">
        <v>37</v>
      </c>
      <c r="L16" s="77" t="s">
        <v>44</v>
      </c>
      <c r="M16" s="77" t="s">
        <v>45</v>
      </c>
      <c r="N16" s="44">
        <v>40000</v>
      </c>
      <c r="O16" s="3">
        <f t="shared" si="0"/>
        <v>40</v>
      </c>
    </row>
    <row r="17" spans="1:15" x14ac:dyDescent="0.35">
      <c r="A17" s="124">
        <v>100113</v>
      </c>
      <c r="B17" s="123" t="s">
        <v>323</v>
      </c>
      <c r="C17" s="127" t="s">
        <v>1107</v>
      </c>
      <c r="D17" s="122">
        <v>0.62829999999999997</v>
      </c>
      <c r="E17" s="43">
        <v>0</v>
      </c>
      <c r="F17" s="77" t="s">
        <v>10</v>
      </c>
      <c r="G17" s="77" t="s">
        <v>11</v>
      </c>
      <c r="H17" s="77" t="s">
        <v>46</v>
      </c>
      <c r="I17" s="77" t="s">
        <v>47</v>
      </c>
      <c r="J17" s="77" t="s">
        <v>36</v>
      </c>
      <c r="K17" s="77" t="s">
        <v>37</v>
      </c>
      <c r="L17" s="77" t="s">
        <v>48</v>
      </c>
      <c r="M17" s="77" t="s">
        <v>49</v>
      </c>
      <c r="N17" s="44">
        <v>36000</v>
      </c>
      <c r="O17" s="3" t="e">
        <f t="shared" si="0"/>
        <v>#DIV/0!</v>
      </c>
    </row>
    <row r="18" spans="1:15" x14ac:dyDescent="0.35">
      <c r="A18" s="124">
        <v>100117</v>
      </c>
      <c r="B18" s="123" t="s">
        <v>324</v>
      </c>
      <c r="C18" s="127" t="s">
        <v>1108</v>
      </c>
      <c r="D18" s="122">
        <v>3.4157999999999999</v>
      </c>
      <c r="E18" s="43">
        <v>1300</v>
      </c>
      <c r="F18" s="77" t="s">
        <v>10</v>
      </c>
      <c r="G18" s="77" t="s">
        <v>11</v>
      </c>
      <c r="H18" s="77" t="s">
        <v>50</v>
      </c>
      <c r="I18" s="77" t="s">
        <v>51</v>
      </c>
      <c r="J18" s="77" t="s">
        <v>36</v>
      </c>
      <c r="K18" s="77" t="s">
        <v>37</v>
      </c>
      <c r="L18" s="77" t="s">
        <v>44</v>
      </c>
      <c r="M18" s="77" t="s">
        <v>45</v>
      </c>
      <c r="N18" s="44">
        <v>39000</v>
      </c>
      <c r="O18" s="3">
        <f t="shared" si="0"/>
        <v>30</v>
      </c>
    </row>
    <row r="19" spans="1:15" x14ac:dyDescent="0.35">
      <c r="A19" s="124">
        <v>100119</v>
      </c>
      <c r="B19" s="123" t="s">
        <v>325</v>
      </c>
      <c r="C19" s="127" t="s">
        <v>1109</v>
      </c>
      <c r="D19" s="122">
        <v>3.0794000000000001</v>
      </c>
      <c r="E19" s="43">
        <v>1300</v>
      </c>
      <c r="F19" s="77" t="s">
        <v>10</v>
      </c>
      <c r="G19" s="77" t="s">
        <v>11</v>
      </c>
      <c r="H19" s="77" t="s">
        <v>52</v>
      </c>
      <c r="I19" s="77" t="s">
        <v>53</v>
      </c>
      <c r="J19" s="77" t="s">
        <v>36</v>
      </c>
      <c r="K19" s="77" t="s">
        <v>37</v>
      </c>
      <c r="L19" s="77" t="s">
        <v>54</v>
      </c>
      <c r="M19" s="77" t="s">
        <v>55</v>
      </c>
      <c r="N19" s="44">
        <v>39000</v>
      </c>
      <c r="O19" s="3">
        <f t="shared" si="0"/>
        <v>30</v>
      </c>
    </row>
    <row r="20" spans="1:15" x14ac:dyDescent="0.35">
      <c r="A20" s="124">
        <v>100121</v>
      </c>
      <c r="B20" s="123" t="s">
        <v>326</v>
      </c>
      <c r="C20" s="127" t="s">
        <v>1110</v>
      </c>
      <c r="D20" s="122">
        <v>3.4249999999999998</v>
      </c>
      <c r="E20" s="43">
        <v>1000</v>
      </c>
      <c r="F20" s="77" t="s">
        <v>10</v>
      </c>
      <c r="G20" s="77" t="s">
        <v>11</v>
      </c>
      <c r="H20" s="77" t="s">
        <v>52</v>
      </c>
      <c r="I20" s="77" t="s">
        <v>53</v>
      </c>
      <c r="J20" s="77" t="s">
        <v>36</v>
      </c>
      <c r="K20" s="77" t="s">
        <v>37</v>
      </c>
      <c r="L20" s="77" t="s">
        <v>54</v>
      </c>
      <c r="M20" s="77" t="s">
        <v>55</v>
      </c>
      <c r="N20" s="44">
        <v>40000</v>
      </c>
      <c r="O20" s="3">
        <f t="shared" si="0"/>
        <v>40</v>
      </c>
    </row>
    <row r="21" spans="1:15" x14ac:dyDescent="0.35">
      <c r="A21" s="124">
        <v>100122</v>
      </c>
      <c r="B21" s="123" t="s">
        <v>327</v>
      </c>
      <c r="C21" s="127" t="s">
        <v>1111</v>
      </c>
      <c r="D21" s="122">
        <v>4.7699999999999996</v>
      </c>
      <c r="E21" s="43">
        <v>1000</v>
      </c>
      <c r="F21" s="77" t="s">
        <v>10</v>
      </c>
      <c r="G21" s="77" t="s">
        <v>11</v>
      </c>
      <c r="H21" s="77" t="s">
        <v>52</v>
      </c>
      <c r="I21" s="77" t="s">
        <v>53</v>
      </c>
      <c r="J21" s="77" t="s">
        <v>36</v>
      </c>
      <c r="K21" s="77" t="s">
        <v>37</v>
      </c>
      <c r="L21" s="77" t="s">
        <v>54</v>
      </c>
      <c r="M21" s="77" t="s">
        <v>55</v>
      </c>
      <c r="N21" s="44">
        <v>40000</v>
      </c>
      <c r="O21" s="3">
        <f t="shared" si="0"/>
        <v>40</v>
      </c>
    </row>
    <row r="22" spans="1:15" x14ac:dyDescent="0.35">
      <c r="A22" s="124">
        <v>100125</v>
      </c>
      <c r="B22" s="123" t="s">
        <v>328</v>
      </c>
      <c r="C22" s="127" t="s">
        <v>1112</v>
      </c>
      <c r="D22" s="122">
        <v>3.9348999999999998</v>
      </c>
      <c r="E22" s="43">
        <v>1000</v>
      </c>
      <c r="F22" s="77" t="s">
        <v>10</v>
      </c>
      <c r="G22" s="77" t="s">
        <v>11</v>
      </c>
      <c r="H22" s="77" t="s">
        <v>56</v>
      </c>
      <c r="I22" s="77" t="s">
        <v>57</v>
      </c>
      <c r="J22" s="77" t="s">
        <v>36</v>
      </c>
      <c r="K22" s="77" t="s">
        <v>37</v>
      </c>
      <c r="L22" s="77" t="s">
        <v>54</v>
      </c>
      <c r="M22" s="77" t="s">
        <v>55</v>
      </c>
      <c r="N22" s="44">
        <v>40000</v>
      </c>
      <c r="O22" s="3">
        <f t="shared" si="0"/>
        <v>40</v>
      </c>
    </row>
    <row r="23" spans="1:15" x14ac:dyDescent="0.35">
      <c r="A23" s="124">
        <v>100126</v>
      </c>
      <c r="B23" s="123" t="s">
        <v>329</v>
      </c>
      <c r="C23" s="127" t="s">
        <v>1113</v>
      </c>
      <c r="D23" s="122">
        <v>3.2381000000000002</v>
      </c>
      <c r="E23" s="43">
        <v>1000</v>
      </c>
      <c r="F23" s="77" t="s">
        <v>10</v>
      </c>
      <c r="G23" s="77" t="s">
        <v>11</v>
      </c>
      <c r="H23" s="77" t="s">
        <v>52</v>
      </c>
      <c r="I23" s="77" t="s">
        <v>53</v>
      </c>
      <c r="J23" s="77" t="s">
        <v>36</v>
      </c>
      <c r="K23" s="77" t="s">
        <v>37</v>
      </c>
      <c r="L23" s="77" t="s">
        <v>54</v>
      </c>
      <c r="M23" s="77" t="s">
        <v>55</v>
      </c>
      <c r="N23" s="44">
        <v>40000</v>
      </c>
      <c r="O23" s="3">
        <f t="shared" si="0"/>
        <v>40</v>
      </c>
    </row>
    <row r="24" spans="1:15" x14ac:dyDescent="0.35">
      <c r="A24" s="124">
        <v>100127</v>
      </c>
      <c r="B24" s="123" t="s">
        <v>330</v>
      </c>
      <c r="C24" s="127" t="s">
        <v>1114</v>
      </c>
      <c r="D24" s="122">
        <v>4.5152999999999999</v>
      </c>
      <c r="E24" s="43">
        <v>1000</v>
      </c>
      <c r="F24" s="77" t="s">
        <v>10</v>
      </c>
      <c r="G24" s="77" t="s">
        <v>11</v>
      </c>
      <c r="H24" s="77" t="s">
        <v>62</v>
      </c>
      <c r="I24" s="77" t="s">
        <v>63</v>
      </c>
      <c r="J24" s="77" t="s">
        <v>64</v>
      </c>
      <c r="K24" s="77" t="s">
        <v>65</v>
      </c>
      <c r="L24" s="77" t="s">
        <v>66</v>
      </c>
      <c r="M24" s="77" t="s">
        <v>67</v>
      </c>
      <c r="N24" s="44">
        <v>36000</v>
      </c>
      <c r="O24" s="3">
        <f t="shared" si="0"/>
        <v>36</v>
      </c>
    </row>
    <row r="25" spans="1:15" x14ac:dyDescent="0.35">
      <c r="A25" s="124">
        <v>100134</v>
      </c>
      <c r="B25" s="123" t="s">
        <v>331</v>
      </c>
      <c r="C25" s="127" t="s">
        <v>1115</v>
      </c>
      <c r="D25" s="122">
        <v>3.6147999999999998</v>
      </c>
      <c r="E25" s="43">
        <v>1000</v>
      </c>
      <c r="F25" s="77" t="s">
        <v>10</v>
      </c>
      <c r="G25" s="77" t="s">
        <v>11</v>
      </c>
      <c r="H25" s="77" t="s">
        <v>68</v>
      </c>
      <c r="I25" s="77" t="s">
        <v>69</v>
      </c>
      <c r="J25" s="77" t="s">
        <v>64</v>
      </c>
      <c r="K25" s="77" t="s">
        <v>65</v>
      </c>
      <c r="L25" s="77" t="s">
        <v>70</v>
      </c>
      <c r="M25" s="77" t="s">
        <v>71</v>
      </c>
      <c r="N25" s="44">
        <v>40000</v>
      </c>
      <c r="O25" s="3">
        <f t="shared" si="0"/>
        <v>40</v>
      </c>
    </row>
    <row r="26" spans="1:15" x14ac:dyDescent="0.35">
      <c r="A26" s="124">
        <v>100139</v>
      </c>
      <c r="B26" s="123" t="s">
        <v>332</v>
      </c>
      <c r="C26" s="127" t="s">
        <v>1116</v>
      </c>
      <c r="D26" s="122">
        <v>2.2341000000000002</v>
      </c>
      <c r="E26" s="43">
        <v>1000</v>
      </c>
      <c r="F26" s="77" t="s">
        <v>10</v>
      </c>
      <c r="G26" s="77" t="s">
        <v>11</v>
      </c>
      <c r="H26" s="77" t="s">
        <v>72</v>
      </c>
      <c r="I26" s="77" t="s">
        <v>73</v>
      </c>
      <c r="J26" s="77" t="s">
        <v>64</v>
      </c>
      <c r="K26" s="77" t="s">
        <v>65</v>
      </c>
      <c r="L26" s="77" t="s">
        <v>74</v>
      </c>
      <c r="M26" s="77" t="s">
        <v>75</v>
      </c>
      <c r="N26" s="44">
        <v>36000</v>
      </c>
      <c r="O26" s="3">
        <f t="shared" si="0"/>
        <v>36</v>
      </c>
    </row>
    <row r="27" spans="1:15" x14ac:dyDescent="0.35">
      <c r="A27" s="124">
        <v>100154</v>
      </c>
      <c r="B27" s="123" t="s">
        <v>333</v>
      </c>
      <c r="C27" s="127" t="s">
        <v>1117</v>
      </c>
      <c r="D27" s="122">
        <v>3.1023999999999998</v>
      </c>
      <c r="E27" s="43">
        <v>0</v>
      </c>
      <c r="F27" s="77" t="s">
        <v>10</v>
      </c>
      <c r="G27" s="77" t="s">
        <v>11</v>
      </c>
      <c r="H27" s="77" t="s">
        <v>76</v>
      </c>
      <c r="I27" s="77" t="s">
        <v>77</v>
      </c>
      <c r="J27" s="77" t="s">
        <v>64</v>
      </c>
      <c r="K27" s="77" t="s">
        <v>65</v>
      </c>
      <c r="L27" s="77" t="s">
        <v>78</v>
      </c>
      <c r="M27" s="77" t="s">
        <v>79</v>
      </c>
      <c r="N27" s="44">
        <v>42000</v>
      </c>
      <c r="O27" s="3" t="e">
        <f t="shared" si="0"/>
        <v>#DIV/0!</v>
      </c>
    </row>
    <row r="28" spans="1:15" x14ac:dyDescent="0.35">
      <c r="A28" s="124">
        <v>100155</v>
      </c>
      <c r="B28" s="123" t="s">
        <v>496</v>
      </c>
      <c r="C28" s="127" t="s">
        <v>1118</v>
      </c>
      <c r="D28" s="122">
        <v>3.0404</v>
      </c>
      <c r="E28" s="43">
        <v>0</v>
      </c>
      <c r="F28" s="77" t="s">
        <v>10</v>
      </c>
      <c r="G28" s="77" t="s">
        <v>11</v>
      </c>
      <c r="H28" s="77" t="s">
        <v>80</v>
      </c>
      <c r="I28" s="77" t="s">
        <v>81</v>
      </c>
      <c r="J28" s="77" t="s">
        <v>64</v>
      </c>
      <c r="K28" s="77" t="s">
        <v>65</v>
      </c>
      <c r="L28" s="77" t="s">
        <v>82</v>
      </c>
      <c r="M28" s="77" t="s">
        <v>83</v>
      </c>
      <c r="N28" s="44">
        <v>40000</v>
      </c>
      <c r="O28" s="3" t="e">
        <f t="shared" si="0"/>
        <v>#DIV/0!</v>
      </c>
    </row>
    <row r="29" spans="1:15" x14ac:dyDescent="0.35">
      <c r="A29" s="124">
        <v>100156</v>
      </c>
      <c r="B29" s="123" t="s">
        <v>334</v>
      </c>
      <c r="C29" s="127" t="s">
        <v>1119</v>
      </c>
      <c r="D29" s="122">
        <v>5.4116999999999997</v>
      </c>
      <c r="E29" s="43">
        <v>0</v>
      </c>
      <c r="F29" s="77" t="s">
        <v>10</v>
      </c>
      <c r="G29" s="77" t="s">
        <v>11</v>
      </c>
      <c r="H29" s="77" t="s">
        <v>84</v>
      </c>
      <c r="I29" s="77" t="s">
        <v>85</v>
      </c>
      <c r="J29" s="77" t="s">
        <v>64</v>
      </c>
      <c r="K29" s="77" t="s">
        <v>65</v>
      </c>
      <c r="L29" s="77" t="s">
        <v>78</v>
      </c>
      <c r="M29" s="77" t="s">
        <v>79</v>
      </c>
      <c r="N29" s="44">
        <v>42000</v>
      </c>
      <c r="O29" s="3" t="e">
        <f t="shared" si="0"/>
        <v>#DIV/0!</v>
      </c>
    </row>
    <row r="30" spans="1:15" x14ac:dyDescent="0.35">
      <c r="A30" s="124">
        <v>100158</v>
      </c>
      <c r="B30" s="123" t="s">
        <v>335</v>
      </c>
      <c r="C30" s="127" t="s">
        <v>1120</v>
      </c>
      <c r="D30" s="122">
        <v>3.3653</v>
      </c>
      <c r="E30" s="43">
        <v>1000</v>
      </c>
      <c r="F30" s="77" t="s">
        <v>10</v>
      </c>
      <c r="G30" s="77" t="s">
        <v>11</v>
      </c>
      <c r="H30" s="77" t="s">
        <v>76</v>
      </c>
      <c r="I30" s="77" t="s">
        <v>77</v>
      </c>
      <c r="J30" s="77" t="s">
        <v>64</v>
      </c>
      <c r="K30" s="77" t="s">
        <v>65</v>
      </c>
      <c r="L30" s="77" t="s">
        <v>78</v>
      </c>
      <c r="M30" s="77" t="s">
        <v>79</v>
      </c>
      <c r="N30" s="44">
        <v>40000</v>
      </c>
      <c r="O30" s="3">
        <f t="shared" si="0"/>
        <v>40</v>
      </c>
    </row>
    <row r="31" spans="1:15" x14ac:dyDescent="0.35">
      <c r="A31" s="124">
        <v>100163</v>
      </c>
      <c r="B31" s="123" t="s">
        <v>336</v>
      </c>
      <c r="C31" s="127" t="s">
        <v>1121</v>
      </c>
      <c r="D31" s="122">
        <v>4.4428000000000001</v>
      </c>
      <c r="E31" s="43">
        <v>950</v>
      </c>
      <c r="F31" s="77" t="s">
        <v>10</v>
      </c>
      <c r="G31" s="77" t="s">
        <v>11</v>
      </c>
      <c r="H31" s="77" t="s">
        <v>76</v>
      </c>
      <c r="I31" s="77" t="s">
        <v>77</v>
      </c>
      <c r="J31" s="77" t="s">
        <v>64</v>
      </c>
      <c r="K31" s="77" t="s">
        <v>65</v>
      </c>
      <c r="L31" s="77" t="s">
        <v>78</v>
      </c>
      <c r="M31" s="77" t="s">
        <v>79</v>
      </c>
      <c r="N31" s="44">
        <v>38000</v>
      </c>
      <c r="O31" s="3">
        <f t="shared" si="0"/>
        <v>40</v>
      </c>
    </row>
    <row r="32" spans="1:15" x14ac:dyDescent="0.35">
      <c r="A32" s="124">
        <v>100173</v>
      </c>
      <c r="B32" s="123" t="s">
        <v>337</v>
      </c>
      <c r="C32" s="127" t="s">
        <v>1122</v>
      </c>
      <c r="D32" s="122">
        <v>2.6076999999999999</v>
      </c>
      <c r="E32" s="43">
        <v>1000</v>
      </c>
      <c r="F32" s="77" t="s">
        <v>10</v>
      </c>
      <c r="G32" s="77" t="s">
        <v>11</v>
      </c>
      <c r="H32" s="77" t="s">
        <v>86</v>
      </c>
      <c r="I32" s="77" t="s">
        <v>87</v>
      </c>
      <c r="J32" s="77" t="s">
        <v>64</v>
      </c>
      <c r="K32" s="77" t="s">
        <v>65</v>
      </c>
      <c r="L32" s="77" t="s">
        <v>88</v>
      </c>
      <c r="M32" s="77" t="s">
        <v>89</v>
      </c>
      <c r="N32" s="44">
        <v>40000</v>
      </c>
      <c r="O32" s="3">
        <f t="shared" si="0"/>
        <v>40</v>
      </c>
    </row>
    <row r="33" spans="1:15" x14ac:dyDescent="0.35">
      <c r="A33" s="124">
        <v>100184</v>
      </c>
      <c r="B33" s="123" t="s">
        <v>338</v>
      </c>
      <c r="C33" s="127" t="s">
        <v>1123</v>
      </c>
      <c r="D33" s="122">
        <v>2.1949999999999998</v>
      </c>
      <c r="E33" s="43">
        <v>1000</v>
      </c>
      <c r="F33" s="77" t="s">
        <v>10</v>
      </c>
      <c r="G33" s="77" t="s">
        <v>11</v>
      </c>
      <c r="H33" s="77" t="s">
        <v>90</v>
      </c>
      <c r="I33" s="77" t="s">
        <v>91</v>
      </c>
      <c r="J33" s="77" t="s">
        <v>64</v>
      </c>
      <c r="K33" s="77" t="s">
        <v>65</v>
      </c>
      <c r="L33" s="77" t="s">
        <v>88</v>
      </c>
      <c r="M33" s="77" t="s">
        <v>89</v>
      </c>
      <c r="N33" s="44">
        <v>40000</v>
      </c>
      <c r="O33" s="3">
        <f t="shared" si="0"/>
        <v>40</v>
      </c>
    </row>
    <row r="34" spans="1:15" x14ac:dyDescent="0.35">
      <c r="A34" s="124">
        <v>100187</v>
      </c>
      <c r="B34" s="123" t="s">
        <v>339</v>
      </c>
      <c r="C34" s="127" t="s">
        <v>1124</v>
      </c>
      <c r="D34" s="122">
        <v>2.7216999999999998</v>
      </c>
      <c r="E34" s="43">
        <v>1000</v>
      </c>
      <c r="F34" s="77" t="s">
        <v>10</v>
      </c>
      <c r="G34" s="77" t="s">
        <v>11</v>
      </c>
      <c r="H34" s="77" t="s">
        <v>90</v>
      </c>
      <c r="I34" s="77" t="s">
        <v>91</v>
      </c>
      <c r="J34" s="77" t="s">
        <v>64</v>
      </c>
      <c r="K34" s="77" t="s">
        <v>65</v>
      </c>
      <c r="L34" s="77" t="s">
        <v>88</v>
      </c>
      <c r="M34" s="77" t="s">
        <v>89</v>
      </c>
      <c r="N34" s="44">
        <v>40000</v>
      </c>
      <c r="O34" s="3">
        <f t="shared" si="0"/>
        <v>40</v>
      </c>
    </row>
    <row r="35" spans="1:15" x14ac:dyDescent="0.35">
      <c r="A35" s="124">
        <v>100188</v>
      </c>
      <c r="B35" s="123" t="s">
        <v>340</v>
      </c>
      <c r="C35" s="127" t="s">
        <v>1125</v>
      </c>
      <c r="D35" s="122">
        <v>2.6343000000000001</v>
      </c>
      <c r="E35" s="43">
        <v>1000</v>
      </c>
      <c r="F35" s="77" t="s">
        <v>10</v>
      </c>
      <c r="G35" s="77" t="s">
        <v>11</v>
      </c>
      <c r="H35" s="77" t="s">
        <v>90</v>
      </c>
      <c r="I35" s="77" t="s">
        <v>91</v>
      </c>
      <c r="J35" s="77" t="s">
        <v>64</v>
      </c>
      <c r="K35" s="77" t="s">
        <v>65</v>
      </c>
      <c r="L35" s="77" t="s">
        <v>88</v>
      </c>
      <c r="M35" s="77" t="s">
        <v>89</v>
      </c>
      <c r="N35" s="44">
        <v>40000</v>
      </c>
      <c r="O35" s="3">
        <f t="shared" si="0"/>
        <v>40</v>
      </c>
    </row>
    <row r="36" spans="1:15" x14ac:dyDescent="0.35">
      <c r="A36" s="124">
        <v>100193</v>
      </c>
      <c r="B36" s="123" t="s">
        <v>341</v>
      </c>
      <c r="C36" s="127" t="s">
        <v>1126</v>
      </c>
      <c r="D36" s="122">
        <v>1.5505</v>
      </c>
      <c r="E36" s="43">
        <v>0</v>
      </c>
      <c r="F36" s="77" t="s">
        <v>10</v>
      </c>
      <c r="G36" s="77" t="s">
        <v>11</v>
      </c>
      <c r="H36" s="77" t="s">
        <v>86</v>
      </c>
      <c r="I36" s="77" t="s">
        <v>87</v>
      </c>
      <c r="J36" s="77" t="s">
        <v>64</v>
      </c>
      <c r="K36" s="77" t="s">
        <v>65</v>
      </c>
      <c r="L36" s="77" t="s">
        <v>88</v>
      </c>
      <c r="M36" s="77" t="s">
        <v>89</v>
      </c>
      <c r="N36" s="44">
        <v>40020</v>
      </c>
      <c r="O36" s="3" t="e">
        <f t="shared" si="0"/>
        <v>#DIV/0!</v>
      </c>
    </row>
    <row r="37" spans="1:15" x14ac:dyDescent="0.35">
      <c r="A37" s="124">
        <v>100201</v>
      </c>
      <c r="B37" s="123" t="s">
        <v>343</v>
      </c>
      <c r="C37" s="127" t="s">
        <v>1127</v>
      </c>
      <c r="D37" s="122">
        <v>9.0257000000000005</v>
      </c>
      <c r="E37" s="43">
        <v>1000</v>
      </c>
      <c r="F37" s="77" t="s">
        <v>10</v>
      </c>
      <c r="G37" s="77" t="s">
        <v>11</v>
      </c>
      <c r="H37" s="77" t="s">
        <v>96</v>
      </c>
      <c r="I37" s="77" t="s">
        <v>97</v>
      </c>
      <c r="J37" s="77" t="s">
        <v>64</v>
      </c>
      <c r="K37" s="77" t="s">
        <v>65</v>
      </c>
      <c r="L37" s="77" t="s">
        <v>98</v>
      </c>
      <c r="M37" s="77" t="s">
        <v>99</v>
      </c>
      <c r="N37" s="44">
        <v>40000</v>
      </c>
      <c r="O37" s="3">
        <f t="shared" si="0"/>
        <v>40</v>
      </c>
    </row>
    <row r="38" spans="1:15" x14ac:dyDescent="0.35">
      <c r="A38" s="124">
        <v>100206</v>
      </c>
      <c r="B38" s="123" t="s">
        <v>344</v>
      </c>
      <c r="C38" s="127" t="s">
        <v>1128</v>
      </c>
      <c r="D38" s="122">
        <v>1.0612999999999999</v>
      </c>
      <c r="E38" s="43">
        <v>912</v>
      </c>
      <c r="F38" s="77" t="s">
        <v>10</v>
      </c>
      <c r="G38" s="77" t="s">
        <v>11</v>
      </c>
      <c r="H38" s="77" t="s">
        <v>106</v>
      </c>
      <c r="I38" s="77" t="s">
        <v>107</v>
      </c>
      <c r="J38" s="77" t="s">
        <v>102</v>
      </c>
      <c r="K38" s="77" t="s">
        <v>103</v>
      </c>
      <c r="L38" s="77" t="s">
        <v>108</v>
      </c>
      <c r="M38" s="77" t="s">
        <v>109</v>
      </c>
      <c r="N38" s="44">
        <v>35568</v>
      </c>
      <c r="O38" s="3">
        <f t="shared" si="0"/>
        <v>39</v>
      </c>
    </row>
    <row r="39" spans="1:15" x14ac:dyDescent="0.35">
      <c r="A39" s="124">
        <v>100212</v>
      </c>
      <c r="B39" s="123" t="s">
        <v>345</v>
      </c>
      <c r="C39" s="127" t="s">
        <v>1129</v>
      </c>
      <c r="D39" s="122">
        <v>0.91320000000000001</v>
      </c>
      <c r="E39" s="43">
        <v>912</v>
      </c>
      <c r="F39" s="77" t="s">
        <v>10</v>
      </c>
      <c r="G39" s="77" t="s">
        <v>11</v>
      </c>
      <c r="H39" s="77" t="s">
        <v>106</v>
      </c>
      <c r="I39" s="77" t="s">
        <v>107</v>
      </c>
      <c r="J39" s="77" t="s">
        <v>102</v>
      </c>
      <c r="K39" s="77" t="s">
        <v>103</v>
      </c>
      <c r="L39" s="77" t="s">
        <v>112</v>
      </c>
      <c r="M39" s="77" t="s">
        <v>113</v>
      </c>
      <c r="N39" s="44">
        <v>36252</v>
      </c>
      <c r="O39" s="3">
        <f t="shared" si="0"/>
        <v>39.75</v>
      </c>
    </row>
    <row r="40" spans="1:15" x14ac:dyDescent="0.35">
      <c r="A40" s="124">
        <v>100216</v>
      </c>
      <c r="B40" s="123" t="s">
        <v>346</v>
      </c>
      <c r="C40" s="127" t="s">
        <v>1130</v>
      </c>
      <c r="D40" s="122">
        <v>1.1226</v>
      </c>
      <c r="E40" s="43">
        <v>912</v>
      </c>
      <c r="F40" s="77" t="s">
        <v>10</v>
      </c>
      <c r="G40" s="77" t="s">
        <v>11</v>
      </c>
      <c r="H40" s="77" t="s">
        <v>106</v>
      </c>
      <c r="I40" s="77" t="s">
        <v>107</v>
      </c>
      <c r="J40" s="77" t="s">
        <v>102</v>
      </c>
      <c r="K40" s="77" t="s">
        <v>103</v>
      </c>
      <c r="L40" s="77" t="s">
        <v>110</v>
      </c>
      <c r="M40" s="77" t="s">
        <v>111</v>
      </c>
      <c r="N40" s="44">
        <v>36936</v>
      </c>
      <c r="O40" s="3">
        <f t="shared" si="0"/>
        <v>40.5</v>
      </c>
    </row>
    <row r="41" spans="1:15" x14ac:dyDescent="0.35">
      <c r="A41" s="124">
        <v>100219</v>
      </c>
      <c r="B41" s="123" t="s">
        <v>347</v>
      </c>
      <c r="C41" s="127" t="s">
        <v>1131</v>
      </c>
      <c r="D41" s="122">
        <v>0.89449999999999996</v>
      </c>
      <c r="E41" s="43">
        <v>912</v>
      </c>
      <c r="F41" s="77" t="s">
        <v>10</v>
      </c>
      <c r="G41" s="77" t="s">
        <v>11</v>
      </c>
      <c r="H41" s="77" t="s">
        <v>106</v>
      </c>
      <c r="I41" s="77" t="s">
        <v>107</v>
      </c>
      <c r="J41" s="77" t="s">
        <v>102</v>
      </c>
      <c r="K41" s="77" t="s">
        <v>103</v>
      </c>
      <c r="L41" s="77" t="s">
        <v>114</v>
      </c>
      <c r="M41" s="77" t="s">
        <v>115</v>
      </c>
      <c r="N41" s="44">
        <v>36252</v>
      </c>
      <c r="O41" s="3">
        <f t="shared" si="0"/>
        <v>39.75</v>
      </c>
    </row>
    <row r="42" spans="1:15" x14ac:dyDescent="0.35">
      <c r="A42" s="124">
        <v>100220</v>
      </c>
      <c r="B42" s="123" t="s">
        <v>348</v>
      </c>
      <c r="C42" s="127" t="s">
        <v>1132</v>
      </c>
      <c r="D42" s="122">
        <v>0.94979999999999998</v>
      </c>
      <c r="E42" s="43">
        <v>912</v>
      </c>
      <c r="F42" s="77" t="s">
        <v>10</v>
      </c>
      <c r="G42" s="77" t="s">
        <v>11</v>
      </c>
      <c r="H42" s="77" t="s">
        <v>106</v>
      </c>
      <c r="I42" s="77" t="s">
        <v>107</v>
      </c>
      <c r="J42" s="77" t="s">
        <v>102</v>
      </c>
      <c r="K42" s="77" t="s">
        <v>103</v>
      </c>
      <c r="L42" s="77" t="s">
        <v>114</v>
      </c>
      <c r="M42" s="77" t="s">
        <v>115</v>
      </c>
      <c r="N42" s="44">
        <v>36252</v>
      </c>
      <c r="O42" s="3">
        <f t="shared" si="0"/>
        <v>39.75</v>
      </c>
    </row>
    <row r="43" spans="1:15" x14ac:dyDescent="0.35">
      <c r="A43" s="124">
        <v>100224</v>
      </c>
      <c r="B43" s="123" t="s">
        <v>349</v>
      </c>
      <c r="C43" s="127" t="s">
        <v>1133</v>
      </c>
      <c r="D43" s="122">
        <v>0.98919999999999997</v>
      </c>
      <c r="E43" s="43">
        <v>912</v>
      </c>
      <c r="F43" s="77" t="s">
        <v>10</v>
      </c>
      <c r="G43" s="77" t="s">
        <v>11</v>
      </c>
      <c r="H43" s="77" t="s">
        <v>106</v>
      </c>
      <c r="I43" s="77" t="s">
        <v>107</v>
      </c>
      <c r="J43" s="77" t="s">
        <v>102</v>
      </c>
      <c r="K43" s="77" t="s">
        <v>103</v>
      </c>
      <c r="L43" s="77" t="s">
        <v>116</v>
      </c>
      <c r="M43" s="77" t="s">
        <v>117</v>
      </c>
      <c r="N43" s="44">
        <v>36024</v>
      </c>
      <c r="O43" s="3">
        <f t="shared" si="0"/>
        <v>39.5</v>
      </c>
    </row>
    <row r="44" spans="1:15" x14ac:dyDescent="0.35">
      <c r="A44" s="124">
        <v>100225</v>
      </c>
      <c r="B44" s="123" t="s">
        <v>350</v>
      </c>
      <c r="C44" s="127" t="s">
        <v>1134</v>
      </c>
      <c r="D44" s="122">
        <v>0.93989999999999996</v>
      </c>
      <c r="E44" s="43">
        <v>912</v>
      </c>
      <c r="F44" s="77" t="s">
        <v>10</v>
      </c>
      <c r="G44" s="77" t="s">
        <v>11</v>
      </c>
      <c r="H44" s="77" t="s">
        <v>106</v>
      </c>
      <c r="I44" s="77" t="s">
        <v>107</v>
      </c>
      <c r="J44" s="77" t="s">
        <v>102</v>
      </c>
      <c r="K44" s="77" t="s">
        <v>103</v>
      </c>
      <c r="L44" s="77" t="s">
        <v>116</v>
      </c>
      <c r="M44" s="77" t="s">
        <v>117</v>
      </c>
      <c r="N44" s="44">
        <v>36024</v>
      </c>
      <c r="O44" s="3">
        <f t="shared" si="0"/>
        <v>39.5</v>
      </c>
    </row>
    <row r="45" spans="1:15" x14ac:dyDescent="0.35">
      <c r="A45" s="124">
        <v>100226</v>
      </c>
      <c r="B45" s="123" t="s">
        <v>351</v>
      </c>
      <c r="C45" s="127" t="s">
        <v>1135</v>
      </c>
      <c r="D45" s="122">
        <v>1.0638000000000001</v>
      </c>
      <c r="E45" s="43">
        <v>912</v>
      </c>
      <c r="F45" s="77" t="s">
        <v>10</v>
      </c>
      <c r="G45" s="77" t="s">
        <v>11</v>
      </c>
      <c r="H45" s="77" t="s">
        <v>106</v>
      </c>
      <c r="I45" s="77" t="s">
        <v>107</v>
      </c>
      <c r="J45" s="77" t="s">
        <v>102</v>
      </c>
      <c r="K45" s="77" t="s">
        <v>103</v>
      </c>
      <c r="L45" s="77" t="s">
        <v>116</v>
      </c>
      <c r="M45" s="77" t="s">
        <v>117</v>
      </c>
      <c r="N45" s="44">
        <v>36024</v>
      </c>
      <c r="O45" s="3">
        <f t="shared" si="0"/>
        <v>39.5</v>
      </c>
    </row>
    <row r="46" spans="1:15" x14ac:dyDescent="0.35">
      <c r="A46" s="124">
        <v>100238</v>
      </c>
      <c r="B46" s="123" t="s">
        <v>497</v>
      </c>
      <c r="C46" s="127" t="s">
        <v>1136</v>
      </c>
      <c r="D46" s="122">
        <v>1.7350000000000001</v>
      </c>
      <c r="E46" s="43">
        <v>1452</v>
      </c>
      <c r="F46" s="77" t="s">
        <v>10</v>
      </c>
      <c r="G46" s="77" t="s">
        <v>11</v>
      </c>
      <c r="H46" s="77" t="s">
        <v>118</v>
      </c>
      <c r="I46" s="77" t="s">
        <v>119</v>
      </c>
      <c r="J46" s="77" t="s">
        <v>102</v>
      </c>
      <c r="K46" s="77" t="s">
        <v>103</v>
      </c>
      <c r="L46" s="77" t="s">
        <v>122</v>
      </c>
      <c r="M46" s="77" t="s">
        <v>123</v>
      </c>
      <c r="N46" s="44">
        <v>34848</v>
      </c>
      <c r="O46" s="3">
        <f t="shared" si="0"/>
        <v>24</v>
      </c>
    </row>
    <row r="47" spans="1:15" x14ac:dyDescent="0.35">
      <c r="A47" s="124">
        <v>100239</v>
      </c>
      <c r="B47" s="123" t="s">
        <v>353</v>
      </c>
      <c r="C47" s="127" t="s">
        <v>1137</v>
      </c>
      <c r="D47" s="122">
        <v>1.35</v>
      </c>
      <c r="E47" s="43">
        <v>1900</v>
      </c>
      <c r="F47" s="77" t="s">
        <v>10</v>
      </c>
      <c r="G47" s="77" t="s">
        <v>11</v>
      </c>
      <c r="H47" s="77" t="s">
        <v>118</v>
      </c>
      <c r="I47" s="77" t="s">
        <v>119</v>
      </c>
      <c r="J47" s="77" t="s">
        <v>102</v>
      </c>
      <c r="K47" s="77" t="s">
        <v>103</v>
      </c>
      <c r="L47" s="77" t="s">
        <v>122</v>
      </c>
      <c r="M47" s="77" t="s">
        <v>123</v>
      </c>
      <c r="N47" s="44">
        <v>38000</v>
      </c>
      <c r="O47" s="3">
        <f t="shared" si="0"/>
        <v>20</v>
      </c>
    </row>
    <row r="48" spans="1:15" x14ac:dyDescent="0.35">
      <c r="A48" s="124">
        <v>100241</v>
      </c>
      <c r="B48" s="123" t="s">
        <v>354</v>
      </c>
      <c r="C48" s="127" t="s">
        <v>1138</v>
      </c>
      <c r="D48" s="122">
        <v>1.6116999999999999</v>
      </c>
      <c r="E48" s="43">
        <v>1400</v>
      </c>
      <c r="F48" s="77" t="s">
        <v>10</v>
      </c>
      <c r="G48" s="77" t="s">
        <v>11</v>
      </c>
      <c r="H48" s="77" t="s">
        <v>118</v>
      </c>
      <c r="I48" s="77" t="s">
        <v>119</v>
      </c>
      <c r="J48" s="77" t="s">
        <v>102</v>
      </c>
      <c r="K48" s="77" t="s">
        <v>103</v>
      </c>
      <c r="L48" s="77" t="s">
        <v>122</v>
      </c>
      <c r="M48" s="77" t="s">
        <v>123</v>
      </c>
      <c r="N48" s="44">
        <v>36960</v>
      </c>
      <c r="O48" s="3">
        <f t="shared" si="0"/>
        <v>26.4</v>
      </c>
    </row>
    <row r="49" spans="1:15" x14ac:dyDescent="0.35">
      <c r="A49" s="124">
        <v>100242</v>
      </c>
      <c r="B49" s="123" t="s">
        <v>355</v>
      </c>
      <c r="C49" s="127" t="s">
        <v>1139</v>
      </c>
      <c r="D49" s="122">
        <v>2.0566</v>
      </c>
      <c r="E49" s="43">
        <v>1440</v>
      </c>
      <c r="F49" s="77" t="s">
        <v>10</v>
      </c>
      <c r="G49" s="77" t="s">
        <v>11</v>
      </c>
      <c r="H49" s="77" t="s">
        <v>118</v>
      </c>
      <c r="I49" s="77" t="s">
        <v>119</v>
      </c>
      <c r="J49" s="77" t="s">
        <v>102</v>
      </c>
      <c r="K49" s="77" t="s">
        <v>103</v>
      </c>
      <c r="L49" s="77" t="s">
        <v>124</v>
      </c>
      <c r="M49" s="77" t="s">
        <v>125</v>
      </c>
      <c r="N49" s="44">
        <v>34560</v>
      </c>
      <c r="O49" s="3">
        <f t="shared" si="0"/>
        <v>24</v>
      </c>
    </row>
    <row r="50" spans="1:15" x14ac:dyDescent="0.35">
      <c r="A50" s="124">
        <v>100243</v>
      </c>
      <c r="B50" s="123" t="s">
        <v>356</v>
      </c>
      <c r="C50" s="127" t="s">
        <v>1140</v>
      </c>
      <c r="D50" s="122">
        <v>1.9411</v>
      </c>
      <c r="E50" s="43">
        <v>1320</v>
      </c>
      <c r="F50" s="77" t="s">
        <v>10</v>
      </c>
      <c r="G50" s="77" t="s">
        <v>11</v>
      </c>
      <c r="H50" s="77" t="s">
        <v>118</v>
      </c>
      <c r="I50" s="77" t="s">
        <v>119</v>
      </c>
      <c r="J50" s="77" t="s">
        <v>102</v>
      </c>
      <c r="K50" s="77" t="s">
        <v>103</v>
      </c>
      <c r="L50" s="77" t="s">
        <v>124</v>
      </c>
      <c r="M50" s="77" t="s">
        <v>125</v>
      </c>
      <c r="N50" s="44">
        <v>39600</v>
      </c>
      <c r="O50" s="3">
        <f t="shared" si="0"/>
        <v>30</v>
      </c>
    </row>
    <row r="51" spans="1:15" x14ac:dyDescent="0.35">
      <c r="A51" s="124">
        <v>100254</v>
      </c>
      <c r="B51" s="123" t="s">
        <v>357</v>
      </c>
      <c r="C51" s="127" t="s">
        <v>1141</v>
      </c>
      <c r="D51" s="122">
        <v>1.3733</v>
      </c>
      <c r="E51" s="43">
        <v>1320</v>
      </c>
      <c r="F51" s="77" t="s">
        <v>10</v>
      </c>
      <c r="G51" s="77" t="s">
        <v>11</v>
      </c>
      <c r="H51" s="77" t="s">
        <v>118</v>
      </c>
      <c r="I51" s="77" t="s">
        <v>119</v>
      </c>
      <c r="J51" s="77" t="s">
        <v>102</v>
      </c>
      <c r="K51" s="77" t="s">
        <v>103</v>
      </c>
      <c r="L51" s="77" t="s">
        <v>126</v>
      </c>
      <c r="M51" s="77" t="s">
        <v>127</v>
      </c>
      <c r="N51" s="44">
        <v>39600</v>
      </c>
      <c r="O51" s="3">
        <f t="shared" si="0"/>
        <v>30</v>
      </c>
    </row>
    <row r="52" spans="1:15" x14ac:dyDescent="0.35">
      <c r="A52" s="124">
        <v>100256</v>
      </c>
      <c r="B52" s="123" t="s">
        <v>358</v>
      </c>
      <c r="C52" s="127" t="s">
        <v>1142</v>
      </c>
      <c r="D52" s="122">
        <v>1.9908999999999999</v>
      </c>
      <c r="E52" s="43">
        <v>1400</v>
      </c>
      <c r="F52" s="77" t="s">
        <v>10</v>
      </c>
      <c r="G52" s="77" t="s">
        <v>11</v>
      </c>
      <c r="H52" s="77" t="s">
        <v>118</v>
      </c>
      <c r="I52" s="77" t="s">
        <v>119</v>
      </c>
      <c r="J52" s="77" t="s">
        <v>102</v>
      </c>
      <c r="K52" s="77" t="s">
        <v>103</v>
      </c>
      <c r="L52" s="77" t="s">
        <v>126</v>
      </c>
      <c r="M52" s="77" t="s">
        <v>127</v>
      </c>
      <c r="N52" s="44">
        <v>37800</v>
      </c>
      <c r="O52" s="3">
        <f t="shared" si="0"/>
        <v>27</v>
      </c>
    </row>
    <row r="53" spans="1:15" x14ac:dyDescent="0.35">
      <c r="A53" s="124">
        <v>100258</v>
      </c>
      <c r="B53" s="123" t="s">
        <v>359</v>
      </c>
      <c r="C53" s="127" t="s">
        <v>1143</v>
      </c>
      <c r="D53" s="122">
        <v>1.3959999999999999</v>
      </c>
      <c r="E53" s="43">
        <v>1320</v>
      </c>
      <c r="F53" s="77" t="s">
        <v>10</v>
      </c>
      <c r="G53" s="77" t="s">
        <v>11</v>
      </c>
      <c r="H53" s="77" t="s">
        <v>118</v>
      </c>
      <c r="I53" s="77" t="s">
        <v>119</v>
      </c>
      <c r="J53" s="77" t="s">
        <v>102</v>
      </c>
      <c r="K53" s="77" t="s">
        <v>103</v>
      </c>
      <c r="L53" s="77" t="s">
        <v>128</v>
      </c>
      <c r="M53" s="77" t="s">
        <v>129</v>
      </c>
      <c r="N53" s="44">
        <v>39600</v>
      </c>
      <c r="O53" s="3">
        <f t="shared" si="0"/>
        <v>30</v>
      </c>
    </row>
    <row r="54" spans="1:15" x14ac:dyDescent="0.35">
      <c r="A54" s="124">
        <v>100261</v>
      </c>
      <c r="B54" s="123" t="s">
        <v>360</v>
      </c>
      <c r="C54" s="127" t="s">
        <v>1144</v>
      </c>
      <c r="D54" s="122">
        <v>1.7761</v>
      </c>
      <c r="E54" s="43">
        <v>1400</v>
      </c>
      <c r="F54" s="77" t="s">
        <v>10</v>
      </c>
      <c r="G54" s="77" t="s">
        <v>11</v>
      </c>
      <c r="H54" s="77" t="s">
        <v>118</v>
      </c>
      <c r="I54" s="77" t="s">
        <v>119</v>
      </c>
      <c r="J54" s="77" t="s">
        <v>102</v>
      </c>
      <c r="K54" s="77" t="s">
        <v>103</v>
      </c>
      <c r="L54" s="77" t="s">
        <v>130</v>
      </c>
      <c r="M54" s="77" t="s">
        <v>131</v>
      </c>
      <c r="N54" s="44">
        <v>36960</v>
      </c>
      <c r="O54" s="3">
        <f t="shared" si="0"/>
        <v>26.4</v>
      </c>
    </row>
    <row r="55" spans="1:15" x14ac:dyDescent="0.35">
      <c r="A55" s="124">
        <v>100277</v>
      </c>
      <c r="B55" s="123" t="s">
        <v>361</v>
      </c>
      <c r="C55" s="127" t="s">
        <v>1145</v>
      </c>
      <c r="D55" s="122">
        <v>0.95020000000000004</v>
      </c>
      <c r="E55" s="43">
        <v>1920</v>
      </c>
      <c r="F55" s="77" t="s">
        <v>10</v>
      </c>
      <c r="G55" s="77" t="s">
        <v>11</v>
      </c>
      <c r="H55" s="77" t="s">
        <v>100</v>
      </c>
      <c r="I55" s="77" t="s">
        <v>101</v>
      </c>
      <c r="J55" s="77" t="s">
        <v>102</v>
      </c>
      <c r="K55" s="77" t="s">
        <v>103</v>
      </c>
      <c r="L55" s="77" t="s">
        <v>104</v>
      </c>
      <c r="M55" s="77" t="s">
        <v>105</v>
      </c>
      <c r="N55" s="44">
        <v>36480</v>
      </c>
      <c r="O55" s="3">
        <f t="shared" si="0"/>
        <v>19</v>
      </c>
    </row>
    <row r="56" spans="1:15" x14ac:dyDescent="0.35">
      <c r="A56" s="124">
        <v>100283</v>
      </c>
      <c r="B56" s="123" t="s">
        <v>483</v>
      </c>
      <c r="C56" s="127" t="s">
        <v>1146</v>
      </c>
      <c r="D56" s="122">
        <v>0.4743</v>
      </c>
      <c r="E56" s="43">
        <v>1026</v>
      </c>
      <c r="F56" s="77" t="s">
        <v>10</v>
      </c>
      <c r="G56" s="77" t="s">
        <v>11</v>
      </c>
      <c r="H56" s="77" t="s">
        <v>132</v>
      </c>
      <c r="I56" s="77" t="s">
        <v>133</v>
      </c>
      <c r="J56" s="77" t="s">
        <v>102</v>
      </c>
      <c r="K56" s="77" t="s">
        <v>103</v>
      </c>
      <c r="L56" s="77" t="s">
        <v>498</v>
      </c>
      <c r="M56" s="77" t="s">
        <v>499</v>
      </c>
      <c r="N56" s="44">
        <v>37449</v>
      </c>
      <c r="O56" s="3">
        <f t="shared" si="0"/>
        <v>36.5</v>
      </c>
    </row>
    <row r="57" spans="1:15" x14ac:dyDescent="0.35">
      <c r="A57" s="124">
        <v>100293</v>
      </c>
      <c r="B57" s="123" t="s">
        <v>500</v>
      </c>
      <c r="C57" s="127" t="s">
        <v>1147</v>
      </c>
      <c r="D57" s="122">
        <v>2.6539999999999999</v>
      </c>
      <c r="E57" s="43">
        <v>2964</v>
      </c>
      <c r="F57" s="77" t="s">
        <v>10</v>
      </c>
      <c r="G57" s="77" t="s">
        <v>11</v>
      </c>
      <c r="H57" s="77" t="s">
        <v>136</v>
      </c>
      <c r="I57" s="77" t="s">
        <v>137</v>
      </c>
      <c r="J57" s="77" t="s">
        <v>102</v>
      </c>
      <c r="K57" s="77" t="s">
        <v>103</v>
      </c>
      <c r="L57" s="77" t="s">
        <v>138</v>
      </c>
      <c r="M57" s="77" t="s">
        <v>139</v>
      </c>
      <c r="N57" s="44">
        <v>35568</v>
      </c>
      <c r="O57" s="3">
        <f t="shared" si="0"/>
        <v>12</v>
      </c>
    </row>
    <row r="58" spans="1:15" x14ac:dyDescent="0.35">
      <c r="A58" s="124">
        <v>100299</v>
      </c>
      <c r="B58" s="123" t="s">
        <v>362</v>
      </c>
      <c r="C58" s="127" t="s">
        <v>1148</v>
      </c>
      <c r="D58" s="122">
        <v>4.7884000000000002</v>
      </c>
      <c r="E58" s="43">
        <v>1848</v>
      </c>
      <c r="F58" s="77" t="s">
        <v>10</v>
      </c>
      <c r="G58" s="77" t="s">
        <v>11</v>
      </c>
      <c r="H58" s="77" t="s">
        <v>136</v>
      </c>
      <c r="I58" s="77" t="s">
        <v>137</v>
      </c>
      <c r="J58" s="77" t="s">
        <v>102</v>
      </c>
      <c r="K58" s="77" t="s">
        <v>103</v>
      </c>
      <c r="L58" s="77" t="s">
        <v>140</v>
      </c>
      <c r="M58" s="77" t="s">
        <v>141</v>
      </c>
      <c r="N58" s="44">
        <v>29568</v>
      </c>
      <c r="O58" s="3">
        <f t="shared" si="0"/>
        <v>16</v>
      </c>
    </row>
    <row r="59" spans="1:15" x14ac:dyDescent="0.35">
      <c r="A59" s="124">
        <v>100307</v>
      </c>
      <c r="B59" s="123" t="s">
        <v>363</v>
      </c>
      <c r="C59" s="127" t="s">
        <v>1149</v>
      </c>
      <c r="D59" s="122">
        <v>0.57899999999999996</v>
      </c>
      <c r="E59" s="43">
        <v>912</v>
      </c>
      <c r="F59" s="77" t="s">
        <v>10</v>
      </c>
      <c r="G59" s="77" t="s">
        <v>11</v>
      </c>
      <c r="H59" s="77" t="s">
        <v>144</v>
      </c>
      <c r="I59" s="77" t="s">
        <v>145</v>
      </c>
      <c r="J59" s="77" t="s">
        <v>102</v>
      </c>
      <c r="K59" s="77" t="s">
        <v>103</v>
      </c>
      <c r="L59" s="77" t="s">
        <v>146</v>
      </c>
      <c r="M59" s="77" t="s">
        <v>147</v>
      </c>
      <c r="N59" s="44">
        <v>34656</v>
      </c>
      <c r="O59" s="3">
        <f t="shared" si="0"/>
        <v>38</v>
      </c>
    </row>
    <row r="60" spans="1:15" x14ac:dyDescent="0.35">
      <c r="A60" s="124">
        <v>100309</v>
      </c>
      <c r="B60" s="123" t="s">
        <v>364</v>
      </c>
      <c r="C60" s="127" t="s">
        <v>1150</v>
      </c>
      <c r="D60" s="122">
        <v>0.74429999999999996</v>
      </c>
      <c r="E60" s="43">
        <v>912</v>
      </c>
      <c r="F60" s="77" t="s">
        <v>10</v>
      </c>
      <c r="G60" s="77" t="s">
        <v>11</v>
      </c>
      <c r="H60" s="77" t="s">
        <v>144</v>
      </c>
      <c r="I60" s="77" t="s">
        <v>145</v>
      </c>
      <c r="J60" s="77" t="s">
        <v>102</v>
      </c>
      <c r="K60" s="77" t="s">
        <v>103</v>
      </c>
      <c r="L60" s="77" t="s">
        <v>148</v>
      </c>
      <c r="M60" s="77" t="s">
        <v>149</v>
      </c>
      <c r="N60" s="44">
        <v>36024</v>
      </c>
      <c r="O60" s="3">
        <f t="shared" si="0"/>
        <v>39.5</v>
      </c>
    </row>
    <row r="61" spans="1:15" x14ac:dyDescent="0.35">
      <c r="A61" s="124">
        <v>100313</v>
      </c>
      <c r="B61" s="123" t="s">
        <v>365</v>
      </c>
      <c r="C61" s="127" t="s">
        <v>1151</v>
      </c>
      <c r="D61" s="122">
        <v>0.68889999999999996</v>
      </c>
      <c r="E61" s="43">
        <v>912</v>
      </c>
      <c r="F61" s="77" t="s">
        <v>10</v>
      </c>
      <c r="G61" s="77" t="s">
        <v>11</v>
      </c>
      <c r="H61" s="77" t="s">
        <v>144</v>
      </c>
      <c r="I61" s="77" t="s">
        <v>145</v>
      </c>
      <c r="J61" s="77" t="s">
        <v>102</v>
      </c>
      <c r="K61" s="77" t="s">
        <v>103</v>
      </c>
      <c r="L61" s="77" t="s">
        <v>150</v>
      </c>
      <c r="M61" s="77" t="s">
        <v>151</v>
      </c>
      <c r="N61" s="44">
        <v>36252</v>
      </c>
      <c r="O61" s="3">
        <f t="shared" si="0"/>
        <v>39.75</v>
      </c>
    </row>
    <row r="62" spans="1:15" x14ac:dyDescent="0.35">
      <c r="A62" s="124">
        <v>100315</v>
      </c>
      <c r="B62" s="123" t="s">
        <v>366</v>
      </c>
      <c r="C62" s="127" t="s">
        <v>1152</v>
      </c>
      <c r="D62" s="122">
        <v>0.80089999999999995</v>
      </c>
      <c r="E62" s="43">
        <v>912</v>
      </c>
      <c r="F62" s="77" t="s">
        <v>10</v>
      </c>
      <c r="G62" s="77" t="s">
        <v>11</v>
      </c>
      <c r="H62" s="77" t="s">
        <v>144</v>
      </c>
      <c r="I62" s="77" t="s">
        <v>145</v>
      </c>
      <c r="J62" s="77" t="s">
        <v>102</v>
      </c>
      <c r="K62" s="77" t="s">
        <v>103</v>
      </c>
      <c r="L62" s="77" t="s">
        <v>152</v>
      </c>
      <c r="M62" s="77" t="s">
        <v>153</v>
      </c>
      <c r="N62" s="44">
        <v>36024</v>
      </c>
      <c r="O62" s="3">
        <f t="shared" si="0"/>
        <v>39.5</v>
      </c>
    </row>
    <row r="63" spans="1:15" x14ac:dyDescent="0.35">
      <c r="A63" s="124">
        <v>100317</v>
      </c>
      <c r="B63" s="123" t="s">
        <v>367</v>
      </c>
      <c r="C63" s="127" t="s">
        <v>1153</v>
      </c>
      <c r="D63" s="122">
        <v>0.95840000000000003</v>
      </c>
      <c r="E63" s="43">
        <v>912</v>
      </c>
      <c r="F63" s="77" t="s">
        <v>10</v>
      </c>
      <c r="G63" s="77" t="s">
        <v>11</v>
      </c>
      <c r="H63" s="77" t="s">
        <v>144</v>
      </c>
      <c r="I63" s="77" t="s">
        <v>145</v>
      </c>
      <c r="J63" s="77" t="s">
        <v>102</v>
      </c>
      <c r="K63" s="77" t="s">
        <v>103</v>
      </c>
      <c r="L63" s="77" t="s">
        <v>154</v>
      </c>
      <c r="M63" s="77" t="s">
        <v>155</v>
      </c>
      <c r="N63" s="44">
        <v>36936</v>
      </c>
      <c r="O63" s="3">
        <f t="shared" si="0"/>
        <v>40.5</v>
      </c>
    </row>
    <row r="64" spans="1:15" x14ac:dyDescent="0.35">
      <c r="A64" s="124">
        <v>100327</v>
      </c>
      <c r="B64" s="123" t="s">
        <v>368</v>
      </c>
      <c r="C64" s="127" t="s">
        <v>1154</v>
      </c>
      <c r="D64" s="122">
        <v>0.96340000000000003</v>
      </c>
      <c r="E64" s="43">
        <v>912</v>
      </c>
      <c r="F64" s="77" t="s">
        <v>10</v>
      </c>
      <c r="G64" s="77" t="s">
        <v>11</v>
      </c>
      <c r="H64" s="77" t="s">
        <v>144</v>
      </c>
      <c r="I64" s="77" t="s">
        <v>145</v>
      </c>
      <c r="J64" s="77" t="s">
        <v>102</v>
      </c>
      <c r="K64" s="77" t="s">
        <v>103</v>
      </c>
      <c r="L64" s="77" t="s">
        <v>156</v>
      </c>
      <c r="M64" s="77" t="s">
        <v>157</v>
      </c>
      <c r="N64" s="44">
        <v>37962</v>
      </c>
      <c r="O64" s="3">
        <f t="shared" si="0"/>
        <v>41.625</v>
      </c>
    </row>
    <row r="65" spans="1:15" x14ac:dyDescent="0.35">
      <c r="A65" s="124">
        <v>100329</v>
      </c>
      <c r="B65" s="123" t="s">
        <v>369</v>
      </c>
      <c r="C65" s="127" t="s">
        <v>1155</v>
      </c>
      <c r="D65" s="122">
        <v>0.59440000000000004</v>
      </c>
      <c r="E65" s="43">
        <v>912</v>
      </c>
      <c r="F65" s="77" t="s">
        <v>10</v>
      </c>
      <c r="G65" s="77" t="s">
        <v>11</v>
      </c>
      <c r="H65" s="77" t="s">
        <v>144</v>
      </c>
      <c r="I65" s="77" t="s">
        <v>145</v>
      </c>
      <c r="J65" s="77" t="s">
        <v>102</v>
      </c>
      <c r="K65" s="77" t="s">
        <v>103</v>
      </c>
      <c r="L65" s="77" t="s">
        <v>156</v>
      </c>
      <c r="M65" s="77" t="s">
        <v>157</v>
      </c>
      <c r="N65" s="44">
        <v>34884</v>
      </c>
      <c r="O65" s="3">
        <f t="shared" si="0"/>
        <v>38.25</v>
      </c>
    </row>
    <row r="66" spans="1:15" x14ac:dyDescent="0.35">
      <c r="A66" s="124">
        <v>100330</v>
      </c>
      <c r="B66" s="123" t="s">
        <v>370</v>
      </c>
      <c r="C66" s="127" t="s">
        <v>1156</v>
      </c>
      <c r="D66" s="122">
        <v>0.77969999999999995</v>
      </c>
      <c r="E66" s="43">
        <v>912</v>
      </c>
      <c r="F66" s="77" t="s">
        <v>10</v>
      </c>
      <c r="G66" s="77" t="s">
        <v>11</v>
      </c>
      <c r="H66" s="77" t="s">
        <v>144</v>
      </c>
      <c r="I66" s="77" t="s">
        <v>145</v>
      </c>
      <c r="J66" s="77" t="s">
        <v>102</v>
      </c>
      <c r="K66" s="77" t="s">
        <v>103</v>
      </c>
      <c r="L66" s="77" t="s">
        <v>156</v>
      </c>
      <c r="M66" s="77" t="s">
        <v>157</v>
      </c>
      <c r="N66" s="44">
        <v>36252</v>
      </c>
      <c r="O66" s="3">
        <f t="shared" si="0"/>
        <v>39.75</v>
      </c>
    </row>
    <row r="67" spans="1:15" x14ac:dyDescent="0.35">
      <c r="A67" s="124">
        <v>100332</v>
      </c>
      <c r="B67" s="123" t="s">
        <v>371</v>
      </c>
      <c r="C67" s="127" t="s">
        <v>1157</v>
      </c>
      <c r="D67" s="122">
        <v>0.68410000000000004</v>
      </c>
      <c r="E67" s="43">
        <v>14</v>
      </c>
      <c r="F67" s="77" t="s">
        <v>10</v>
      </c>
      <c r="G67" s="77" t="s">
        <v>11</v>
      </c>
      <c r="H67" s="77" t="s">
        <v>144</v>
      </c>
      <c r="I67" s="77" t="s">
        <v>145</v>
      </c>
      <c r="J67" s="77" t="s">
        <v>102</v>
      </c>
      <c r="K67" s="77" t="s">
        <v>103</v>
      </c>
      <c r="L67" s="77" t="s">
        <v>156</v>
      </c>
      <c r="M67" s="77" t="s">
        <v>157</v>
      </c>
      <c r="N67" s="44">
        <v>39900</v>
      </c>
      <c r="O67" s="3">
        <f t="shared" ref="O67:O130" si="1">N67/E67</f>
        <v>2850</v>
      </c>
    </row>
    <row r="68" spans="1:15" x14ac:dyDescent="0.35">
      <c r="A68" s="124">
        <v>100334</v>
      </c>
      <c r="B68" s="123" t="s">
        <v>372</v>
      </c>
      <c r="C68" s="127" t="s">
        <v>1158</v>
      </c>
      <c r="D68" s="122">
        <v>0.68310000000000004</v>
      </c>
      <c r="E68" s="43">
        <v>912</v>
      </c>
      <c r="F68" s="77" t="s">
        <v>10</v>
      </c>
      <c r="G68" s="77" t="s">
        <v>11</v>
      </c>
      <c r="H68" s="77" t="s">
        <v>144</v>
      </c>
      <c r="I68" s="77" t="s">
        <v>145</v>
      </c>
      <c r="J68" s="77" t="s">
        <v>102</v>
      </c>
      <c r="K68" s="77" t="s">
        <v>103</v>
      </c>
      <c r="L68" s="77" t="s">
        <v>156</v>
      </c>
      <c r="M68" s="77" t="s">
        <v>157</v>
      </c>
      <c r="N68" s="44">
        <v>36252</v>
      </c>
      <c r="O68" s="3">
        <f t="shared" si="1"/>
        <v>39.75</v>
      </c>
    </row>
    <row r="69" spans="1:15" x14ac:dyDescent="0.35">
      <c r="A69" s="124">
        <v>100336</v>
      </c>
      <c r="B69" s="123" t="s">
        <v>373</v>
      </c>
      <c r="C69" s="127" t="s">
        <v>1159</v>
      </c>
      <c r="D69" s="122">
        <v>0.69059999999999999</v>
      </c>
      <c r="E69" s="43">
        <v>952</v>
      </c>
      <c r="F69" s="77" t="s">
        <v>10</v>
      </c>
      <c r="G69" s="77" t="s">
        <v>11</v>
      </c>
      <c r="H69" s="77" t="s">
        <v>144</v>
      </c>
      <c r="I69" s="77" t="s">
        <v>145</v>
      </c>
      <c r="J69" s="77" t="s">
        <v>102</v>
      </c>
      <c r="K69" s="77" t="s">
        <v>103</v>
      </c>
      <c r="L69" s="77" t="s">
        <v>156</v>
      </c>
      <c r="M69" s="77" t="s">
        <v>157</v>
      </c>
      <c r="N69" s="44">
        <v>37842</v>
      </c>
      <c r="O69" s="3">
        <f t="shared" si="1"/>
        <v>39.75</v>
      </c>
    </row>
    <row r="70" spans="1:15" x14ac:dyDescent="0.35">
      <c r="A70" s="124">
        <v>100348</v>
      </c>
      <c r="B70" s="123" t="s">
        <v>374</v>
      </c>
      <c r="C70" s="127" t="s">
        <v>1160</v>
      </c>
      <c r="D70" s="122">
        <v>0.69450000000000001</v>
      </c>
      <c r="E70" s="43">
        <v>1320</v>
      </c>
      <c r="F70" s="77" t="s">
        <v>10</v>
      </c>
      <c r="G70" s="77" t="s">
        <v>11</v>
      </c>
      <c r="H70" s="77" t="s">
        <v>162</v>
      </c>
      <c r="I70" s="77" t="s">
        <v>163</v>
      </c>
      <c r="J70" s="77" t="s">
        <v>102</v>
      </c>
      <c r="K70" s="77" t="s">
        <v>103</v>
      </c>
      <c r="L70" s="77" t="s">
        <v>164</v>
      </c>
      <c r="M70" s="77" t="s">
        <v>165</v>
      </c>
      <c r="N70" s="44">
        <v>39600</v>
      </c>
      <c r="O70" s="3">
        <f t="shared" si="1"/>
        <v>30</v>
      </c>
    </row>
    <row r="71" spans="1:15" x14ac:dyDescent="0.35">
      <c r="A71" s="124">
        <v>100350</v>
      </c>
      <c r="B71" s="123" t="s">
        <v>375</v>
      </c>
      <c r="C71" s="127" t="s">
        <v>1161</v>
      </c>
      <c r="D71" s="122">
        <v>0.89149999999999996</v>
      </c>
      <c r="E71" s="43">
        <v>1320</v>
      </c>
      <c r="F71" s="77" t="s">
        <v>10</v>
      </c>
      <c r="G71" s="77" t="s">
        <v>11</v>
      </c>
      <c r="H71" s="77" t="s">
        <v>162</v>
      </c>
      <c r="I71" s="77" t="s">
        <v>163</v>
      </c>
      <c r="J71" s="77" t="s">
        <v>102</v>
      </c>
      <c r="K71" s="77" t="s">
        <v>103</v>
      </c>
      <c r="L71" s="77" t="s">
        <v>166</v>
      </c>
      <c r="M71" s="77" t="s">
        <v>167</v>
      </c>
      <c r="N71" s="44">
        <v>39600</v>
      </c>
      <c r="O71" s="3">
        <f t="shared" si="1"/>
        <v>30</v>
      </c>
    </row>
    <row r="72" spans="1:15" x14ac:dyDescent="0.35">
      <c r="A72" s="124">
        <v>100351</v>
      </c>
      <c r="B72" s="123" t="s">
        <v>376</v>
      </c>
      <c r="C72" s="127" t="s">
        <v>1162</v>
      </c>
      <c r="D72" s="122">
        <v>0.77029999999999998</v>
      </c>
      <c r="E72" s="43">
        <v>1320</v>
      </c>
      <c r="F72" s="77" t="s">
        <v>10</v>
      </c>
      <c r="G72" s="77" t="s">
        <v>11</v>
      </c>
      <c r="H72" s="77" t="s">
        <v>162</v>
      </c>
      <c r="I72" s="77" t="s">
        <v>163</v>
      </c>
      <c r="J72" s="77" t="s">
        <v>102</v>
      </c>
      <c r="K72" s="77" t="s">
        <v>103</v>
      </c>
      <c r="L72" s="77" t="s">
        <v>168</v>
      </c>
      <c r="M72" s="77" t="s">
        <v>169</v>
      </c>
      <c r="N72" s="44">
        <v>39600</v>
      </c>
      <c r="O72" s="3">
        <f t="shared" si="1"/>
        <v>30</v>
      </c>
    </row>
    <row r="73" spans="1:15" x14ac:dyDescent="0.35">
      <c r="A73" s="124">
        <v>100352</v>
      </c>
      <c r="B73" s="123" t="s">
        <v>377</v>
      </c>
      <c r="C73" s="127" t="s">
        <v>1163</v>
      </c>
      <c r="D73" s="122">
        <v>0.63449999999999995</v>
      </c>
      <c r="E73" s="43">
        <v>1320</v>
      </c>
      <c r="F73" s="77" t="s">
        <v>10</v>
      </c>
      <c r="G73" s="77" t="s">
        <v>11</v>
      </c>
      <c r="H73" s="77" t="s">
        <v>162</v>
      </c>
      <c r="I73" s="77" t="s">
        <v>163</v>
      </c>
      <c r="J73" s="77" t="s">
        <v>102</v>
      </c>
      <c r="K73" s="77" t="s">
        <v>103</v>
      </c>
      <c r="L73" s="77" t="s">
        <v>170</v>
      </c>
      <c r="M73" s="77" t="s">
        <v>171</v>
      </c>
      <c r="N73" s="44">
        <v>39600</v>
      </c>
      <c r="O73" s="3">
        <f t="shared" si="1"/>
        <v>30</v>
      </c>
    </row>
    <row r="74" spans="1:15" x14ac:dyDescent="0.35">
      <c r="A74" s="124">
        <v>100355</v>
      </c>
      <c r="B74" s="123" t="s">
        <v>378</v>
      </c>
      <c r="C74" s="127" t="s">
        <v>1164</v>
      </c>
      <c r="D74" s="122">
        <v>1.3837999999999999</v>
      </c>
      <c r="E74" s="43">
        <v>1320</v>
      </c>
      <c r="F74" s="77" t="s">
        <v>10</v>
      </c>
      <c r="G74" s="77" t="s">
        <v>11</v>
      </c>
      <c r="H74" s="77" t="s">
        <v>162</v>
      </c>
      <c r="I74" s="77" t="s">
        <v>163</v>
      </c>
      <c r="J74" s="77" t="s">
        <v>102</v>
      </c>
      <c r="K74" s="77" t="s">
        <v>103</v>
      </c>
      <c r="L74" s="77" t="s">
        <v>172</v>
      </c>
      <c r="M74" s="77" t="s">
        <v>173</v>
      </c>
      <c r="N74" s="44">
        <v>39600</v>
      </c>
      <c r="O74" s="3">
        <f t="shared" si="1"/>
        <v>30</v>
      </c>
    </row>
    <row r="75" spans="1:15" x14ac:dyDescent="0.35">
      <c r="A75" s="124">
        <v>100356</v>
      </c>
      <c r="B75" s="123" t="s">
        <v>379</v>
      </c>
      <c r="C75" s="127" t="s">
        <v>1165</v>
      </c>
      <c r="D75" s="122">
        <v>1.1361000000000001</v>
      </c>
      <c r="E75" s="43">
        <v>1320</v>
      </c>
      <c r="F75" s="77" t="s">
        <v>10</v>
      </c>
      <c r="G75" s="77" t="s">
        <v>11</v>
      </c>
      <c r="H75" s="77" t="s">
        <v>162</v>
      </c>
      <c r="I75" s="77" t="s">
        <v>163</v>
      </c>
      <c r="J75" s="77" t="s">
        <v>102</v>
      </c>
      <c r="K75" s="77" t="s">
        <v>103</v>
      </c>
      <c r="L75" s="77" t="s">
        <v>172</v>
      </c>
      <c r="M75" s="77" t="s">
        <v>173</v>
      </c>
      <c r="N75" s="44">
        <v>39600</v>
      </c>
      <c r="O75" s="3">
        <f t="shared" si="1"/>
        <v>30</v>
      </c>
    </row>
    <row r="76" spans="1:15" x14ac:dyDescent="0.35">
      <c r="A76" s="124">
        <v>100357</v>
      </c>
      <c r="B76" s="123" t="s">
        <v>380</v>
      </c>
      <c r="C76" s="127" t="s">
        <v>1166</v>
      </c>
      <c r="D76" s="122">
        <v>1.2483</v>
      </c>
      <c r="E76" s="43">
        <v>1320</v>
      </c>
      <c r="F76" s="77" t="s">
        <v>10</v>
      </c>
      <c r="G76" s="77" t="s">
        <v>11</v>
      </c>
      <c r="H76" s="77" t="s">
        <v>162</v>
      </c>
      <c r="I76" s="77" t="s">
        <v>163</v>
      </c>
      <c r="J76" s="77" t="s">
        <v>102</v>
      </c>
      <c r="K76" s="77" t="s">
        <v>103</v>
      </c>
      <c r="L76" s="77" t="s">
        <v>172</v>
      </c>
      <c r="M76" s="77" t="s">
        <v>173</v>
      </c>
      <c r="N76" s="44">
        <v>39600</v>
      </c>
      <c r="O76" s="3">
        <f t="shared" si="1"/>
        <v>30</v>
      </c>
    </row>
    <row r="77" spans="1:15" x14ac:dyDescent="0.35">
      <c r="A77" s="124">
        <v>100359</v>
      </c>
      <c r="B77" s="123" t="s">
        <v>381</v>
      </c>
      <c r="C77" s="127" t="s">
        <v>1167</v>
      </c>
      <c r="D77" s="122">
        <v>0.62929999999999997</v>
      </c>
      <c r="E77" s="43">
        <v>864</v>
      </c>
      <c r="F77" s="77" t="s">
        <v>10</v>
      </c>
      <c r="G77" s="77" t="s">
        <v>11</v>
      </c>
      <c r="H77" s="77" t="s">
        <v>144</v>
      </c>
      <c r="I77" s="77" t="s">
        <v>145</v>
      </c>
      <c r="J77" s="77" t="s">
        <v>102</v>
      </c>
      <c r="K77" s="77" t="s">
        <v>103</v>
      </c>
      <c r="L77" s="77" t="s">
        <v>174</v>
      </c>
      <c r="M77" s="77" t="s">
        <v>175</v>
      </c>
      <c r="N77" s="44">
        <v>34992</v>
      </c>
      <c r="O77" s="3">
        <f t="shared" si="1"/>
        <v>40.5</v>
      </c>
    </row>
    <row r="78" spans="1:15" x14ac:dyDescent="0.35">
      <c r="A78" s="124">
        <v>100360</v>
      </c>
      <c r="B78" s="123" t="s">
        <v>382</v>
      </c>
      <c r="C78" s="127" t="s">
        <v>1168</v>
      </c>
      <c r="D78" s="122">
        <v>0.57010000000000005</v>
      </c>
      <c r="E78" s="43">
        <v>864</v>
      </c>
      <c r="F78" s="77" t="s">
        <v>10</v>
      </c>
      <c r="G78" s="77" t="s">
        <v>11</v>
      </c>
      <c r="H78" s="77" t="s">
        <v>144</v>
      </c>
      <c r="I78" s="77" t="s">
        <v>145</v>
      </c>
      <c r="J78" s="77" t="s">
        <v>102</v>
      </c>
      <c r="K78" s="77" t="s">
        <v>103</v>
      </c>
      <c r="L78" s="77" t="s">
        <v>174</v>
      </c>
      <c r="M78" s="77" t="s">
        <v>175</v>
      </c>
      <c r="N78" s="44">
        <v>34992</v>
      </c>
      <c r="O78" s="3">
        <f t="shared" si="1"/>
        <v>40.5</v>
      </c>
    </row>
    <row r="79" spans="1:15" x14ac:dyDescent="0.35">
      <c r="A79" s="124">
        <v>100362</v>
      </c>
      <c r="B79" s="123" t="s">
        <v>383</v>
      </c>
      <c r="C79" s="127" t="s">
        <v>1169</v>
      </c>
      <c r="D79" s="122">
        <v>0.97160000000000002</v>
      </c>
      <c r="E79" s="43">
        <v>864</v>
      </c>
      <c r="F79" s="77" t="s">
        <v>10</v>
      </c>
      <c r="G79" s="77" t="s">
        <v>11</v>
      </c>
      <c r="H79" s="77" t="s">
        <v>144</v>
      </c>
      <c r="I79" s="77" t="s">
        <v>145</v>
      </c>
      <c r="J79" s="77" t="s">
        <v>102</v>
      </c>
      <c r="K79" s="77" t="s">
        <v>103</v>
      </c>
      <c r="L79" s="77" t="s">
        <v>174</v>
      </c>
      <c r="M79" s="77" t="s">
        <v>175</v>
      </c>
      <c r="N79" s="44">
        <v>36288</v>
      </c>
      <c r="O79" s="3">
        <f t="shared" si="1"/>
        <v>42</v>
      </c>
    </row>
    <row r="80" spans="1:15" x14ac:dyDescent="0.35">
      <c r="A80" s="124">
        <v>100364</v>
      </c>
      <c r="B80" s="123" t="s">
        <v>384</v>
      </c>
      <c r="C80" s="127" t="s">
        <v>1170</v>
      </c>
      <c r="D80" s="122">
        <v>0.61460000000000004</v>
      </c>
      <c r="E80" s="43">
        <v>864</v>
      </c>
      <c r="F80" s="77" t="s">
        <v>10</v>
      </c>
      <c r="G80" s="77" t="s">
        <v>11</v>
      </c>
      <c r="H80" s="77" t="s">
        <v>144</v>
      </c>
      <c r="I80" s="77" t="s">
        <v>145</v>
      </c>
      <c r="J80" s="77" t="s">
        <v>102</v>
      </c>
      <c r="K80" s="77" t="s">
        <v>103</v>
      </c>
      <c r="L80" s="77" t="s">
        <v>174</v>
      </c>
      <c r="M80" s="77" t="s">
        <v>175</v>
      </c>
      <c r="N80" s="44">
        <v>34992</v>
      </c>
      <c r="O80" s="3">
        <f t="shared" si="1"/>
        <v>40.5</v>
      </c>
    </row>
    <row r="81" spans="1:15" x14ac:dyDescent="0.35">
      <c r="A81" s="124">
        <v>100365</v>
      </c>
      <c r="B81" s="123" t="s">
        <v>385</v>
      </c>
      <c r="C81" s="127" t="s">
        <v>1171</v>
      </c>
      <c r="D81" s="122">
        <v>0.61339999999999995</v>
      </c>
      <c r="E81" s="43">
        <v>864</v>
      </c>
      <c r="F81" s="77" t="s">
        <v>10</v>
      </c>
      <c r="G81" s="77" t="s">
        <v>11</v>
      </c>
      <c r="H81" s="77" t="s">
        <v>144</v>
      </c>
      <c r="I81" s="77" t="s">
        <v>145</v>
      </c>
      <c r="J81" s="77" t="s">
        <v>102</v>
      </c>
      <c r="K81" s="77" t="s">
        <v>103</v>
      </c>
      <c r="L81" s="77" t="s">
        <v>174</v>
      </c>
      <c r="M81" s="77" t="s">
        <v>175</v>
      </c>
      <c r="N81" s="44">
        <v>34992</v>
      </c>
      <c r="O81" s="3">
        <f t="shared" si="1"/>
        <v>40.5</v>
      </c>
    </row>
    <row r="82" spans="1:15" x14ac:dyDescent="0.35">
      <c r="A82" s="124">
        <v>100366</v>
      </c>
      <c r="B82" s="123" t="s">
        <v>386</v>
      </c>
      <c r="C82" s="127" t="s">
        <v>1172</v>
      </c>
      <c r="D82" s="122">
        <v>0.64270000000000005</v>
      </c>
      <c r="E82" s="43">
        <v>864</v>
      </c>
      <c r="F82" s="77" t="s">
        <v>10</v>
      </c>
      <c r="G82" s="77" t="s">
        <v>11</v>
      </c>
      <c r="H82" s="77" t="s">
        <v>144</v>
      </c>
      <c r="I82" s="77" t="s">
        <v>145</v>
      </c>
      <c r="J82" s="77" t="s">
        <v>102</v>
      </c>
      <c r="K82" s="77" t="s">
        <v>103</v>
      </c>
      <c r="L82" s="77" t="s">
        <v>174</v>
      </c>
      <c r="M82" s="77" t="s">
        <v>175</v>
      </c>
      <c r="N82" s="44">
        <v>34992</v>
      </c>
      <c r="O82" s="3">
        <f t="shared" si="1"/>
        <v>40.5</v>
      </c>
    </row>
    <row r="83" spans="1:15" x14ac:dyDescent="0.35">
      <c r="A83" s="124">
        <v>100368</v>
      </c>
      <c r="B83" s="123" t="s">
        <v>387</v>
      </c>
      <c r="C83" s="127" t="s">
        <v>1173</v>
      </c>
      <c r="D83" s="122">
        <v>0.74099999999999999</v>
      </c>
      <c r="E83" s="43">
        <v>864</v>
      </c>
      <c r="F83" s="77" t="s">
        <v>10</v>
      </c>
      <c r="G83" s="77" t="s">
        <v>11</v>
      </c>
      <c r="H83" s="77" t="s">
        <v>144</v>
      </c>
      <c r="I83" s="77" t="s">
        <v>145</v>
      </c>
      <c r="J83" s="77" t="s">
        <v>102</v>
      </c>
      <c r="K83" s="77" t="s">
        <v>103</v>
      </c>
      <c r="L83" s="77" t="s">
        <v>174</v>
      </c>
      <c r="M83" s="77" t="s">
        <v>175</v>
      </c>
      <c r="N83" s="44">
        <v>34992</v>
      </c>
      <c r="O83" s="3">
        <f t="shared" si="1"/>
        <v>40.5</v>
      </c>
    </row>
    <row r="84" spans="1:15" x14ac:dyDescent="0.35">
      <c r="A84" s="124">
        <v>100369</v>
      </c>
      <c r="B84" s="123" t="s">
        <v>388</v>
      </c>
      <c r="C84" s="127" t="s">
        <v>1174</v>
      </c>
      <c r="D84" s="122">
        <v>0.75129999999999997</v>
      </c>
      <c r="E84" s="43">
        <v>864</v>
      </c>
      <c r="F84" s="77" t="s">
        <v>10</v>
      </c>
      <c r="G84" s="77" t="s">
        <v>11</v>
      </c>
      <c r="H84" s="77" t="s">
        <v>144</v>
      </c>
      <c r="I84" s="77" t="s">
        <v>145</v>
      </c>
      <c r="J84" s="77" t="s">
        <v>102</v>
      </c>
      <c r="K84" s="77" t="s">
        <v>103</v>
      </c>
      <c r="L84" s="77" t="s">
        <v>174</v>
      </c>
      <c r="M84" s="77" t="s">
        <v>175</v>
      </c>
      <c r="N84" s="44">
        <v>34992</v>
      </c>
      <c r="O84" s="3">
        <f t="shared" si="1"/>
        <v>40.5</v>
      </c>
    </row>
    <row r="85" spans="1:15" x14ac:dyDescent="0.35">
      <c r="A85" s="124">
        <v>100370</v>
      </c>
      <c r="B85" s="123" t="s">
        <v>389</v>
      </c>
      <c r="C85" s="127" t="s">
        <v>1175</v>
      </c>
      <c r="D85" s="122">
        <v>0.62090000000000001</v>
      </c>
      <c r="E85" s="43">
        <v>864</v>
      </c>
      <c r="F85" s="77" t="s">
        <v>10</v>
      </c>
      <c r="G85" s="77" t="s">
        <v>11</v>
      </c>
      <c r="H85" s="77" t="s">
        <v>144</v>
      </c>
      <c r="I85" s="77" t="s">
        <v>145</v>
      </c>
      <c r="J85" s="77" t="s">
        <v>102</v>
      </c>
      <c r="K85" s="77" t="s">
        <v>103</v>
      </c>
      <c r="L85" s="77" t="s">
        <v>174</v>
      </c>
      <c r="M85" s="77" t="s">
        <v>175</v>
      </c>
      <c r="N85" s="44">
        <v>34992</v>
      </c>
      <c r="O85" s="3">
        <f t="shared" si="1"/>
        <v>40.5</v>
      </c>
    </row>
    <row r="86" spans="1:15" x14ac:dyDescent="0.35">
      <c r="A86" s="124">
        <v>100371</v>
      </c>
      <c r="B86" s="123" t="s">
        <v>390</v>
      </c>
      <c r="C86" s="127" t="s">
        <v>1176</v>
      </c>
      <c r="D86" s="122">
        <v>0.75390000000000001</v>
      </c>
      <c r="E86" s="43">
        <v>864</v>
      </c>
      <c r="F86" s="77" t="s">
        <v>10</v>
      </c>
      <c r="G86" s="77" t="s">
        <v>11</v>
      </c>
      <c r="H86" s="77" t="s">
        <v>144</v>
      </c>
      <c r="I86" s="77" t="s">
        <v>145</v>
      </c>
      <c r="J86" s="77" t="s">
        <v>102</v>
      </c>
      <c r="K86" s="77" t="s">
        <v>103</v>
      </c>
      <c r="L86" s="77" t="s">
        <v>174</v>
      </c>
      <c r="M86" s="77" t="s">
        <v>175</v>
      </c>
      <c r="N86" s="44">
        <v>34992</v>
      </c>
      <c r="O86" s="3">
        <f t="shared" si="1"/>
        <v>40.5</v>
      </c>
    </row>
    <row r="87" spans="1:15" x14ac:dyDescent="0.35">
      <c r="A87" s="124">
        <v>100373</v>
      </c>
      <c r="B87" s="123" t="s">
        <v>391</v>
      </c>
      <c r="C87" s="127" t="s">
        <v>1177</v>
      </c>
      <c r="D87" s="122">
        <v>0.59560000000000002</v>
      </c>
      <c r="E87" s="43">
        <v>864</v>
      </c>
      <c r="F87" s="77" t="s">
        <v>10</v>
      </c>
      <c r="G87" s="77" t="s">
        <v>11</v>
      </c>
      <c r="H87" s="77" t="s">
        <v>144</v>
      </c>
      <c r="I87" s="77" t="s">
        <v>145</v>
      </c>
      <c r="J87" s="77" t="s">
        <v>102</v>
      </c>
      <c r="K87" s="77" t="s">
        <v>103</v>
      </c>
      <c r="L87" s="77" t="s">
        <v>174</v>
      </c>
      <c r="M87" s="77" t="s">
        <v>175</v>
      </c>
      <c r="N87" s="44">
        <v>34992</v>
      </c>
      <c r="O87" s="3">
        <f t="shared" si="1"/>
        <v>40.5</v>
      </c>
    </row>
    <row r="88" spans="1:15" x14ac:dyDescent="0.35">
      <c r="A88" s="124">
        <v>100382</v>
      </c>
      <c r="B88" s="123" t="s">
        <v>392</v>
      </c>
      <c r="C88" s="127" t="s">
        <v>1178</v>
      </c>
      <c r="D88" s="122">
        <v>0.69369999999999998</v>
      </c>
      <c r="E88" s="43">
        <v>1680</v>
      </c>
      <c r="F88" s="77" t="s">
        <v>10</v>
      </c>
      <c r="G88" s="77" t="s">
        <v>11</v>
      </c>
      <c r="H88" s="77" t="s">
        <v>176</v>
      </c>
      <c r="I88" s="77" t="s">
        <v>177</v>
      </c>
      <c r="J88" s="77" t="s">
        <v>102</v>
      </c>
      <c r="K88" s="77" t="s">
        <v>103</v>
      </c>
      <c r="L88" s="77" t="s">
        <v>178</v>
      </c>
      <c r="M88" s="77" t="s">
        <v>179</v>
      </c>
      <c r="N88" s="44">
        <v>40320</v>
      </c>
      <c r="O88" s="3">
        <f t="shared" si="1"/>
        <v>24</v>
      </c>
    </row>
    <row r="89" spans="1:15" x14ac:dyDescent="0.35">
      <c r="A89" s="124">
        <v>100396</v>
      </c>
      <c r="B89" s="123" t="s">
        <v>393</v>
      </c>
      <c r="C89" s="127" t="s">
        <v>1179</v>
      </c>
      <c r="D89" s="122">
        <v>1.2685999999999999</v>
      </c>
      <c r="E89" s="43">
        <v>1232</v>
      </c>
      <c r="F89" s="77" t="s">
        <v>10</v>
      </c>
      <c r="G89" s="77" t="s">
        <v>11</v>
      </c>
      <c r="H89" s="77" t="s">
        <v>180</v>
      </c>
      <c r="I89" s="77" t="s">
        <v>181</v>
      </c>
      <c r="J89" s="77" t="s">
        <v>182</v>
      </c>
      <c r="K89" s="77" t="s">
        <v>183</v>
      </c>
      <c r="L89" s="77" t="s">
        <v>184</v>
      </c>
      <c r="M89" s="77" t="s">
        <v>185</v>
      </c>
      <c r="N89" s="44">
        <v>36960</v>
      </c>
      <c r="O89" s="3">
        <f t="shared" si="1"/>
        <v>30</v>
      </c>
    </row>
    <row r="90" spans="1:15" x14ac:dyDescent="0.35">
      <c r="A90" s="124">
        <v>100397</v>
      </c>
      <c r="B90" s="123" t="s">
        <v>394</v>
      </c>
      <c r="C90" s="127" t="s">
        <v>1180</v>
      </c>
      <c r="D90" s="122">
        <v>0.95650000000000002</v>
      </c>
      <c r="E90" s="43">
        <v>0</v>
      </c>
      <c r="F90" s="77" t="s">
        <v>10</v>
      </c>
      <c r="G90" s="77" t="s">
        <v>11</v>
      </c>
      <c r="H90" s="77" t="s">
        <v>180</v>
      </c>
      <c r="I90" s="77" t="s">
        <v>181</v>
      </c>
      <c r="J90" s="77" t="s">
        <v>182</v>
      </c>
      <c r="K90" s="77" t="s">
        <v>183</v>
      </c>
      <c r="L90" s="77" t="s">
        <v>186</v>
      </c>
      <c r="M90" s="77" t="s">
        <v>187</v>
      </c>
      <c r="N90" s="44">
        <v>40000</v>
      </c>
      <c r="O90" s="3" t="e">
        <f t="shared" si="1"/>
        <v>#DIV/0!</v>
      </c>
    </row>
    <row r="91" spans="1:15" x14ac:dyDescent="0.35">
      <c r="A91" s="124">
        <v>100400</v>
      </c>
      <c r="B91" s="123" t="s">
        <v>501</v>
      </c>
      <c r="C91" s="127" t="s">
        <v>1181</v>
      </c>
      <c r="D91" s="122">
        <v>0.41760000000000003</v>
      </c>
      <c r="E91" s="43">
        <v>1071</v>
      </c>
      <c r="F91" s="77" t="s">
        <v>10</v>
      </c>
      <c r="G91" s="77" t="s">
        <v>11</v>
      </c>
      <c r="H91" s="77" t="s">
        <v>188</v>
      </c>
      <c r="I91" s="77" t="s">
        <v>189</v>
      </c>
      <c r="J91" s="77" t="s">
        <v>182</v>
      </c>
      <c r="K91" s="77" t="s">
        <v>183</v>
      </c>
      <c r="L91" s="77" t="s">
        <v>502</v>
      </c>
      <c r="M91" s="77" t="s">
        <v>503</v>
      </c>
      <c r="N91" s="44">
        <v>42840</v>
      </c>
      <c r="O91" s="3">
        <f t="shared" si="1"/>
        <v>40</v>
      </c>
    </row>
    <row r="92" spans="1:15" x14ac:dyDescent="0.35">
      <c r="A92" s="124">
        <v>100409</v>
      </c>
      <c r="B92" s="123" t="s">
        <v>395</v>
      </c>
      <c r="C92" s="127" t="s">
        <v>1182</v>
      </c>
      <c r="D92" s="122">
        <v>0.32340000000000002</v>
      </c>
      <c r="E92" s="43">
        <v>864</v>
      </c>
      <c r="F92" s="77" t="s">
        <v>10</v>
      </c>
      <c r="G92" s="77" t="s">
        <v>11</v>
      </c>
      <c r="H92" s="77" t="s">
        <v>188</v>
      </c>
      <c r="I92" s="77" t="s">
        <v>189</v>
      </c>
      <c r="J92" s="77" t="s">
        <v>182</v>
      </c>
      <c r="K92" s="77" t="s">
        <v>183</v>
      </c>
      <c r="L92" s="77" t="s">
        <v>190</v>
      </c>
      <c r="M92" s="77" t="s">
        <v>191</v>
      </c>
      <c r="N92" s="44">
        <v>43200</v>
      </c>
      <c r="O92" s="3">
        <f t="shared" si="1"/>
        <v>50</v>
      </c>
    </row>
    <row r="93" spans="1:15" x14ac:dyDescent="0.35">
      <c r="A93" s="124">
        <v>100417</v>
      </c>
      <c r="B93" s="123" t="s">
        <v>397</v>
      </c>
      <c r="C93" s="127" t="s">
        <v>1183</v>
      </c>
      <c r="D93" s="122">
        <v>0.3427</v>
      </c>
      <c r="E93" s="43">
        <v>0</v>
      </c>
      <c r="F93" s="77" t="s">
        <v>10</v>
      </c>
      <c r="G93" s="77" t="s">
        <v>11</v>
      </c>
      <c r="H93" s="77" t="s">
        <v>192</v>
      </c>
      <c r="I93" s="77" t="s">
        <v>193</v>
      </c>
      <c r="J93" s="77" t="s">
        <v>182</v>
      </c>
      <c r="K93" s="77" t="s">
        <v>183</v>
      </c>
      <c r="L93" s="77" t="s">
        <v>196</v>
      </c>
      <c r="M93" s="77" t="s">
        <v>197</v>
      </c>
      <c r="N93" s="44">
        <v>45000</v>
      </c>
      <c r="O93" s="3" t="e">
        <f t="shared" si="1"/>
        <v>#DIV/0!</v>
      </c>
    </row>
    <row r="94" spans="1:15" x14ac:dyDescent="0.35">
      <c r="A94" s="124">
        <v>100418</v>
      </c>
      <c r="B94" s="123" t="s">
        <v>398</v>
      </c>
      <c r="C94" s="127" t="s">
        <v>1184</v>
      </c>
      <c r="D94" s="122">
        <v>0.3332</v>
      </c>
      <c r="E94" s="43">
        <v>0</v>
      </c>
      <c r="F94" s="77" t="s">
        <v>10</v>
      </c>
      <c r="G94" s="77" t="s">
        <v>11</v>
      </c>
      <c r="H94" s="77" t="s">
        <v>192</v>
      </c>
      <c r="I94" s="77" t="s">
        <v>193</v>
      </c>
      <c r="J94" s="77" t="s">
        <v>182</v>
      </c>
      <c r="K94" s="77" t="s">
        <v>183</v>
      </c>
      <c r="L94" s="77" t="s">
        <v>196</v>
      </c>
      <c r="M94" s="77" t="s">
        <v>197</v>
      </c>
      <c r="N94" s="44">
        <v>45000</v>
      </c>
      <c r="O94" s="3" t="e">
        <f t="shared" si="1"/>
        <v>#DIV/0!</v>
      </c>
    </row>
    <row r="95" spans="1:15" x14ac:dyDescent="0.35">
      <c r="A95" s="124">
        <v>100420</v>
      </c>
      <c r="B95" s="123" t="s">
        <v>399</v>
      </c>
      <c r="C95" s="127" t="s">
        <v>1185</v>
      </c>
      <c r="D95" s="122">
        <v>0.34770000000000001</v>
      </c>
      <c r="E95" s="43">
        <v>0</v>
      </c>
      <c r="F95" s="77" t="s">
        <v>10</v>
      </c>
      <c r="G95" s="77" t="s">
        <v>11</v>
      </c>
      <c r="H95" s="77" t="s">
        <v>192</v>
      </c>
      <c r="I95" s="77" t="s">
        <v>193</v>
      </c>
      <c r="J95" s="77" t="s">
        <v>182</v>
      </c>
      <c r="K95" s="77" t="s">
        <v>183</v>
      </c>
      <c r="L95" s="77" t="s">
        <v>196</v>
      </c>
      <c r="M95" s="77" t="s">
        <v>197</v>
      </c>
      <c r="N95" s="44">
        <v>45000</v>
      </c>
      <c r="O95" s="3" t="e">
        <f t="shared" si="1"/>
        <v>#DIV/0!</v>
      </c>
    </row>
    <row r="96" spans="1:15" x14ac:dyDescent="0.35">
      <c r="A96" s="124">
        <v>100439</v>
      </c>
      <c r="B96" s="123" t="s">
        <v>401</v>
      </c>
      <c r="C96" s="127" t="s">
        <v>1186</v>
      </c>
      <c r="D96" s="122">
        <v>1.1211</v>
      </c>
      <c r="E96" s="43">
        <v>800</v>
      </c>
      <c r="F96" s="77" t="s">
        <v>10</v>
      </c>
      <c r="G96" s="77" t="s">
        <v>11</v>
      </c>
      <c r="H96" s="77" t="s">
        <v>206</v>
      </c>
      <c r="I96" s="77" t="s">
        <v>207</v>
      </c>
      <c r="J96" s="77" t="s">
        <v>182</v>
      </c>
      <c r="K96" s="77" t="s">
        <v>183</v>
      </c>
      <c r="L96" s="77" t="s">
        <v>208</v>
      </c>
      <c r="M96" s="77" t="s">
        <v>209</v>
      </c>
      <c r="N96" s="44">
        <v>36960</v>
      </c>
      <c r="O96" s="3">
        <f t="shared" si="1"/>
        <v>46.2</v>
      </c>
    </row>
    <row r="97" spans="1:15" x14ac:dyDescent="0.35">
      <c r="A97" s="124">
        <v>100443</v>
      </c>
      <c r="B97" s="123" t="s">
        <v>402</v>
      </c>
      <c r="C97" s="127" t="s">
        <v>1187</v>
      </c>
      <c r="D97" s="122">
        <v>0.84760000000000002</v>
      </c>
      <c r="E97" s="43">
        <v>0</v>
      </c>
      <c r="F97" s="77" t="s">
        <v>10</v>
      </c>
      <c r="G97" s="77" t="s">
        <v>11</v>
      </c>
      <c r="H97" s="77" t="s">
        <v>206</v>
      </c>
      <c r="I97" s="77" t="s">
        <v>207</v>
      </c>
      <c r="J97" s="77" t="s">
        <v>182</v>
      </c>
      <c r="K97" s="77" t="s">
        <v>183</v>
      </c>
      <c r="L97" s="77" t="s">
        <v>210</v>
      </c>
      <c r="M97" s="77" t="s">
        <v>211</v>
      </c>
      <c r="N97" s="44">
        <v>48000</v>
      </c>
      <c r="O97" s="3" t="e">
        <f t="shared" si="1"/>
        <v>#DIV/0!</v>
      </c>
    </row>
    <row r="98" spans="1:15" x14ac:dyDescent="0.35">
      <c r="A98" s="124">
        <v>100465</v>
      </c>
      <c r="B98" s="123" t="s">
        <v>484</v>
      </c>
      <c r="C98" s="127" t="s">
        <v>1188</v>
      </c>
      <c r="D98" s="122">
        <v>0.98160000000000003</v>
      </c>
      <c r="E98" s="43">
        <v>1040</v>
      </c>
      <c r="F98" s="77" t="s">
        <v>10</v>
      </c>
      <c r="G98" s="77" t="s">
        <v>11</v>
      </c>
      <c r="H98" s="77" t="s">
        <v>212</v>
      </c>
      <c r="I98" s="77" t="s">
        <v>213</v>
      </c>
      <c r="J98" s="77" t="s">
        <v>182</v>
      </c>
      <c r="K98" s="77" t="s">
        <v>183</v>
      </c>
      <c r="L98" s="77" t="s">
        <v>507</v>
      </c>
      <c r="M98" s="77" t="s">
        <v>508</v>
      </c>
      <c r="N98" s="44">
        <v>32760</v>
      </c>
      <c r="O98" s="3">
        <f t="shared" si="1"/>
        <v>31.5</v>
      </c>
    </row>
    <row r="99" spans="1:15" x14ac:dyDescent="0.35">
      <c r="A99" s="124">
        <v>100494</v>
      </c>
      <c r="B99" s="123" t="s">
        <v>509</v>
      </c>
      <c r="C99" s="127" t="s">
        <v>1189</v>
      </c>
      <c r="D99" s="122">
        <v>0.71789999999999998</v>
      </c>
      <c r="E99" s="43">
        <v>1680</v>
      </c>
      <c r="F99" s="77" t="s">
        <v>10</v>
      </c>
      <c r="G99" s="77" t="s">
        <v>11</v>
      </c>
      <c r="H99" s="77" t="s">
        <v>214</v>
      </c>
      <c r="I99" s="77" t="s">
        <v>215</v>
      </c>
      <c r="J99" s="77" t="s">
        <v>182</v>
      </c>
      <c r="K99" s="77" t="s">
        <v>183</v>
      </c>
      <c r="L99" s="77" t="s">
        <v>510</v>
      </c>
      <c r="M99" s="77" t="s">
        <v>511</v>
      </c>
      <c r="N99" s="44">
        <v>42000</v>
      </c>
      <c r="O99" s="3">
        <f t="shared" si="1"/>
        <v>25</v>
      </c>
    </row>
    <row r="100" spans="1:15" x14ac:dyDescent="0.35">
      <c r="A100" s="124">
        <v>100500</v>
      </c>
      <c r="B100" s="123" t="s">
        <v>403</v>
      </c>
      <c r="C100" s="127" t="s">
        <v>1190</v>
      </c>
      <c r="D100" s="122">
        <v>0.98819999999999997</v>
      </c>
      <c r="E100" s="43">
        <v>875</v>
      </c>
      <c r="F100" s="77" t="s">
        <v>10</v>
      </c>
      <c r="G100" s="77" t="s">
        <v>11</v>
      </c>
      <c r="H100" s="77" t="s">
        <v>214</v>
      </c>
      <c r="I100" s="77" t="s">
        <v>215</v>
      </c>
      <c r="J100" s="77" t="s">
        <v>182</v>
      </c>
      <c r="K100" s="77" t="s">
        <v>183</v>
      </c>
      <c r="L100" s="77" t="s">
        <v>218</v>
      </c>
      <c r="M100" s="77" t="s">
        <v>219</v>
      </c>
      <c r="N100" s="44">
        <v>42000</v>
      </c>
      <c r="O100" s="3">
        <f t="shared" si="1"/>
        <v>48</v>
      </c>
    </row>
    <row r="101" spans="1:15" x14ac:dyDescent="0.35">
      <c r="A101" s="124">
        <v>100506</v>
      </c>
      <c r="B101" s="123" t="s">
        <v>404</v>
      </c>
      <c r="C101" s="127" t="s">
        <v>1191</v>
      </c>
      <c r="D101" s="122">
        <v>0.1356</v>
      </c>
      <c r="E101" s="43">
        <v>0</v>
      </c>
      <c r="F101" s="77" t="s">
        <v>10</v>
      </c>
      <c r="G101" s="77" t="s">
        <v>11</v>
      </c>
      <c r="H101" s="77" t="s">
        <v>158</v>
      </c>
      <c r="I101" s="77" t="s">
        <v>159</v>
      </c>
      <c r="J101" s="77" t="s">
        <v>102</v>
      </c>
      <c r="K101" s="77" t="s">
        <v>103</v>
      </c>
      <c r="L101" s="77" t="s">
        <v>220</v>
      </c>
      <c r="M101" s="77" t="s">
        <v>221</v>
      </c>
      <c r="N101" s="44">
        <v>40000</v>
      </c>
      <c r="O101" s="3" t="e">
        <f t="shared" si="1"/>
        <v>#DIV/0!</v>
      </c>
    </row>
    <row r="102" spans="1:15" x14ac:dyDescent="0.35">
      <c r="A102" s="124">
        <v>100514</v>
      </c>
      <c r="B102" s="123" t="s">
        <v>405</v>
      </c>
      <c r="C102" s="127" t="s">
        <v>1192</v>
      </c>
      <c r="D102" s="122">
        <v>0.62590000000000001</v>
      </c>
      <c r="E102" s="43">
        <v>924</v>
      </c>
      <c r="F102" s="77" t="s">
        <v>10</v>
      </c>
      <c r="G102" s="77" t="s">
        <v>11</v>
      </c>
      <c r="H102" s="77" t="s">
        <v>132</v>
      </c>
      <c r="I102" s="77" t="s">
        <v>133</v>
      </c>
      <c r="J102" s="77" t="s">
        <v>102</v>
      </c>
      <c r="K102" s="77" t="s">
        <v>103</v>
      </c>
      <c r="L102" s="77" t="s">
        <v>222</v>
      </c>
      <c r="M102" s="77" t="s">
        <v>223</v>
      </c>
      <c r="N102" s="44">
        <v>35574</v>
      </c>
      <c r="O102" s="3">
        <f t="shared" si="1"/>
        <v>38.5</v>
      </c>
    </row>
    <row r="103" spans="1:15" x14ac:dyDescent="0.35">
      <c r="A103" s="124">
        <v>100517</v>
      </c>
      <c r="B103" s="123" t="s">
        <v>406</v>
      </c>
      <c r="C103" s="127" t="s">
        <v>1193</v>
      </c>
      <c r="D103" s="122">
        <v>0.71750000000000003</v>
      </c>
      <c r="E103" s="43">
        <v>924</v>
      </c>
      <c r="F103" s="77" t="s">
        <v>10</v>
      </c>
      <c r="G103" s="77" t="s">
        <v>11</v>
      </c>
      <c r="H103" s="77" t="s">
        <v>132</v>
      </c>
      <c r="I103" s="77" t="s">
        <v>133</v>
      </c>
      <c r="J103" s="77" t="s">
        <v>102</v>
      </c>
      <c r="K103" s="77" t="s">
        <v>103</v>
      </c>
      <c r="L103" s="77" t="s">
        <v>222</v>
      </c>
      <c r="M103" s="77" t="s">
        <v>223</v>
      </c>
      <c r="N103" s="44">
        <v>35574</v>
      </c>
      <c r="O103" s="3">
        <f t="shared" si="1"/>
        <v>38.5</v>
      </c>
    </row>
    <row r="104" spans="1:15" x14ac:dyDescent="0.35">
      <c r="A104" s="124">
        <v>100521</v>
      </c>
      <c r="B104" s="123" t="s">
        <v>407</v>
      </c>
      <c r="C104" s="127" t="s">
        <v>1194</v>
      </c>
      <c r="D104" s="122">
        <v>0.73350000000000004</v>
      </c>
      <c r="E104" s="43">
        <v>924</v>
      </c>
      <c r="F104" s="77" t="s">
        <v>10</v>
      </c>
      <c r="G104" s="77" t="s">
        <v>11</v>
      </c>
      <c r="H104" s="77" t="s">
        <v>132</v>
      </c>
      <c r="I104" s="77" t="s">
        <v>133</v>
      </c>
      <c r="J104" s="77" t="s">
        <v>102</v>
      </c>
      <c r="K104" s="77" t="s">
        <v>103</v>
      </c>
      <c r="L104" s="77" t="s">
        <v>222</v>
      </c>
      <c r="M104" s="77" t="s">
        <v>223</v>
      </c>
      <c r="N104" s="44">
        <v>35574</v>
      </c>
      <c r="O104" s="3">
        <f t="shared" si="1"/>
        <v>38.5</v>
      </c>
    </row>
    <row r="105" spans="1:15" x14ac:dyDescent="0.35">
      <c r="A105" s="124">
        <v>100522</v>
      </c>
      <c r="B105" s="123" t="s">
        <v>408</v>
      </c>
      <c r="C105" s="127" t="s">
        <v>1195</v>
      </c>
      <c r="D105" s="122">
        <v>0.67430000000000001</v>
      </c>
      <c r="E105" s="43">
        <v>924</v>
      </c>
      <c r="F105" s="77" t="s">
        <v>10</v>
      </c>
      <c r="G105" s="77" t="s">
        <v>11</v>
      </c>
      <c r="H105" s="77" t="s">
        <v>132</v>
      </c>
      <c r="I105" s="77" t="s">
        <v>133</v>
      </c>
      <c r="J105" s="77" t="s">
        <v>102</v>
      </c>
      <c r="K105" s="77" t="s">
        <v>103</v>
      </c>
      <c r="L105" s="77" t="s">
        <v>222</v>
      </c>
      <c r="M105" s="77" t="s">
        <v>223</v>
      </c>
      <c r="N105" s="44">
        <v>35574</v>
      </c>
      <c r="O105" s="3">
        <f t="shared" si="1"/>
        <v>38.5</v>
      </c>
    </row>
    <row r="106" spans="1:15" x14ac:dyDescent="0.35">
      <c r="A106" s="124">
        <v>100875</v>
      </c>
      <c r="B106" s="123" t="s">
        <v>513</v>
      </c>
      <c r="C106" s="127" t="s">
        <v>1196</v>
      </c>
      <c r="D106" s="122">
        <v>0.84530000000000005</v>
      </c>
      <c r="E106" s="43">
        <v>2640</v>
      </c>
      <c r="F106" s="77" t="s">
        <v>10</v>
      </c>
      <c r="G106" s="77" t="s">
        <v>11</v>
      </c>
      <c r="H106" s="77" t="s">
        <v>274</v>
      </c>
      <c r="I106" s="77" t="s">
        <v>275</v>
      </c>
      <c r="J106" s="77" t="s">
        <v>14</v>
      </c>
      <c r="K106" s="77" t="s">
        <v>15</v>
      </c>
      <c r="L106" s="77" t="s">
        <v>276</v>
      </c>
      <c r="M106" s="77" t="s">
        <v>277</v>
      </c>
      <c r="N106" s="44">
        <v>38143</v>
      </c>
      <c r="O106" s="3">
        <f t="shared" si="1"/>
        <v>14.44810606060606</v>
      </c>
    </row>
    <row r="107" spans="1:15" x14ac:dyDescent="0.35">
      <c r="A107" s="124">
        <v>100877</v>
      </c>
      <c r="B107" s="123" t="s">
        <v>409</v>
      </c>
      <c r="C107" s="127" t="s">
        <v>1197</v>
      </c>
      <c r="D107" s="122">
        <v>4.1498999999999997</v>
      </c>
      <c r="E107" s="43">
        <v>1000</v>
      </c>
      <c r="F107" s="77" t="s">
        <v>10</v>
      </c>
      <c r="G107" s="77" t="s">
        <v>11</v>
      </c>
      <c r="H107" s="77" t="s">
        <v>224</v>
      </c>
      <c r="I107" s="77" t="s">
        <v>225</v>
      </c>
      <c r="J107" s="77" t="s">
        <v>36</v>
      </c>
      <c r="K107" s="77" t="s">
        <v>37</v>
      </c>
      <c r="L107" s="77" t="s">
        <v>226</v>
      </c>
      <c r="M107" s="77" t="s">
        <v>227</v>
      </c>
      <c r="N107" s="44">
        <v>37500</v>
      </c>
      <c r="O107" s="3">
        <f t="shared" si="1"/>
        <v>37.5</v>
      </c>
    </row>
    <row r="108" spans="1:15" x14ac:dyDescent="0.35">
      <c r="A108" s="124">
        <v>100883</v>
      </c>
      <c r="B108" s="123" t="s">
        <v>410</v>
      </c>
      <c r="C108" s="127" t="s">
        <v>1198</v>
      </c>
      <c r="D108" s="122">
        <v>2.9605999999999999</v>
      </c>
      <c r="E108" s="43">
        <v>0</v>
      </c>
      <c r="F108" s="77" t="s">
        <v>10</v>
      </c>
      <c r="G108" s="77" t="s">
        <v>11</v>
      </c>
      <c r="H108" s="77" t="s">
        <v>58</v>
      </c>
      <c r="I108" s="77" t="s">
        <v>59</v>
      </c>
      <c r="J108" s="77" t="s">
        <v>36</v>
      </c>
      <c r="K108" s="77" t="s">
        <v>37</v>
      </c>
      <c r="L108" s="77" t="s">
        <v>60</v>
      </c>
      <c r="M108" s="77" t="s">
        <v>61</v>
      </c>
      <c r="N108" s="44">
        <v>36000</v>
      </c>
      <c r="O108" s="3" t="e">
        <f t="shared" si="1"/>
        <v>#DIV/0!</v>
      </c>
    </row>
    <row r="109" spans="1:15" x14ac:dyDescent="0.35">
      <c r="A109" s="124">
        <v>100912</v>
      </c>
      <c r="B109" s="123" t="s">
        <v>411</v>
      </c>
      <c r="C109" s="127" t="s">
        <v>1199</v>
      </c>
      <c r="D109" s="122">
        <v>0.3382</v>
      </c>
      <c r="E109" s="43">
        <v>0</v>
      </c>
      <c r="F109" s="77" t="s">
        <v>10</v>
      </c>
      <c r="G109" s="77" t="s">
        <v>11</v>
      </c>
      <c r="H109" s="77" t="s">
        <v>192</v>
      </c>
      <c r="I109" s="77" t="s">
        <v>193</v>
      </c>
      <c r="J109" s="77" t="s">
        <v>182</v>
      </c>
      <c r="K109" s="77" t="s">
        <v>183</v>
      </c>
      <c r="L109" s="77" t="s">
        <v>228</v>
      </c>
      <c r="M109" s="77" t="s">
        <v>229</v>
      </c>
      <c r="N109" s="44">
        <v>45000</v>
      </c>
      <c r="O109" s="3" t="e">
        <f t="shared" si="1"/>
        <v>#DIV/0!</v>
      </c>
    </row>
    <row r="110" spans="1:15" x14ac:dyDescent="0.35">
      <c r="A110" s="124">
        <v>100935</v>
      </c>
      <c r="B110" s="123" t="s">
        <v>412</v>
      </c>
      <c r="C110" s="127" t="s">
        <v>1200</v>
      </c>
      <c r="D110" s="122">
        <v>2.8927999999999998</v>
      </c>
      <c r="E110" s="43">
        <v>1232</v>
      </c>
      <c r="F110" s="77" t="s">
        <v>10</v>
      </c>
      <c r="G110" s="77" t="s">
        <v>11</v>
      </c>
      <c r="H110" s="77" t="s">
        <v>230</v>
      </c>
      <c r="I110" s="77" t="s">
        <v>231</v>
      </c>
      <c r="J110" s="77" t="s">
        <v>182</v>
      </c>
      <c r="K110" s="77" t="s">
        <v>183</v>
      </c>
      <c r="L110" s="77" t="s">
        <v>232</v>
      </c>
      <c r="M110" s="77" t="s">
        <v>233</v>
      </c>
      <c r="N110" s="44">
        <v>36960</v>
      </c>
      <c r="O110" s="3">
        <f t="shared" si="1"/>
        <v>30</v>
      </c>
    </row>
    <row r="111" spans="1:15" x14ac:dyDescent="0.35">
      <c r="A111" s="124">
        <v>100980</v>
      </c>
      <c r="B111" s="123" t="s">
        <v>413</v>
      </c>
      <c r="C111" s="127" t="s">
        <v>1201</v>
      </c>
      <c r="D111" s="122">
        <v>0.18740000000000001</v>
      </c>
      <c r="E111" s="43">
        <v>0</v>
      </c>
      <c r="F111" s="77" t="s">
        <v>10</v>
      </c>
      <c r="G111" s="77" t="s">
        <v>11</v>
      </c>
      <c r="H111" s="77" t="s">
        <v>158</v>
      </c>
      <c r="I111" s="77" t="s">
        <v>159</v>
      </c>
      <c r="J111" s="77" t="s">
        <v>102</v>
      </c>
      <c r="K111" s="77" t="s">
        <v>103</v>
      </c>
      <c r="L111" s="77" t="s">
        <v>160</v>
      </c>
      <c r="M111" s="77" t="s">
        <v>161</v>
      </c>
      <c r="N111" s="44">
        <v>40000</v>
      </c>
      <c r="O111" s="3" t="e">
        <f t="shared" si="1"/>
        <v>#DIV/0!</v>
      </c>
    </row>
    <row r="112" spans="1:15" x14ac:dyDescent="0.35">
      <c r="A112" s="124">
        <v>101031</v>
      </c>
      <c r="B112" s="123" t="s">
        <v>414</v>
      </c>
      <c r="C112" s="127" t="s">
        <v>1202</v>
      </c>
      <c r="D112" s="122">
        <v>0.83930000000000005</v>
      </c>
      <c r="E112" s="43">
        <v>1680</v>
      </c>
      <c r="F112" s="77" t="s">
        <v>10</v>
      </c>
      <c r="G112" s="77" t="s">
        <v>11</v>
      </c>
      <c r="H112" s="77" t="s">
        <v>214</v>
      </c>
      <c r="I112" s="77" t="s">
        <v>215</v>
      </c>
      <c r="J112" s="77" t="s">
        <v>182</v>
      </c>
      <c r="K112" s="77" t="s">
        <v>183</v>
      </c>
      <c r="L112" s="77" t="s">
        <v>218</v>
      </c>
      <c r="M112" s="77" t="s">
        <v>219</v>
      </c>
      <c r="N112" s="44">
        <v>42000</v>
      </c>
      <c r="O112" s="3">
        <f t="shared" si="1"/>
        <v>25</v>
      </c>
    </row>
    <row r="113" spans="1:15" x14ac:dyDescent="0.35">
      <c r="A113" s="124">
        <v>110053</v>
      </c>
      <c r="B113" s="123" t="s">
        <v>415</v>
      </c>
      <c r="C113" s="127" t="s">
        <v>1203</v>
      </c>
      <c r="D113" s="122">
        <v>0.83030000000000004</v>
      </c>
      <c r="E113" s="43">
        <v>912</v>
      </c>
      <c r="F113" s="77" t="s">
        <v>10</v>
      </c>
      <c r="G113" s="77" t="s">
        <v>11</v>
      </c>
      <c r="H113" s="77" t="s">
        <v>106</v>
      </c>
      <c r="I113" s="77" t="s">
        <v>107</v>
      </c>
      <c r="J113" s="77" t="s">
        <v>102</v>
      </c>
      <c r="K113" s="77" t="s">
        <v>103</v>
      </c>
      <c r="L113" s="77" t="s">
        <v>108</v>
      </c>
      <c r="M113" s="77" t="s">
        <v>109</v>
      </c>
      <c r="N113" s="44">
        <v>36936</v>
      </c>
      <c r="O113" s="3">
        <f t="shared" si="1"/>
        <v>40.5</v>
      </c>
    </row>
    <row r="114" spans="1:15" x14ac:dyDescent="0.35">
      <c r="A114" s="124">
        <v>110054</v>
      </c>
      <c r="B114" s="123" t="s">
        <v>416</v>
      </c>
      <c r="C114" s="127" t="s">
        <v>1204</v>
      </c>
      <c r="D114" s="122">
        <v>1.2311000000000001</v>
      </c>
      <c r="E114" s="43">
        <v>912</v>
      </c>
      <c r="F114" s="77" t="s">
        <v>10</v>
      </c>
      <c r="G114" s="77" t="s">
        <v>11</v>
      </c>
      <c r="H114" s="77" t="s">
        <v>106</v>
      </c>
      <c r="I114" s="77" t="s">
        <v>107</v>
      </c>
      <c r="J114" s="77" t="s">
        <v>102</v>
      </c>
      <c r="K114" s="77" t="s">
        <v>103</v>
      </c>
      <c r="L114" s="77" t="s">
        <v>114</v>
      </c>
      <c r="M114" s="77" t="s">
        <v>115</v>
      </c>
      <c r="N114" s="44">
        <v>36252</v>
      </c>
      <c r="O114" s="3">
        <f t="shared" si="1"/>
        <v>39.75</v>
      </c>
    </row>
    <row r="115" spans="1:15" x14ac:dyDescent="0.35">
      <c r="A115" s="124">
        <v>110056</v>
      </c>
      <c r="B115" s="123" t="s">
        <v>418</v>
      </c>
      <c r="C115" s="127" t="s">
        <v>1205</v>
      </c>
      <c r="D115" s="122">
        <v>1.778</v>
      </c>
      <c r="E115" s="43">
        <v>1400</v>
      </c>
      <c r="F115" s="77" t="s">
        <v>10</v>
      </c>
      <c r="G115" s="77" t="s">
        <v>11</v>
      </c>
      <c r="H115" s="77" t="s">
        <v>118</v>
      </c>
      <c r="I115" s="77" t="s">
        <v>119</v>
      </c>
      <c r="J115" s="77" t="s">
        <v>102</v>
      </c>
      <c r="K115" s="77" t="s">
        <v>103</v>
      </c>
      <c r="L115" s="77" t="s">
        <v>122</v>
      </c>
      <c r="M115" s="77" t="s">
        <v>123</v>
      </c>
      <c r="N115" s="44">
        <v>36960</v>
      </c>
      <c r="O115" s="3">
        <f t="shared" si="1"/>
        <v>26.4</v>
      </c>
    </row>
    <row r="116" spans="1:15" x14ac:dyDescent="0.35">
      <c r="A116" s="124">
        <v>110059</v>
      </c>
      <c r="B116" s="123" t="s">
        <v>419</v>
      </c>
      <c r="C116" s="127" t="s">
        <v>1206</v>
      </c>
      <c r="D116" s="122">
        <v>0.89810000000000001</v>
      </c>
      <c r="E116" s="43">
        <v>912</v>
      </c>
      <c r="F116" s="77" t="s">
        <v>10</v>
      </c>
      <c r="G116" s="77" t="s">
        <v>11</v>
      </c>
      <c r="H116" s="77" t="s">
        <v>144</v>
      </c>
      <c r="I116" s="77" t="s">
        <v>145</v>
      </c>
      <c r="J116" s="77" t="s">
        <v>102</v>
      </c>
      <c r="K116" s="77" t="s">
        <v>103</v>
      </c>
      <c r="L116" s="77" t="s">
        <v>150</v>
      </c>
      <c r="M116" s="77" t="s">
        <v>151</v>
      </c>
      <c r="N116" s="44">
        <v>36252</v>
      </c>
      <c r="O116" s="3">
        <f t="shared" si="1"/>
        <v>39.75</v>
      </c>
    </row>
    <row r="117" spans="1:15" x14ac:dyDescent="0.35">
      <c r="A117" s="124">
        <v>110066</v>
      </c>
      <c r="B117" s="123" t="s">
        <v>420</v>
      </c>
      <c r="C117" s="127" t="s">
        <v>1207</v>
      </c>
      <c r="D117" s="122">
        <v>0.78</v>
      </c>
      <c r="E117" s="43">
        <v>1600</v>
      </c>
      <c r="F117" s="77" t="s">
        <v>10</v>
      </c>
      <c r="G117" s="77" t="s">
        <v>11</v>
      </c>
      <c r="H117" s="77" t="s">
        <v>176</v>
      </c>
      <c r="I117" s="77" t="s">
        <v>177</v>
      </c>
      <c r="J117" s="77" t="s">
        <v>102</v>
      </c>
      <c r="K117" s="77" t="s">
        <v>103</v>
      </c>
      <c r="L117" s="77" t="s">
        <v>178</v>
      </c>
      <c r="M117" s="77" t="s">
        <v>179</v>
      </c>
      <c r="N117" s="44">
        <v>40000</v>
      </c>
      <c r="O117" s="3">
        <f t="shared" si="1"/>
        <v>25</v>
      </c>
    </row>
    <row r="118" spans="1:15" x14ac:dyDescent="0.35">
      <c r="A118" s="124">
        <v>110073</v>
      </c>
      <c r="B118" s="123" t="s">
        <v>1090</v>
      </c>
      <c r="C118" s="127" t="s">
        <v>1208</v>
      </c>
      <c r="D118" s="122">
        <v>2.8</v>
      </c>
      <c r="E118" s="43">
        <v>1232</v>
      </c>
      <c r="F118" s="77" t="s">
        <v>10</v>
      </c>
      <c r="G118" s="77" t="s">
        <v>11</v>
      </c>
      <c r="H118" s="77" t="s">
        <v>1089</v>
      </c>
      <c r="I118" s="77" t="s">
        <v>1088</v>
      </c>
      <c r="J118" s="77" t="s">
        <v>182</v>
      </c>
      <c r="K118" s="77" t="s">
        <v>183</v>
      </c>
      <c r="L118" s="77" t="s">
        <v>232</v>
      </c>
      <c r="M118" s="77" t="s">
        <v>233</v>
      </c>
      <c r="N118" s="44">
        <v>36960</v>
      </c>
      <c r="O118" s="3">
        <f t="shared" si="1"/>
        <v>30</v>
      </c>
    </row>
    <row r="119" spans="1:15" x14ac:dyDescent="0.35">
      <c r="A119" s="124">
        <v>110080</v>
      </c>
      <c r="B119" s="123" t="s">
        <v>421</v>
      </c>
      <c r="C119" s="127" t="s">
        <v>1209</v>
      </c>
      <c r="D119" s="122">
        <v>4.8305999999999996</v>
      </c>
      <c r="E119" s="43">
        <v>1200</v>
      </c>
      <c r="F119" s="77" t="s">
        <v>10</v>
      </c>
      <c r="G119" s="77" t="s">
        <v>11</v>
      </c>
      <c r="H119" s="77" t="s">
        <v>50</v>
      </c>
      <c r="I119" s="77" t="s">
        <v>51</v>
      </c>
      <c r="J119" s="77" t="s">
        <v>36</v>
      </c>
      <c r="K119" s="77" t="s">
        <v>37</v>
      </c>
      <c r="L119" s="77" t="s">
        <v>44</v>
      </c>
      <c r="M119" s="77" t="s">
        <v>45</v>
      </c>
      <c r="N119" s="44">
        <v>36000</v>
      </c>
      <c r="O119" s="3">
        <f t="shared" si="1"/>
        <v>30</v>
      </c>
    </row>
    <row r="120" spans="1:15" x14ac:dyDescent="0.35">
      <c r="A120" s="124">
        <v>110101</v>
      </c>
      <c r="B120" s="123" t="s">
        <v>422</v>
      </c>
      <c r="C120" s="127" t="s">
        <v>1210</v>
      </c>
      <c r="D120" s="122">
        <v>0.68300000000000005</v>
      </c>
      <c r="E120" s="43">
        <v>912</v>
      </c>
      <c r="F120" s="77" t="s">
        <v>10</v>
      </c>
      <c r="G120" s="77" t="s">
        <v>11</v>
      </c>
      <c r="H120" s="77" t="s">
        <v>144</v>
      </c>
      <c r="I120" s="77" t="s">
        <v>145</v>
      </c>
      <c r="J120" s="77" t="s">
        <v>102</v>
      </c>
      <c r="K120" s="77" t="s">
        <v>103</v>
      </c>
      <c r="L120" s="77" t="s">
        <v>156</v>
      </c>
      <c r="M120" s="77" t="s">
        <v>157</v>
      </c>
      <c r="N120" s="44">
        <v>36252</v>
      </c>
      <c r="O120" s="3">
        <f t="shared" si="1"/>
        <v>39.75</v>
      </c>
    </row>
    <row r="121" spans="1:15" x14ac:dyDescent="0.35">
      <c r="A121" s="124">
        <v>110102</v>
      </c>
      <c r="B121" s="123" t="s">
        <v>423</v>
      </c>
      <c r="C121" s="127" t="s">
        <v>1211</v>
      </c>
      <c r="D121" s="122">
        <v>1.0091000000000001</v>
      </c>
      <c r="E121" s="43">
        <v>912</v>
      </c>
      <c r="F121" s="77" t="s">
        <v>10</v>
      </c>
      <c r="G121" s="77" t="s">
        <v>11</v>
      </c>
      <c r="H121" s="77" t="s">
        <v>144</v>
      </c>
      <c r="I121" s="77" t="s">
        <v>145</v>
      </c>
      <c r="J121" s="77" t="s">
        <v>102</v>
      </c>
      <c r="K121" s="77" t="s">
        <v>103</v>
      </c>
      <c r="L121" s="77" t="s">
        <v>156</v>
      </c>
      <c r="M121" s="77" t="s">
        <v>157</v>
      </c>
      <c r="N121" s="44">
        <v>37962</v>
      </c>
      <c r="O121" s="3">
        <f t="shared" si="1"/>
        <v>41.625</v>
      </c>
    </row>
    <row r="122" spans="1:15" x14ac:dyDescent="0.35">
      <c r="A122" s="124">
        <v>110149</v>
      </c>
      <c r="B122" s="123" t="s">
        <v>424</v>
      </c>
      <c r="C122" s="127" t="s">
        <v>1212</v>
      </c>
      <c r="D122" s="122">
        <v>0.47449999999999998</v>
      </c>
      <c r="E122" s="43">
        <v>0</v>
      </c>
      <c r="F122" s="77" t="s">
        <v>10</v>
      </c>
      <c r="G122" s="77" t="s">
        <v>11</v>
      </c>
      <c r="H122" s="77" t="s">
        <v>132</v>
      </c>
      <c r="I122" s="77" t="s">
        <v>133</v>
      </c>
      <c r="J122" s="77" t="s">
        <v>102</v>
      </c>
      <c r="K122" s="77" t="s">
        <v>103</v>
      </c>
      <c r="L122" s="77" t="s">
        <v>222</v>
      </c>
      <c r="M122" s="77" t="s">
        <v>223</v>
      </c>
      <c r="N122" s="44">
        <v>39600</v>
      </c>
      <c r="O122" s="3" t="e">
        <f t="shared" si="1"/>
        <v>#DIV/0!</v>
      </c>
    </row>
    <row r="123" spans="1:15" x14ac:dyDescent="0.35">
      <c r="A123" s="124">
        <v>110161</v>
      </c>
      <c r="B123" s="123" t="s">
        <v>425</v>
      </c>
      <c r="C123" s="127" t="s">
        <v>1213</v>
      </c>
      <c r="D123" s="122">
        <v>3.5844</v>
      </c>
      <c r="E123" s="43">
        <v>1456</v>
      </c>
      <c r="F123" s="77" t="s">
        <v>10</v>
      </c>
      <c r="G123" s="77" t="s">
        <v>11</v>
      </c>
      <c r="H123" s="77" t="s">
        <v>136</v>
      </c>
      <c r="I123" s="77" t="s">
        <v>137</v>
      </c>
      <c r="J123" s="77" t="s">
        <v>102</v>
      </c>
      <c r="K123" s="77" t="s">
        <v>103</v>
      </c>
      <c r="L123" s="77" t="s">
        <v>234</v>
      </c>
      <c r="M123" s="77" t="s">
        <v>235</v>
      </c>
      <c r="N123" s="44">
        <v>36400</v>
      </c>
      <c r="O123" s="3">
        <f t="shared" si="1"/>
        <v>25</v>
      </c>
    </row>
    <row r="124" spans="1:15" x14ac:dyDescent="0.35">
      <c r="A124" s="124">
        <v>110177</v>
      </c>
      <c r="B124" s="123" t="s">
        <v>426</v>
      </c>
      <c r="C124" s="127" t="s">
        <v>1214</v>
      </c>
      <c r="D124" s="122">
        <v>0.79869999999999997</v>
      </c>
      <c r="E124" s="43">
        <v>960</v>
      </c>
      <c r="F124" s="77" t="s">
        <v>10</v>
      </c>
      <c r="G124" s="77" t="s">
        <v>11</v>
      </c>
      <c r="H124" s="77" t="s">
        <v>144</v>
      </c>
      <c r="I124" s="77" t="s">
        <v>145</v>
      </c>
      <c r="J124" s="77" t="s">
        <v>102</v>
      </c>
      <c r="K124" s="77" t="s">
        <v>103</v>
      </c>
      <c r="L124" s="77" t="s">
        <v>156</v>
      </c>
      <c r="M124" s="77" t="s">
        <v>157</v>
      </c>
      <c r="N124" s="44">
        <v>38160</v>
      </c>
      <c r="O124" s="3">
        <f t="shared" si="1"/>
        <v>39.75</v>
      </c>
    </row>
    <row r="125" spans="1:15" x14ac:dyDescent="0.35">
      <c r="A125" s="124">
        <v>110186</v>
      </c>
      <c r="B125" s="123" t="s">
        <v>427</v>
      </c>
      <c r="C125" s="127" t="s">
        <v>1215</v>
      </c>
      <c r="D125" s="122">
        <v>0.90300000000000002</v>
      </c>
      <c r="E125" s="43">
        <v>960</v>
      </c>
      <c r="F125" s="77" t="s">
        <v>10</v>
      </c>
      <c r="G125" s="77" t="s">
        <v>11</v>
      </c>
      <c r="H125" s="77" t="s">
        <v>144</v>
      </c>
      <c r="I125" s="77" t="s">
        <v>145</v>
      </c>
      <c r="J125" s="77" t="s">
        <v>102</v>
      </c>
      <c r="K125" s="77" t="s">
        <v>103</v>
      </c>
      <c r="L125" s="77" t="s">
        <v>156</v>
      </c>
      <c r="M125" s="77" t="s">
        <v>157</v>
      </c>
      <c r="N125" s="44">
        <v>38160</v>
      </c>
      <c r="O125" s="3">
        <f t="shared" si="1"/>
        <v>39.75</v>
      </c>
    </row>
    <row r="126" spans="1:15" x14ac:dyDescent="0.35">
      <c r="A126" s="124">
        <v>110187</v>
      </c>
      <c r="B126" s="123" t="s">
        <v>428</v>
      </c>
      <c r="C126" s="127" t="s">
        <v>1216</v>
      </c>
      <c r="D126" s="122">
        <v>0.79449999999999998</v>
      </c>
      <c r="E126" s="43">
        <v>960</v>
      </c>
      <c r="F126" s="77" t="s">
        <v>10</v>
      </c>
      <c r="G126" s="77" t="s">
        <v>11</v>
      </c>
      <c r="H126" s="77" t="s">
        <v>144</v>
      </c>
      <c r="I126" s="77" t="s">
        <v>145</v>
      </c>
      <c r="J126" s="77" t="s">
        <v>102</v>
      </c>
      <c r="K126" s="77" t="s">
        <v>103</v>
      </c>
      <c r="L126" s="77" t="s">
        <v>156</v>
      </c>
      <c r="M126" s="77" t="s">
        <v>157</v>
      </c>
      <c r="N126" s="44">
        <v>38160</v>
      </c>
      <c r="O126" s="3">
        <f t="shared" si="1"/>
        <v>39.75</v>
      </c>
    </row>
    <row r="127" spans="1:15" x14ac:dyDescent="0.35">
      <c r="A127" s="124">
        <v>110208</v>
      </c>
      <c r="B127" s="123" t="s">
        <v>429</v>
      </c>
      <c r="C127" s="127" t="s">
        <v>1217</v>
      </c>
      <c r="D127" s="122">
        <v>0.41439999999999999</v>
      </c>
      <c r="E127" s="43">
        <v>1728</v>
      </c>
      <c r="F127" s="77" t="s">
        <v>10</v>
      </c>
      <c r="G127" s="77" t="s">
        <v>11</v>
      </c>
      <c r="H127" s="77" t="s">
        <v>188</v>
      </c>
      <c r="I127" s="77" t="s">
        <v>189</v>
      </c>
      <c r="J127" s="77" t="s">
        <v>182</v>
      </c>
      <c r="K127" s="77" t="s">
        <v>183</v>
      </c>
      <c r="L127" s="77" t="s">
        <v>190</v>
      </c>
      <c r="M127" s="77" t="s">
        <v>191</v>
      </c>
      <c r="N127" s="44">
        <v>43200</v>
      </c>
      <c r="O127" s="3">
        <f t="shared" si="1"/>
        <v>25</v>
      </c>
    </row>
    <row r="128" spans="1:15" x14ac:dyDescent="0.35">
      <c r="A128" s="124">
        <v>110211</v>
      </c>
      <c r="B128" s="123" t="s">
        <v>430</v>
      </c>
      <c r="C128" s="127" t="s">
        <v>1218</v>
      </c>
      <c r="D128" s="122">
        <v>0.45929999999999999</v>
      </c>
      <c r="E128" s="43">
        <v>1071</v>
      </c>
      <c r="F128" s="77" t="s">
        <v>10</v>
      </c>
      <c r="G128" s="77" t="s">
        <v>11</v>
      </c>
      <c r="H128" s="77" t="s">
        <v>188</v>
      </c>
      <c r="I128" s="77" t="s">
        <v>189</v>
      </c>
      <c r="J128" s="77" t="s">
        <v>182</v>
      </c>
      <c r="K128" s="77" t="s">
        <v>183</v>
      </c>
      <c r="L128" s="77" t="s">
        <v>190</v>
      </c>
      <c r="M128" s="77" t="s">
        <v>191</v>
      </c>
      <c r="N128" s="44">
        <v>42840</v>
      </c>
      <c r="O128" s="3">
        <f t="shared" si="1"/>
        <v>40</v>
      </c>
    </row>
    <row r="129" spans="1:15" x14ac:dyDescent="0.35">
      <c r="A129" s="124">
        <v>110227</v>
      </c>
      <c r="B129" s="123" t="s">
        <v>431</v>
      </c>
      <c r="C129" s="127" t="s">
        <v>1219</v>
      </c>
      <c r="D129" s="122">
        <v>0.11219999999999999</v>
      </c>
      <c r="E129" s="43">
        <v>0</v>
      </c>
      <c r="F129" s="77" t="s">
        <v>10</v>
      </c>
      <c r="G129" s="77" t="s">
        <v>11</v>
      </c>
      <c r="H129" s="77" t="s">
        <v>158</v>
      </c>
      <c r="I129" s="77" t="s">
        <v>159</v>
      </c>
      <c r="J129" s="77" t="s">
        <v>102</v>
      </c>
      <c r="K129" s="77" t="s">
        <v>103</v>
      </c>
      <c r="L129" s="77" t="s">
        <v>220</v>
      </c>
      <c r="M129" s="77" t="s">
        <v>221</v>
      </c>
      <c r="N129" s="44">
        <v>40000</v>
      </c>
      <c r="O129" s="3" t="e">
        <f t="shared" si="1"/>
        <v>#DIV/0!</v>
      </c>
    </row>
    <row r="130" spans="1:15" x14ac:dyDescent="0.35">
      <c r="A130" s="124">
        <v>110242</v>
      </c>
      <c r="B130" s="123" t="s">
        <v>432</v>
      </c>
      <c r="C130" s="127" t="s">
        <v>1220</v>
      </c>
      <c r="D130" s="122">
        <v>1.9476</v>
      </c>
      <c r="E130" s="43">
        <v>0</v>
      </c>
      <c r="F130" s="77" t="s">
        <v>10</v>
      </c>
      <c r="G130" s="77" t="s">
        <v>11</v>
      </c>
      <c r="H130" s="77" t="s">
        <v>12</v>
      </c>
      <c r="I130" s="77" t="s">
        <v>13</v>
      </c>
      <c r="J130" s="77" t="s">
        <v>14</v>
      </c>
      <c r="K130" s="77" t="s">
        <v>15</v>
      </c>
      <c r="L130" s="77" t="s">
        <v>236</v>
      </c>
      <c r="M130" s="77" t="s">
        <v>237</v>
      </c>
      <c r="N130" s="44">
        <v>40800</v>
      </c>
      <c r="O130" s="3" t="e">
        <f t="shared" si="1"/>
        <v>#DIV/0!</v>
      </c>
    </row>
    <row r="131" spans="1:15" x14ac:dyDescent="0.35">
      <c r="A131" s="124">
        <v>110244</v>
      </c>
      <c r="B131" s="123" t="s">
        <v>433</v>
      </c>
      <c r="C131" s="127" t="s">
        <v>1221</v>
      </c>
      <c r="D131" s="122">
        <v>1.9231</v>
      </c>
      <c r="E131" s="43">
        <v>0</v>
      </c>
      <c r="F131" s="77" t="s">
        <v>10</v>
      </c>
      <c r="G131" s="77" t="s">
        <v>11</v>
      </c>
      <c r="H131" s="77" t="s">
        <v>26</v>
      </c>
      <c r="I131" s="77" t="s">
        <v>27</v>
      </c>
      <c r="J131" s="77" t="s">
        <v>14</v>
      </c>
      <c r="K131" s="77" t="s">
        <v>15</v>
      </c>
      <c r="L131" s="77" t="s">
        <v>238</v>
      </c>
      <c r="M131" s="77" t="s">
        <v>239</v>
      </c>
      <c r="N131" s="44">
        <v>41125</v>
      </c>
      <c r="O131" s="3" t="e">
        <f t="shared" ref="O131:O194" si="2">N131/E131</f>
        <v>#DIV/0!</v>
      </c>
    </row>
    <row r="132" spans="1:15" x14ac:dyDescent="0.35">
      <c r="A132" s="124">
        <v>110253</v>
      </c>
      <c r="B132" s="123" t="s">
        <v>516</v>
      </c>
      <c r="C132" s="127" t="s">
        <v>1222</v>
      </c>
      <c r="D132" s="122">
        <v>1.9476</v>
      </c>
      <c r="E132" s="43">
        <v>960</v>
      </c>
      <c r="F132" s="77" t="s">
        <v>10</v>
      </c>
      <c r="G132" s="77" t="s">
        <v>11</v>
      </c>
      <c r="H132" s="77" t="s">
        <v>12</v>
      </c>
      <c r="I132" s="77" t="s">
        <v>13</v>
      </c>
      <c r="J132" s="77" t="s">
        <v>14</v>
      </c>
      <c r="K132" s="77" t="s">
        <v>15</v>
      </c>
      <c r="L132" s="77" t="s">
        <v>240</v>
      </c>
      <c r="M132" s="77" t="s">
        <v>241</v>
      </c>
      <c r="N132" s="44">
        <v>40800</v>
      </c>
      <c r="O132" s="3">
        <f t="shared" si="2"/>
        <v>42.5</v>
      </c>
    </row>
    <row r="133" spans="1:15" x14ac:dyDescent="0.35">
      <c r="A133" s="124">
        <v>110254</v>
      </c>
      <c r="B133" s="123" t="s">
        <v>434</v>
      </c>
      <c r="C133" s="127" t="s">
        <v>1223</v>
      </c>
      <c r="D133" s="122">
        <v>1.9476</v>
      </c>
      <c r="E133" s="43">
        <v>960</v>
      </c>
      <c r="F133" s="77" t="s">
        <v>10</v>
      </c>
      <c r="G133" s="77" t="s">
        <v>11</v>
      </c>
      <c r="H133" s="77" t="s">
        <v>12</v>
      </c>
      <c r="I133" s="77" t="s">
        <v>13</v>
      </c>
      <c r="J133" s="77" t="s">
        <v>14</v>
      </c>
      <c r="K133" s="77" t="s">
        <v>15</v>
      </c>
      <c r="L133" s="77" t="s">
        <v>242</v>
      </c>
      <c r="M133" s="77" t="s">
        <v>243</v>
      </c>
      <c r="N133" s="44">
        <v>40800</v>
      </c>
      <c r="O133" s="3">
        <f t="shared" si="2"/>
        <v>42.5</v>
      </c>
    </row>
    <row r="134" spans="1:15" x14ac:dyDescent="0.35">
      <c r="A134" s="124">
        <v>110261</v>
      </c>
      <c r="B134" s="123" t="s">
        <v>435</v>
      </c>
      <c r="C134" s="127" t="s">
        <v>1224</v>
      </c>
      <c r="D134" s="122">
        <v>3.2968999999999999</v>
      </c>
      <c r="E134" s="43">
        <v>1000</v>
      </c>
      <c r="F134" s="77" t="s">
        <v>10</v>
      </c>
      <c r="G134" s="77" t="s">
        <v>11</v>
      </c>
      <c r="H134" s="77" t="s">
        <v>76</v>
      </c>
      <c r="I134" s="77" t="s">
        <v>77</v>
      </c>
      <c r="J134" s="77" t="s">
        <v>64</v>
      </c>
      <c r="K134" s="77" t="s">
        <v>65</v>
      </c>
      <c r="L134" s="77" t="s">
        <v>78</v>
      </c>
      <c r="M134" s="77" t="s">
        <v>79</v>
      </c>
      <c r="N134" s="44">
        <v>40000</v>
      </c>
      <c r="O134" s="3">
        <f t="shared" si="2"/>
        <v>40</v>
      </c>
    </row>
    <row r="135" spans="1:15" x14ac:dyDescent="0.35">
      <c r="A135" s="124">
        <v>110322</v>
      </c>
      <c r="B135" s="123" t="s">
        <v>436</v>
      </c>
      <c r="C135" s="127" t="s">
        <v>1225</v>
      </c>
      <c r="D135" s="122">
        <v>4.7389999999999999</v>
      </c>
      <c r="E135" s="43">
        <v>950</v>
      </c>
      <c r="F135" s="77" t="s">
        <v>10</v>
      </c>
      <c r="G135" s="77" t="s">
        <v>11</v>
      </c>
      <c r="H135" s="77" t="s">
        <v>68</v>
      </c>
      <c r="I135" s="77" t="s">
        <v>69</v>
      </c>
      <c r="J135" s="77" t="s">
        <v>64</v>
      </c>
      <c r="K135" s="77" t="s">
        <v>65</v>
      </c>
      <c r="L135" s="77" t="s">
        <v>70</v>
      </c>
      <c r="M135" s="77" t="s">
        <v>71</v>
      </c>
      <c r="N135" s="44">
        <v>38000</v>
      </c>
      <c r="O135" s="3">
        <f t="shared" si="2"/>
        <v>40</v>
      </c>
    </row>
    <row r="136" spans="1:15" x14ac:dyDescent="0.35">
      <c r="A136" s="124">
        <v>110345</v>
      </c>
      <c r="B136" s="123" t="s">
        <v>1087</v>
      </c>
      <c r="C136" s="127" t="s">
        <v>1226</v>
      </c>
      <c r="D136" s="122">
        <v>4.4489000000000001</v>
      </c>
      <c r="E136" s="43">
        <v>950</v>
      </c>
      <c r="F136" s="77" t="s">
        <v>10</v>
      </c>
      <c r="G136" s="77" t="s">
        <v>11</v>
      </c>
      <c r="H136" s="77" t="s">
        <v>96</v>
      </c>
      <c r="I136" s="77" t="s">
        <v>97</v>
      </c>
      <c r="J136" s="77" t="s">
        <v>64</v>
      </c>
      <c r="K136" s="77" t="s">
        <v>65</v>
      </c>
      <c r="L136" s="77" t="s">
        <v>270</v>
      </c>
      <c r="M136" s="77" t="s">
        <v>271</v>
      </c>
      <c r="N136" s="44">
        <v>38000</v>
      </c>
      <c r="O136" s="3">
        <f t="shared" si="2"/>
        <v>40</v>
      </c>
    </row>
    <row r="137" spans="1:15" x14ac:dyDescent="0.35">
      <c r="A137" s="124">
        <v>110346</v>
      </c>
      <c r="B137" s="123" t="s">
        <v>437</v>
      </c>
      <c r="C137" s="127" t="s">
        <v>1227</v>
      </c>
      <c r="D137" s="122">
        <v>3.8805999999999998</v>
      </c>
      <c r="E137" s="43">
        <v>950</v>
      </c>
      <c r="F137" s="77" t="s">
        <v>10</v>
      </c>
      <c r="G137" s="77" t="s">
        <v>11</v>
      </c>
      <c r="H137" s="77" t="s">
        <v>76</v>
      </c>
      <c r="I137" s="77" t="s">
        <v>77</v>
      </c>
      <c r="J137" s="77" t="s">
        <v>64</v>
      </c>
      <c r="K137" s="77" t="s">
        <v>65</v>
      </c>
      <c r="L137" s="77" t="s">
        <v>78</v>
      </c>
      <c r="M137" s="77" t="s">
        <v>79</v>
      </c>
      <c r="N137" s="44">
        <v>38000</v>
      </c>
      <c r="O137" s="3">
        <f t="shared" si="2"/>
        <v>40</v>
      </c>
    </row>
    <row r="138" spans="1:15" x14ac:dyDescent="0.35">
      <c r="A138" s="124">
        <v>110348</v>
      </c>
      <c r="B138" s="123" t="s">
        <v>438</v>
      </c>
      <c r="C138" s="127" t="s">
        <v>1228</v>
      </c>
      <c r="D138" s="122">
        <v>3.3765000000000001</v>
      </c>
      <c r="E138" s="43">
        <v>950</v>
      </c>
      <c r="F138" s="77" t="s">
        <v>10</v>
      </c>
      <c r="G138" s="77" t="s">
        <v>11</v>
      </c>
      <c r="H138" s="77" t="s">
        <v>76</v>
      </c>
      <c r="I138" s="77" t="s">
        <v>77</v>
      </c>
      <c r="J138" s="77" t="s">
        <v>64</v>
      </c>
      <c r="K138" s="77" t="s">
        <v>65</v>
      </c>
      <c r="L138" s="77" t="s">
        <v>78</v>
      </c>
      <c r="M138" s="77" t="s">
        <v>79</v>
      </c>
      <c r="N138" s="44">
        <v>38000</v>
      </c>
      <c r="O138" s="3">
        <f t="shared" si="2"/>
        <v>40</v>
      </c>
    </row>
    <row r="139" spans="1:15" x14ac:dyDescent="0.35">
      <c r="A139" s="124">
        <v>110349</v>
      </c>
      <c r="B139" s="123" t="s">
        <v>439</v>
      </c>
      <c r="C139" s="127" t="s">
        <v>1229</v>
      </c>
      <c r="D139" s="122">
        <v>3.63</v>
      </c>
      <c r="E139" s="43">
        <v>950</v>
      </c>
      <c r="F139" s="77" t="s">
        <v>10</v>
      </c>
      <c r="G139" s="77" t="s">
        <v>11</v>
      </c>
      <c r="H139" s="77" t="s">
        <v>76</v>
      </c>
      <c r="I139" s="77" t="s">
        <v>77</v>
      </c>
      <c r="J139" s="77" t="s">
        <v>64</v>
      </c>
      <c r="K139" s="77" t="s">
        <v>65</v>
      </c>
      <c r="L139" s="77" t="s">
        <v>78</v>
      </c>
      <c r="M139" s="77" t="s">
        <v>79</v>
      </c>
      <c r="N139" s="44">
        <v>38000</v>
      </c>
      <c r="O139" s="3">
        <f t="shared" si="2"/>
        <v>40</v>
      </c>
    </row>
    <row r="140" spans="1:15" x14ac:dyDescent="0.35">
      <c r="A140" s="124">
        <v>110361</v>
      </c>
      <c r="B140" s="123" t="s">
        <v>440</v>
      </c>
      <c r="C140" s="127" t="s">
        <v>1230</v>
      </c>
      <c r="D140" s="122">
        <v>1.4274</v>
      </c>
      <c r="E140" s="43">
        <v>1400</v>
      </c>
      <c r="F140" s="77" t="s">
        <v>10</v>
      </c>
      <c r="G140" s="77" t="s">
        <v>11</v>
      </c>
      <c r="H140" s="77" t="s">
        <v>106</v>
      </c>
      <c r="I140" s="77" t="s">
        <v>107</v>
      </c>
      <c r="J140" s="77" t="s">
        <v>102</v>
      </c>
      <c r="K140" s="77" t="s">
        <v>103</v>
      </c>
      <c r="L140" s="77" t="s">
        <v>108</v>
      </c>
      <c r="M140" s="77" t="s">
        <v>109</v>
      </c>
      <c r="N140" s="44">
        <v>37800</v>
      </c>
      <c r="O140" s="3">
        <f t="shared" si="2"/>
        <v>27</v>
      </c>
    </row>
    <row r="141" spans="1:15" x14ac:dyDescent="0.35">
      <c r="A141" s="124">
        <v>110381</v>
      </c>
      <c r="B141" s="123" t="s">
        <v>441</v>
      </c>
      <c r="C141" s="127" t="s">
        <v>1231</v>
      </c>
      <c r="D141" s="122">
        <v>0.63690000000000002</v>
      </c>
      <c r="E141" s="43">
        <v>0</v>
      </c>
      <c r="F141" s="77" t="s">
        <v>10</v>
      </c>
      <c r="G141" s="77" t="s">
        <v>11</v>
      </c>
      <c r="H141" s="77" t="s">
        <v>176</v>
      </c>
      <c r="I141" s="77" t="s">
        <v>177</v>
      </c>
      <c r="J141" s="77" t="s">
        <v>102</v>
      </c>
      <c r="K141" s="77" t="s">
        <v>103</v>
      </c>
      <c r="L141" s="77" t="s">
        <v>178</v>
      </c>
      <c r="M141" s="77" t="s">
        <v>179</v>
      </c>
      <c r="N141" s="44">
        <v>44000</v>
      </c>
      <c r="O141" s="3" t="e">
        <f t="shared" si="2"/>
        <v>#DIV/0!</v>
      </c>
    </row>
    <row r="142" spans="1:15" x14ac:dyDescent="0.35">
      <c r="A142" s="124">
        <v>110393</v>
      </c>
      <c r="B142" s="123" t="s">
        <v>442</v>
      </c>
      <c r="C142" s="127" t="s">
        <v>1232</v>
      </c>
      <c r="D142" s="122">
        <v>1.1923999999999999</v>
      </c>
      <c r="E142" s="43">
        <v>2100</v>
      </c>
      <c r="F142" s="77" t="s">
        <v>10</v>
      </c>
      <c r="G142" s="77" t="s">
        <v>11</v>
      </c>
      <c r="H142" s="77" t="s">
        <v>244</v>
      </c>
      <c r="I142" s="77" t="s">
        <v>245</v>
      </c>
      <c r="J142" s="77" t="s">
        <v>182</v>
      </c>
      <c r="K142" s="77" t="s">
        <v>183</v>
      </c>
      <c r="L142" s="77" t="s">
        <v>246</v>
      </c>
      <c r="M142" s="77" t="s">
        <v>247</v>
      </c>
      <c r="N142" s="44">
        <v>22680</v>
      </c>
      <c r="O142" s="3">
        <f t="shared" si="2"/>
        <v>10.8</v>
      </c>
    </row>
    <row r="143" spans="1:15" x14ac:dyDescent="0.35">
      <c r="A143" s="124">
        <v>110394</v>
      </c>
      <c r="B143" s="123" t="s">
        <v>443</v>
      </c>
      <c r="C143" s="127" t="s">
        <v>1233</v>
      </c>
      <c r="D143" s="122">
        <v>1.1052999999999999</v>
      </c>
      <c r="E143" s="43">
        <v>1500</v>
      </c>
      <c r="F143" s="77" t="s">
        <v>10</v>
      </c>
      <c r="G143" s="77" t="s">
        <v>11</v>
      </c>
      <c r="H143" s="77" t="s">
        <v>248</v>
      </c>
      <c r="I143" s="77" t="s">
        <v>249</v>
      </c>
      <c r="J143" s="77" t="s">
        <v>182</v>
      </c>
      <c r="K143" s="77" t="s">
        <v>183</v>
      </c>
      <c r="L143" s="77" t="s">
        <v>250</v>
      </c>
      <c r="M143" s="77" t="s">
        <v>251</v>
      </c>
      <c r="N143" s="44">
        <v>40500</v>
      </c>
      <c r="O143" s="3">
        <f t="shared" si="2"/>
        <v>27</v>
      </c>
    </row>
    <row r="144" spans="1:15" x14ac:dyDescent="0.35">
      <c r="A144" s="124">
        <v>110396</v>
      </c>
      <c r="B144" s="123" t="s">
        <v>444</v>
      </c>
      <c r="C144" s="127" t="s">
        <v>1234</v>
      </c>
      <c r="D144" s="122">
        <v>3.0859000000000001</v>
      </c>
      <c r="E144" s="43">
        <v>1680</v>
      </c>
      <c r="F144" s="77" t="s">
        <v>10</v>
      </c>
      <c r="G144" s="77" t="s">
        <v>11</v>
      </c>
      <c r="H144" s="77" t="s">
        <v>26</v>
      </c>
      <c r="I144" s="77" t="s">
        <v>27</v>
      </c>
      <c r="J144" s="77" t="s">
        <v>14</v>
      </c>
      <c r="K144" s="77" t="s">
        <v>15</v>
      </c>
      <c r="L144" s="77" t="s">
        <v>252</v>
      </c>
      <c r="M144" s="77" t="s">
        <v>253</v>
      </c>
      <c r="N144" s="44">
        <v>37800</v>
      </c>
      <c r="O144" s="3">
        <f t="shared" si="2"/>
        <v>22.5</v>
      </c>
    </row>
    <row r="145" spans="1:15" x14ac:dyDescent="0.35">
      <c r="A145" s="124">
        <v>110398</v>
      </c>
      <c r="B145" s="123" t="s">
        <v>445</v>
      </c>
      <c r="C145" s="127" t="s">
        <v>1235</v>
      </c>
      <c r="D145" s="122">
        <v>1.3934</v>
      </c>
      <c r="E145" s="43">
        <v>2860</v>
      </c>
      <c r="F145" s="77" t="s">
        <v>10</v>
      </c>
      <c r="G145" s="77" t="s">
        <v>11</v>
      </c>
      <c r="H145" s="77" t="s">
        <v>254</v>
      </c>
      <c r="I145" s="77" t="s">
        <v>255</v>
      </c>
      <c r="J145" s="77" t="s">
        <v>14</v>
      </c>
      <c r="K145" s="77" t="s">
        <v>15</v>
      </c>
      <c r="L145" s="77" t="s">
        <v>256</v>
      </c>
      <c r="M145" s="77" t="s">
        <v>257</v>
      </c>
      <c r="N145" s="44">
        <v>34320</v>
      </c>
      <c r="O145" s="3">
        <f t="shared" si="2"/>
        <v>12</v>
      </c>
    </row>
    <row r="146" spans="1:15" x14ac:dyDescent="0.35">
      <c r="A146" s="124">
        <v>110400</v>
      </c>
      <c r="B146" s="123" t="s">
        <v>446</v>
      </c>
      <c r="C146" s="127" t="s">
        <v>1236</v>
      </c>
      <c r="D146" s="122">
        <v>1.5173000000000001</v>
      </c>
      <c r="E146" s="43">
        <v>4900</v>
      </c>
      <c r="F146" s="77" t="s">
        <v>10</v>
      </c>
      <c r="G146" s="77" t="s">
        <v>11</v>
      </c>
      <c r="H146" s="77" t="s">
        <v>254</v>
      </c>
      <c r="I146" s="77" t="s">
        <v>255</v>
      </c>
      <c r="J146" s="77" t="s">
        <v>14</v>
      </c>
      <c r="K146" s="77" t="s">
        <v>15</v>
      </c>
      <c r="L146" s="77" t="s">
        <v>258</v>
      </c>
      <c r="M146" s="77" t="s">
        <v>259</v>
      </c>
      <c r="N146" s="44">
        <v>29400</v>
      </c>
      <c r="O146" s="3">
        <f t="shared" si="2"/>
        <v>6</v>
      </c>
    </row>
    <row r="147" spans="1:15" x14ac:dyDescent="0.35">
      <c r="A147" s="124">
        <v>110401</v>
      </c>
      <c r="B147" s="123" t="s">
        <v>447</v>
      </c>
      <c r="C147" s="127" t="s">
        <v>1237</v>
      </c>
      <c r="D147" s="122">
        <v>1.4781</v>
      </c>
      <c r="E147" s="43">
        <v>4900</v>
      </c>
      <c r="F147" s="77" t="s">
        <v>10</v>
      </c>
      <c r="G147" s="77" t="s">
        <v>11</v>
      </c>
      <c r="H147" s="77" t="s">
        <v>254</v>
      </c>
      <c r="I147" s="77" t="s">
        <v>255</v>
      </c>
      <c r="J147" s="77" t="s">
        <v>14</v>
      </c>
      <c r="K147" s="77" t="s">
        <v>15</v>
      </c>
      <c r="L147" s="77" t="s">
        <v>258</v>
      </c>
      <c r="M147" s="77" t="s">
        <v>259</v>
      </c>
      <c r="N147" s="44">
        <v>29400</v>
      </c>
      <c r="O147" s="3">
        <f t="shared" si="2"/>
        <v>6</v>
      </c>
    </row>
    <row r="148" spans="1:15" x14ac:dyDescent="0.35">
      <c r="A148" s="124">
        <v>110402</v>
      </c>
      <c r="B148" s="123" t="s">
        <v>448</v>
      </c>
      <c r="C148" s="127" t="s">
        <v>1238</v>
      </c>
      <c r="D148" s="122">
        <v>1.5301</v>
      </c>
      <c r="E148" s="43">
        <v>4900</v>
      </c>
      <c r="F148" s="77">
        <v>1000</v>
      </c>
      <c r="G148" s="77" t="s">
        <v>11</v>
      </c>
      <c r="H148" s="77" t="s">
        <v>254</v>
      </c>
      <c r="I148" s="77" t="s">
        <v>255</v>
      </c>
      <c r="J148" s="77" t="s">
        <v>14</v>
      </c>
      <c r="K148" s="77" t="s">
        <v>15</v>
      </c>
      <c r="L148" s="77" t="s">
        <v>258</v>
      </c>
      <c r="M148" s="77" t="s">
        <v>259</v>
      </c>
      <c r="N148" s="44">
        <v>29400</v>
      </c>
      <c r="O148" s="3">
        <f t="shared" si="2"/>
        <v>6</v>
      </c>
    </row>
    <row r="149" spans="1:15" x14ac:dyDescent="0.35">
      <c r="A149" s="124">
        <v>110425</v>
      </c>
      <c r="B149" s="123" t="s">
        <v>449</v>
      </c>
      <c r="C149" s="127" t="s">
        <v>1239</v>
      </c>
      <c r="D149" s="122">
        <v>0.91269999999999996</v>
      </c>
      <c r="E149" s="43">
        <v>1902</v>
      </c>
      <c r="F149" s="77" t="s">
        <v>10</v>
      </c>
      <c r="G149" s="77" t="s">
        <v>11</v>
      </c>
      <c r="H149" s="77" t="s">
        <v>162</v>
      </c>
      <c r="I149" s="77" t="s">
        <v>163</v>
      </c>
      <c r="J149" s="77" t="s">
        <v>102</v>
      </c>
      <c r="K149" s="77" t="s">
        <v>103</v>
      </c>
      <c r="L149" s="77" t="s">
        <v>260</v>
      </c>
      <c r="M149" s="77" t="s">
        <v>261</v>
      </c>
      <c r="N149" s="44">
        <v>38040</v>
      </c>
      <c r="O149" s="3">
        <f t="shared" si="2"/>
        <v>20</v>
      </c>
    </row>
    <row r="150" spans="1:15" x14ac:dyDescent="0.35">
      <c r="A150" s="124">
        <v>110462</v>
      </c>
      <c r="B150" s="123" t="s">
        <v>450</v>
      </c>
      <c r="C150" s="127" t="s">
        <v>1240</v>
      </c>
      <c r="D150" s="122">
        <v>4.6917</v>
      </c>
      <c r="E150" s="43">
        <v>1300</v>
      </c>
      <c r="F150" s="77" t="s">
        <v>10</v>
      </c>
      <c r="G150" s="77" t="s">
        <v>11</v>
      </c>
      <c r="H150" s="77" t="s">
        <v>50</v>
      </c>
      <c r="I150" s="77" t="s">
        <v>51</v>
      </c>
      <c r="J150" s="77" t="s">
        <v>36</v>
      </c>
      <c r="K150" s="77" t="s">
        <v>37</v>
      </c>
      <c r="L150" s="77" t="s">
        <v>44</v>
      </c>
      <c r="M150" s="77" t="s">
        <v>45</v>
      </c>
      <c r="N150" s="44">
        <v>39000</v>
      </c>
      <c r="O150" s="3">
        <f t="shared" si="2"/>
        <v>30</v>
      </c>
    </row>
    <row r="151" spans="1:15" x14ac:dyDescent="0.35">
      <c r="A151" s="124">
        <v>110473</v>
      </c>
      <c r="B151" s="123" t="s">
        <v>452</v>
      </c>
      <c r="C151" s="127" t="s">
        <v>1241</v>
      </c>
      <c r="D151" s="122">
        <v>1.7799</v>
      </c>
      <c r="E151" s="43">
        <v>1134</v>
      </c>
      <c r="F151" s="77" t="s">
        <v>10</v>
      </c>
      <c r="G151" s="77" t="s">
        <v>11</v>
      </c>
      <c r="H151" s="77" t="s">
        <v>162</v>
      </c>
      <c r="I151" s="77" t="s">
        <v>163</v>
      </c>
      <c r="J151" s="77" t="s">
        <v>102</v>
      </c>
      <c r="K151" s="77" t="s">
        <v>103</v>
      </c>
      <c r="L151" s="77" t="s">
        <v>262</v>
      </c>
      <c r="M151" s="77" t="s">
        <v>263</v>
      </c>
      <c r="N151" s="44">
        <v>34020</v>
      </c>
      <c r="O151" s="3">
        <f t="shared" si="2"/>
        <v>30</v>
      </c>
    </row>
    <row r="152" spans="1:15" x14ac:dyDescent="0.35">
      <c r="A152" s="124">
        <v>110480</v>
      </c>
      <c r="B152" s="123" t="s">
        <v>453</v>
      </c>
      <c r="C152" s="127" t="s">
        <v>1242</v>
      </c>
      <c r="D152" s="122">
        <v>0.62239999999999995</v>
      </c>
      <c r="E152" s="43">
        <v>1320</v>
      </c>
      <c r="F152" s="77" t="s">
        <v>10</v>
      </c>
      <c r="G152" s="77" t="s">
        <v>11</v>
      </c>
      <c r="H152" s="77" t="s">
        <v>162</v>
      </c>
      <c r="I152" s="77" t="s">
        <v>163</v>
      </c>
      <c r="J152" s="77" t="s">
        <v>102</v>
      </c>
      <c r="K152" s="77" t="s">
        <v>103</v>
      </c>
      <c r="L152" s="77" t="s">
        <v>170</v>
      </c>
      <c r="M152" s="77" t="s">
        <v>171</v>
      </c>
      <c r="N152" s="44">
        <v>39600</v>
      </c>
      <c r="O152" s="3">
        <f t="shared" si="2"/>
        <v>30</v>
      </c>
    </row>
    <row r="153" spans="1:15" x14ac:dyDescent="0.35">
      <c r="A153" s="124">
        <v>110482</v>
      </c>
      <c r="B153" s="123" t="s">
        <v>454</v>
      </c>
      <c r="C153" s="127" t="s">
        <v>1243</v>
      </c>
      <c r="D153" s="122">
        <v>0.40360000000000001</v>
      </c>
      <c r="E153" s="43">
        <v>864</v>
      </c>
      <c r="F153" s="77" t="s">
        <v>10</v>
      </c>
      <c r="G153" s="77" t="s">
        <v>11</v>
      </c>
      <c r="H153" s="77" t="s">
        <v>192</v>
      </c>
      <c r="I153" s="77" t="s">
        <v>193</v>
      </c>
      <c r="J153" s="77" t="s">
        <v>182</v>
      </c>
      <c r="K153" s="77" t="s">
        <v>183</v>
      </c>
      <c r="L153" s="77" t="s">
        <v>194</v>
      </c>
      <c r="M153" s="77" t="s">
        <v>195</v>
      </c>
      <c r="N153" s="44">
        <v>43200</v>
      </c>
      <c r="O153" s="3">
        <f t="shared" si="2"/>
        <v>50</v>
      </c>
    </row>
    <row r="154" spans="1:15" x14ac:dyDescent="0.35">
      <c r="A154" s="124">
        <v>110483</v>
      </c>
      <c r="B154" s="123" t="s">
        <v>455</v>
      </c>
      <c r="C154" s="127" t="s">
        <v>1244</v>
      </c>
      <c r="D154" s="122">
        <v>0.67279999999999995</v>
      </c>
      <c r="E154" s="43">
        <v>864</v>
      </c>
      <c r="F154" s="77" t="s">
        <v>10</v>
      </c>
      <c r="G154" s="77" t="s">
        <v>11</v>
      </c>
      <c r="H154" s="77" t="s">
        <v>144</v>
      </c>
      <c r="I154" s="77" t="s">
        <v>145</v>
      </c>
      <c r="J154" s="77" t="s">
        <v>102</v>
      </c>
      <c r="K154" s="77" t="s">
        <v>103</v>
      </c>
      <c r="L154" s="77" t="s">
        <v>174</v>
      </c>
      <c r="M154" s="77" t="s">
        <v>175</v>
      </c>
      <c r="N154" s="44">
        <v>34992</v>
      </c>
      <c r="O154" s="3">
        <f t="shared" si="2"/>
        <v>40.5</v>
      </c>
    </row>
    <row r="155" spans="1:15" x14ac:dyDescent="0.35">
      <c r="A155" s="124">
        <v>110501</v>
      </c>
      <c r="B155" s="123" t="s">
        <v>456</v>
      </c>
      <c r="C155" s="127" t="s">
        <v>1245</v>
      </c>
      <c r="D155" s="122">
        <v>2.1665999999999999</v>
      </c>
      <c r="E155" s="43">
        <v>2000</v>
      </c>
      <c r="F155" s="77" t="s">
        <v>10</v>
      </c>
      <c r="G155" s="77" t="s">
        <v>11</v>
      </c>
      <c r="H155" s="77" t="s">
        <v>202</v>
      </c>
      <c r="I155" s="77" t="s">
        <v>203</v>
      </c>
      <c r="J155" s="77" t="s">
        <v>182</v>
      </c>
      <c r="K155" s="77" t="s">
        <v>183</v>
      </c>
      <c r="L155" s="77" t="s">
        <v>204</v>
      </c>
      <c r="M155" s="77" t="s">
        <v>205</v>
      </c>
      <c r="N155" s="44">
        <v>40000</v>
      </c>
      <c r="O155" s="3">
        <f t="shared" si="2"/>
        <v>20</v>
      </c>
    </row>
    <row r="156" spans="1:15" x14ac:dyDescent="0.35">
      <c r="A156" s="124">
        <v>110504</v>
      </c>
      <c r="B156" s="123" t="s">
        <v>457</v>
      </c>
      <c r="C156" s="127" t="s">
        <v>1246</v>
      </c>
      <c r="D156" s="122">
        <v>2.2383000000000002</v>
      </c>
      <c r="E156" s="43">
        <v>1400</v>
      </c>
      <c r="F156" s="77" t="s">
        <v>10</v>
      </c>
      <c r="G156" s="77" t="s">
        <v>11</v>
      </c>
      <c r="H156" s="77" t="s">
        <v>202</v>
      </c>
      <c r="I156" s="77" t="s">
        <v>203</v>
      </c>
      <c r="J156" s="77" t="s">
        <v>182</v>
      </c>
      <c r="K156" s="77" t="s">
        <v>183</v>
      </c>
      <c r="L156" s="77" t="s">
        <v>204</v>
      </c>
      <c r="M156" s="77" t="s">
        <v>205</v>
      </c>
      <c r="N156" s="44">
        <v>28000</v>
      </c>
      <c r="O156" s="3">
        <f t="shared" si="2"/>
        <v>20</v>
      </c>
    </row>
    <row r="157" spans="1:15" x14ac:dyDescent="0.35">
      <c r="A157" s="124">
        <v>110506</v>
      </c>
      <c r="B157" s="123" t="s">
        <v>458</v>
      </c>
      <c r="C157" s="127" t="s">
        <v>1247</v>
      </c>
      <c r="D157" s="122">
        <v>2.1595</v>
      </c>
      <c r="E157" s="43">
        <v>2000</v>
      </c>
      <c r="F157" s="77" t="s">
        <v>10</v>
      </c>
      <c r="G157" s="77" t="s">
        <v>11</v>
      </c>
      <c r="H157" s="77" t="s">
        <v>198</v>
      </c>
      <c r="I157" s="77" t="s">
        <v>199</v>
      </c>
      <c r="J157" s="77" t="s">
        <v>182</v>
      </c>
      <c r="K157" s="77" t="s">
        <v>183</v>
      </c>
      <c r="L157" s="77" t="s">
        <v>200</v>
      </c>
      <c r="M157" s="77" t="s">
        <v>201</v>
      </c>
      <c r="N157" s="44">
        <v>40000</v>
      </c>
      <c r="O157" s="3">
        <f t="shared" si="2"/>
        <v>20</v>
      </c>
    </row>
    <row r="158" spans="1:15" x14ac:dyDescent="0.35">
      <c r="A158" s="124">
        <v>110520</v>
      </c>
      <c r="B158" s="123" t="s">
        <v>459</v>
      </c>
      <c r="C158" s="127" t="s">
        <v>1248</v>
      </c>
      <c r="D158" s="122">
        <v>2.2458</v>
      </c>
      <c r="E158" s="43">
        <v>1890</v>
      </c>
      <c r="F158" s="77" t="s">
        <v>10</v>
      </c>
      <c r="G158" s="77" t="s">
        <v>11</v>
      </c>
      <c r="H158" s="77" t="s">
        <v>202</v>
      </c>
      <c r="I158" s="77" t="s">
        <v>203</v>
      </c>
      <c r="J158" s="77" t="s">
        <v>182</v>
      </c>
      <c r="K158" s="77" t="s">
        <v>183</v>
      </c>
      <c r="L158" s="77" t="s">
        <v>266</v>
      </c>
      <c r="M158" s="77" t="s">
        <v>267</v>
      </c>
      <c r="N158" s="44">
        <v>37800</v>
      </c>
      <c r="O158" s="3">
        <f t="shared" si="2"/>
        <v>20</v>
      </c>
    </row>
    <row r="159" spans="1:15" x14ac:dyDescent="0.35">
      <c r="A159" s="124">
        <v>110541</v>
      </c>
      <c r="B159" s="123" t="s">
        <v>460</v>
      </c>
      <c r="C159" s="127" t="s">
        <v>1249</v>
      </c>
      <c r="D159" s="122">
        <v>0.85919999999999996</v>
      </c>
      <c r="E159" s="43">
        <v>912</v>
      </c>
      <c r="F159" s="77" t="s">
        <v>10</v>
      </c>
      <c r="G159" s="77" t="s">
        <v>11</v>
      </c>
      <c r="H159" s="77" t="s">
        <v>106</v>
      </c>
      <c r="I159" s="77" t="s">
        <v>107</v>
      </c>
      <c r="J159" s="77" t="s">
        <v>102</v>
      </c>
      <c r="K159" s="77" t="s">
        <v>103</v>
      </c>
      <c r="L159" s="77" t="s">
        <v>108</v>
      </c>
      <c r="M159" s="77" t="s">
        <v>109</v>
      </c>
      <c r="N159" s="44">
        <v>36252</v>
      </c>
      <c r="O159" s="3">
        <f t="shared" si="2"/>
        <v>39.75</v>
      </c>
    </row>
    <row r="160" spans="1:15" x14ac:dyDescent="0.35">
      <c r="A160" s="124">
        <v>110543</v>
      </c>
      <c r="B160" s="123" t="s">
        <v>461</v>
      </c>
      <c r="C160" s="127" t="s">
        <v>1250</v>
      </c>
      <c r="D160" s="122">
        <v>0.72219999999999995</v>
      </c>
      <c r="E160" s="43">
        <v>924</v>
      </c>
      <c r="F160" s="77" t="s">
        <v>10</v>
      </c>
      <c r="G160" s="77" t="s">
        <v>11</v>
      </c>
      <c r="H160" s="77" t="s">
        <v>132</v>
      </c>
      <c r="I160" s="77" t="s">
        <v>133</v>
      </c>
      <c r="J160" s="77" t="s">
        <v>102</v>
      </c>
      <c r="K160" s="77" t="s">
        <v>103</v>
      </c>
      <c r="L160" s="77" t="s">
        <v>222</v>
      </c>
      <c r="M160" s="77" t="s">
        <v>223</v>
      </c>
      <c r="N160" s="44">
        <v>35574</v>
      </c>
      <c r="O160" s="3">
        <f t="shared" si="2"/>
        <v>38.5</v>
      </c>
    </row>
    <row r="161" spans="1:15" x14ac:dyDescent="0.35">
      <c r="A161" s="124">
        <v>110554</v>
      </c>
      <c r="B161" s="123" t="s">
        <v>462</v>
      </c>
      <c r="C161" s="127" t="s">
        <v>1251</v>
      </c>
      <c r="D161" s="122">
        <v>4.4481000000000002</v>
      </c>
      <c r="E161" s="43">
        <v>1000</v>
      </c>
      <c r="F161" s="77" t="s">
        <v>10</v>
      </c>
      <c r="G161" s="77" t="s">
        <v>11</v>
      </c>
      <c r="H161" s="77" t="s">
        <v>52</v>
      </c>
      <c r="I161" s="77" t="s">
        <v>53</v>
      </c>
      <c r="J161" s="77" t="s">
        <v>36</v>
      </c>
      <c r="K161" s="77" t="s">
        <v>37</v>
      </c>
      <c r="L161" s="77" t="s">
        <v>54</v>
      </c>
      <c r="M161" s="77" t="s">
        <v>55</v>
      </c>
      <c r="N161" s="44">
        <v>40000</v>
      </c>
      <c r="O161" s="3">
        <f t="shared" si="2"/>
        <v>40</v>
      </c>
    </row>
    <row r="162" spans="1:15" x14ac:dyDescent="0.35">
      <c r="A162" s="124">
        <v>110562</v>
      </c>
      <c r="B162" s="123" t="s">
        <v>463</v>
      </c>
      <c r="C162" s="127" t="s">
        <v>1252</v>
      </c>
      <c r="D162" s="122">
        <v>0.74360000000000004</v>
      </c>
      <c r="E162" s="43">
        <v>1320</v>
      </c>
      <c r="F162" s="77" t="s">
        <v>10</v>
      </c>
      <c r="G162" s="77" t="s">
        <v>11</v>
      </c>
      <c r="H162" s="77" t="s">
        <v>162</v>
      </c>
      <c r="I162" s="77" t="s">
        <v>163</v>
      </c>
      <c r="J162" s="77" t="s">
        <v>102</v>
      </c>
      <c r="K162" s="77" t="s">
        <v>103</v>
      </c>
      <c r="L162" s="77" t="s">
        <v>268</v>
      </c>
      <c r="M162" s="77" t="s">
        <v>269</v>
      </c>
      <c r="N162" s="44">
        <v>39600</v>
      </c>
      <c r="O162" s="3">
        <f t="shared" si="2"/>
        <v>30</v>
      </c>
    </row>
    <row r="163" spans="1:15" x14ac:dyDescent="0.35">
      <c r="A163" s="124">
        <v>110601</v>
      </c>
      <c r="B163" s="123" t="s">
        <v>464</v>
      </c>
      <c r="C163" s="127" t="s">
        <v>1253</v>
      </c>
      <c r="D163" s="122">
        <v>2.2734999999999999</v>
      </c>
      <c r="E163" s="43">
        <v>0</v>
      </c>
      <c r="F163" s="77" t="s">
        <v>10</v>
      </c>
      <c r="G163" s="77" t="s">
        <v>11</v>
      </c>
      <c r="H163" s="77" t="s">
        <v>96</v>
      </c>
      <c r="I163" s="77" t="s">
        <v>97</v>
      </c>
      <c r="J163" s="77" t="s">
        <v>64</v>
      </c>
      <c r="K163" s="77" t="s">
        <v>65</v>
      </c>
      <c r="L163" s="77" t="s">
        <v>270</v>
      </c>
      <c r="M163" s="77" t="s">
        <v>271</v>
      </c>
      <c r="N163" s="44">
        <v>39600</v>
      </c>
      <c r="O163" s="3" t="e">
        <f t="shared" si="2"/>
        <v>#DIV/0!</v>
      </c>
    </row>
    <row r="164" spans="1:15" x14ac:dyDescent="0.35">
      <c r="A164" s="124">
        <v>110623</v>
      </c>
      <c r="B164" s="123" t="s">
        <v>465</v>
      </c>
      <c r="C164" s="127" t="s">
        <v>1254</v>
      </c>
      <c r="D164" s="122">
        <v>1.5549999999999999</v>
      </c>
      <c r="E164" s="43">
        <v>1320</v>
      </c>
      <c r="F164" s="77" t="s">
        <v>10</v>
      </c>
      <c r="G164" s="77" t="s">
        <v>11</v>
      </c>
      <c r="H164" s="77" t="s">
        <v>118</v>
      </c>
      <c r="I164" s="77" t="s">
        <v>119</v>
      </c>
      <c r="J164" s="77" t="s">
        <v>102</v>
      </c>
      <c r="K164" s="77" t="s">
        <v>103</v>
      </c>
      <c r="L164" s="77" t="s">
        <v>124</v>
      </c>
      <c r="M164" s="77" t="s">
        <v>125</v>
      </c>
      <c r="N164" s="44">
        <v>39600</v>
      </c>
      <c r="O164" s="3">
        <f t="shared" si="2"/>
        <v>30</v>
      </c>
    </row>
    <row r="165" spans="1:15" x14ac:dyDescent="0.35">
      <c r="A165" s="124">
        <v>110624</v>
      </c>
      <c r="B165" s="123" t="s">
        <v>466</v>
      </c>
      <c r="C165" s="127" t="s">
        <v>1255</v>
      </c>
      <c r="D165" s="122">
        <v>1.377</v>
      </c>
      <c r="E165" s="43">
        <v>1320</v>
      </c>
      <c r="F165" s="77" t="s">
        <v>10</v>
      </c>
      <c r="G165" s="77" t="s">
        <v>11</v>
      </c>
      <c r="H165" s="77" t="s">
        <v>118</v>
      </c>
      <c r="I165" s="77" t="s">
        <v>119</v>
      </c>
      <c r="J165" s="77" t="s">
        <v>102</v>
      </c>
      <c r="K165" s="77" t="s">
        <v>103</v>
      </c>
      <c r="L165" s="77" t="s">
        <v>124</v>
      </c>
      <c r="M165" s="77" t="s">
        <v>125</v>
      </c>
      <c r="N165" s="44">
        <v>39600</v>
      </c>
      <c r="O165" s="3">
        <f t="shared" si="2"/>
        <v>30</v>
      </c>
    </row>
    <row r="166" spans="1:15" x14ac:dyDescent="0.35">
      <c r="A166" s="124">
        <v>110630</v>
      </c>
      <c r="B166" s="123" t="s">
        <v>467</v>
      </c>
      <c r="C166" s="127" t="s">
        <v>1256</v>
      </c>
      <c r="D166" s="122">
        <v>1.0912999999999999</v>
      </c>
      <c r="E166" s="43">
        <v>800</v>
      </c>
      <c r="F166" s="77" t="s">
        <v>10</v>
      </c>
      <c r="G166" s="77" t="s">
        <v>11</v>
      </c>
      <c r="H166" s="77" t="s">
        <v>272</v>
      </c>
      <c r="I166" s="77" t="s">
        <v>273</v>
      </c>
      <c r="J166" s="77" t="s">
        <v>182</v>
      </c>
      <c r="K166" s="77" t="s">
        <v>183</v>
      </c>
      <c r="L166" s="77" t="s">
        <v>208</v>
      </c>
      <c r="M166" s="77" t="s">
        <v>209</v>
      </c>
      <c r="N166" s="44">
        <v>36960</v>
      </c>
      <c r="O166" s="3">
        <f t="shared" si="2"/>
        <v>46.2</v>
      </c>
    </row>
    <row r="167" spans="1:15" x14ac:dyDescent="0.35">
      <c r="A167" s="124">
        <v>110651</v>
      </c>
      <c r="B167" s="123" t="s">
        <v>468</v>
      </c>
      <c r="C167" s="127" t="s">
        <v>1257</v>
      </c>
      <c r="D167" s="122">
        <v>0.84799999999999998</v>
      </c>
      <c r="E167" s="43">
        <v>1408</v>
      </c>
      <c r="F167" s="77" t="s">
        <v>10</v>
      </c>
      <c r="G167" s="77" t="s">
        <v>11</v>
      </c>
      <c r="H167" s="77" t="s">
        <v>100</v>
      </c>
      <c r="I167" s="77" t="s">
        <v>101</v>
      </c>
      <c r="J167" s="77" t="s">
        <v>102</v>
      </c>
      <c r="K167" s="77" t="s">
        <v>103</v>
      </c>
      <c r="L167" s="77" t="s">
        <v>104</v>
      </c>
      <c r="M167" s="77" t="s">
        <v>105</v>
      </c>
      <c r="N167" s="44">
        <v>38016</v>
      </c>
      <c r="O167" s="3">
        <f t="shared" si="2"/>
        <v>27</v>
      </c>
    </row>
    <row r="168" spans="1:15" x14ac:dyDescent="0.35">
      <c r="A168" s="124">
        <v>110700</v>
      </c>
      <c r="B168" s="123" t="s">
        <v>469</v>
      </c>
      <c r="C168" s="127" t="s">
        <v>1258</v>
      </c>
      <c r="D168" s="122">
        <v>0.55530000000000002</v>
      </c>
      <c r="E168" s="43">
        <v>0</v>
      </c>
      <c r="F168" s="77" t="s">
        <v>10</v>
      </c>
      <c r="G168" s="77" t="s">
        <v>11</v>
      </c>
      <c r="H168" s="77" t="s">
        <v>278</v>
      </c>
      <c r="I168" s="77" t="s">
        <v>279</v>
      </c>
      <c r="J168" s="77" t="s">
        <v>182</v>
      </c>
      <c r="K168" s="77" t="s">
        <v>183</v>
      </c>
      <c r="L168" s="77" t="s">
        <v>264</v>
      </c>
      <c r="M168" s="77" t="s">
        <v>265</v>
      </c>
      <c r="N168" s="44">
        <v>44000</v>
      </c>
      <c r="O168" s="3" t="e">
        <f t="shared" si="2"/>
        <v>#DIV/0!</v>
      </c>
    </row>
    <row r="169" spans="1:15" x14ac:dyDescent="0.35">
      <c r="A169" s="124">
        <v>110711</v>
      </c>
      <c r="B169" s="123" t="s">
        <v>470</v>
      </c>
      <c r="C169" s="127" t="s">
        <v>1259</v>
      </c>
      <c r="D169" s="122">
        <v>5.6570999999999998</v>
      </c>
      <c r="E169" s="43">
        <v>950</v>
      </c>
      <c r="F169" s="77" t="s">
        <v>10</v>
      </c>
      <c r="G169" s="77" t="s">
        <v>11</v>
      </c>
      <c r="H169" s="77" t="s">
        <v>68</v>
      </c>
      <c r="I169" s="77" t="s">
        <v>69</v>
      </c>
      <c r="J169" s="77" t="s">
        <v>64</v>
      </c>
      <c r="K169" s="77" t="s">
        <v>65</v>
      </c>
      <c r="L169" s="77" t="s">
        <v>70</v>
      </c>
      <c r="M169" s="77" t="s">
        <v>71</v>
      </c>
      <c r="N169" s="44">
        <v>38000</v>
      </c>
      <c r="O169" s="3">
        <f t="shared" si="2"/>
        <v>40</v>
      </c>
    </row>
    <row r="170" spans="1:15" x14ac:dyDescent="0.35">
      <c r="A170" s="124">
        <v>110721</v>
      </c>
      <c r="B170" s="123" t="s">
        <v>471</v>
      </c>
      <c r="C170" s="127" t="s">
        <v>1260</v>
      </c>
      <c r="D170" s="122">
        <v>1.6778999999999999</v>
      </c>
      <c r="E170" s="43">
        <v>1320</v>
      </c>
      <c r="F170" s="77" t="s">
        <v>10</v>
      </c>
      <c r="G170" s="77" t="s">
        <v>11</v>
      </c>
      <c r="H170" s="77" t="s">
        <v>162</v>
      </c>
      <c r="I170" s="77" t="s">
        <v>163</v>
      </c>
      <c r="J170" s="77" t="s">
        <v>102</v>
      </c>
      <c r="K170" s="77" t="s">
        <v>103</v>
      </c>
      <c r="L170" s="77" t="s">
        <v>268</v>
      </c>
      <c r="M170" s="77" t="s">
        <v>269</v>
      </c>
      <c r="N170" s="44">
        <v>39600</v>
      </c>
      <c r="O170" s="3">
        <f t="shared" si="2"/>
        <v>30</v>
      </c>
    </row>
    <row r="171" spans="1:15" x14ac:dyDescent="0.35">
      <c r="A171" s="124">
        <v>110723</v>
      </c>
      <c r="B171" s="123" t="s">
        <v>472</v>
      </c>
      <c r="C171" s="127" t="s">
        <v>1261</v>
      </c>
      <c r="D171" s="122">
        <v>3.3437000000000001</v>
      </c>
      <c r="E171" s="43">
        <v>1500</v>
      </c>
      <c r="F171" s="77" t="s">
        <v>10</v>
      </c>
      <c r="G171" s="77" t="s">
        <v>11</v>
      </c>
      <c r="H171" s="77" t="s">
        <v>136</v>
      </c>
      <c r="I171" s="77" t="s">
        <v>137</v>
      </c>
      <c r="J171" s="77" t="s">
        <v>102</v>
      </c>
      <c r="K171" s="77" t="s">
        <v>103</v>
      </c>
      <c r="L171" s="77" t="s">
        <v>142</v>
      </c>
      <c r="M171" s="77" t="s">
        <v>143</v>
      </c>
      <c r="N171" s="44">
        <v>32625</v>
      </c>
      <c r="O171" s="3">
        <f t="shared" si="2"/>
        <v>21.75</v>
      </c>
    </row>
    <row r="172" spans="1:15" x14ac:dyDescent="0.35">
      <c r="A172" s="124">
        <v>110724</v>
      </c>
      <c r="B172" s="123" t="s">
        <v>473</v>
      </c>
      <c r="C172" s="127" t="s">
        <v>1262</v>
      </c>
      <c r="D172" s="122">
        <v>1.7182999999999999</v>
      </c>
      <c r="E172" s="43">
        <v>1320</v>
      </c>
      <c r="F172" s="77" t="s">
        <v>10</v>
      </c>
      <c r="G172" s="77" t="s">
        <v>11</v>
      </c>
      <c r="H172" s="77" t="s">
        <v>162</v>
      </c>
      <c r="I172" s="77" t="s">
        <v>163</v>
      </c>
      <c r="J172" s="77" t="s">
        <v>102</v>
      </c>
      <c r="K172" s="77" t="s">
        <v>103</v>
      </c>
      <c r="L172" s="77" t="s">
        <v>280</v>
      </c>
      <c r="M172" s="77" t="s">
        <v>281</v>
      </c>
      <c r="N172" s="44">
        <v>39600</v>
      </c>
      <c r="O172" s="3">
        <f t="shared" si="2"/>
        <v>30</v>
      </c>
    </row>
    <row r="173" spans="1:15" x14ac:dyDescent="0.35">
      <c r="A173" s="124">
        <v>110730</v>
      </c>
      <c r="B173" s="123" t="s">
        <v>474</v>
      </c>
      <c r="C173" s="127" t="s">
        <v>1263</v>
      </c>
      <c r="D173" s="122">
        <v>2.6962000000000002</v>
      </c>
      <c r="E173" s="43">
        <v>1000</v>
      </c>
      <c r="F173" s="77" t="s">
        <v>10</v>
      </c>
      <c r="G173" s="77" t="s">
        <v>11</v>
      </c>
      <c r="H173" s="77" t="s">
        <v>282</v>
      </c>
      <c r="I173" s="77" t="s">
        <v>283</v>
      </c>
      <c r="J173" s="77" t="s">
        <v>64</v>
      </c>
      <c r="K173" s="77" t="s">
        <v>65</v>
      </c>
      <c r="L173" s="77" t="s">
        <v>284</v>
      </c>
      <c r="M173" s="77" t="s">
        <v>285</v>
      </c>
      <c r="N173" s="44">
        <v>40000</v>
      </c>
      <c r="O173" s="3">
        <f t="shared" si="2"/>
        <v>40</v>
      </c>
    </row>
    <row r="174" spans="1:15" x14ac:dyDescent="0.35">
      <c r="A174" s="124">
        <v>110763</v>
      </c>
      <c r="B174" s="123" t="s">
        <v>475</v>
      </c>
      <c r="C174" s="127" t="s">
        <v>1264</v>
      </c>
      <c r="D174" s="122">
        <v>0.96140000000000003</v>
      </c>
      <c r="E174" s="43">
        <v>1320</v>
      </c>
      <c r="F174" s="77" t="s">
        <v>10</v>
      </c>
      <c r="G174" s="77" t="s">
        <v>11</v>
      </c>
      <c r="H174" s="77" t="s">
        <v>162</v>
      </c>
      <c r="I174" s="77" t="s">
        <v>163</v>
      </c>
      <c r="J174" s="77" t="s">
        <v>102</v>
      </c>
      <c r="K174" s="77" t="s">
        <v>103</v>
      </c>
      <c r="L174" s="77" t="s">
        <v>166</v>
      </c>
      <c r="M174" s="77" t="s">
        <v>167</v>
      </c>
      <c r="N174" s="44">
        <v>39600</v>
      </c>
      <c r="O174" s="3">
        <f t="shared" si="2"/>
        <v>30</v>
      </c>
    </row>
    <row r="175" spans="1:15" x14ac:dyDescent="0.35">
      <c r="A175" s="124">
        <v>110843</v>
      </c>
      <c r="B175" s="123" t="s">
        <v>1086</v>
      </c>
      <c r="C175" s="127" t="s">
        <v>1265</v>
      </c>
      <c r="D175" s="122">
        <v>2.6840000000000002</v>
      </c>
      <c r="E175" s="43">
        <v>2800</v>
      </c>
      <c r="F175" s="77" t="s">
        <v>10</v>
      </c>
      <c r="G175" s="77" t="s">
        <v>11</v>
      </c>
      <c r="H175" s="77" t="s">
        <v>12</v>
      </c>
      <c r="I175" s="77" t="s">
        <v>13</v>
      </c>
      <c r="J175" s="77" t="s">
        <v>14</v>
      </c>
      <c r="K175" s="77" t="s">
        <v>15</v>
      </c>
      <c r="L175" s="77" t="s">
        <v>18</v>
      </c>
      <c r="M175" s="77" t="s">
        <v>19</v>
      </c>
      <c r="N175" s="44">
        <v>33600</v>
      </c>
      <c r="O175" s="3">
        <f t="shared" si="2"/>
        <v>12</v>
      </c>
    </row>
    <row r="176" spans="1:15" x14ac:dyDescent="0.35">
      <c r="A176" s="124">
        <v>110844</v>
      </c>
      <c r="B176" s="123" t="s">
        <v>476</v>
      </c>
      <c r="C176" s="127" t="s">
        <v>1266</v>
      </c>
      <c r="D176" s="122">
        <v>0.82550000000000001</v>
      </c>
      <c r="E176" s="43">
        <v>1320</v>
      </c>
      <c r="F176" s="77" t="s">
        <v>10</v>
      </c>
      <c r="G176" s="77" t="s">
        <v>11</v>
      </c>
      <c r="H176" s="77" t="s">
        <v>162</v>
      </c>
      <c r="I176" s="77" t="s">
        <v>163</v>
      </c>
      <c r="J176" s="77" t="s">
        <v>102</v>
      </c>
      <c r="K176" s="77" t="s">
        <v>103</v>
      </c>
      <c r="L176" s="77" t="s">
        <v>172</v>
      </c>
      <c r="M176" s="77" t="s">
        <v>173</v>
      </c>
      <c r="N176" s="44">
        <v>39600</v>
      </c>
      <c r="O176" s="3">
        <f t="shared" si="2"/>
        <v>30</v>
      </c>
    </row>
    <row r="177" spans="1:15" x14ac:dyDescent="0.35">
      <c r="A177" s="124">
        <v>110845</v>
      </c>
      <c r="B177" s="123" t="s">
        <v>477</v>
      </c>
      <c r="C177" s="127" t="s">
        <v>1267</v>
      </c>
      <c r="D177" s="122">
        <v>2.1888000000000001</v>
      </c>
      <c r="E177" s="43">
        <v>1600</v>
      </c>
      <c r="F177" s="77" t="s">
        <v>10</v>
      </c>
      <c r="G177" s="77" t="s">
        <v>11</v>
      </c>
      <c r="H177" s="77" t="s">
        <v>34</v>
      </c>
      <c r="I177" s="77" t="s">
        <v>35</v>
      </c>
      <c r="J177" s="77" t="s">
        <v>36</v>
      </c>
      <c r="K177" s="77" t="s">
        <v>37</v>
      </c>
      <c r="L177" s="77" t="s">
        <v>38</v>
      </c>
      <c r="M177" s="77" t="s">
        <v>39</v>
      </c>
      <c r="N177" s="44">
        <v>38400</v>
      </c>
      <c r="O177" s="3">
        <f t="shared" si="2"/>
        <v>24</v>
      </c>
    </row>
    <row r="178" spans="1:15" x14ac:dyDescent="0.35">
      <c r="A178" s="124">
        <v>110846</v>
      </c>
      <c r="B178" s="123" t="s">
        <v>478</v>
      </c>
      <c r="C178" s="127" t="s">
        <v>1268</v>
      </c>
      <c r="D178" s="122">
        <v>1.7674000000000001</v>
      </c>
      <c r="E178" s="43">
        <v>1320</v>
      </c>
      <c r="F178" s="77" t="s">
        <v>10</v>
      </c>
      <c r="G178" s="77" t="s">
        <v>11</v>
      </c>
      <c r="H178" s="77" t="s">
        <v>118</v>
      </c>
      <c r="I178" s="77" t="s">
        <v>119</v>
      </c>
      <c r="J178" s="77" t="s">
        <v>102</v>
      </c>
      <c r="K178" s="77" t="s">
        <v>103</v>
      </c>
      <c r="L178" s="77" t="s">
        <v>126</v>
      </c>
      <c r="M178" s="77" t="s">
        <v>127</v>
      </c>
      <c r="N178" s="44">
        <v>39600</v>
      </c>
      <c r="O178" s="3">
        <f t="shared" si="2"/>
        <v>30</v>
      </c>
    </row>
    <row r="179" spans="1:15" x14ac:dyDescent="0.35">
      <c r="A179" s="124">
        <v>110850</v>
      </c>
      <c r="B179" s="123" t="s">
        <v>1085</v>
      </c>
      <c r="C179" s="127" t="s">
        <v>1269</v>
      </c>
      <c r="D179" s="122">
        <v>3.3125</v>
      </c>
      <c r="E179" s="43">
        <v>950</v>
      </c>
      <c r="F179" s="77" t="s">
        <v>10</v>
      </c>
      <c r="G179" s="77" t="s">
        <v>11</v>
      </c>
      <c r="H179" s="77" t="s">
        <v>96</v>
      </c>
      <c r="I179" s="77" t="s">
        <v>97</v>
      </c>
      <c r="J179" s="77" t="s">
        <v>64</v>
      </c>
      <c r="K179" s="77" t="s">
        <v>65</v>
      </c>
      <c r="L179" s="77" t="s">
        <v>270</v>
      </c>
      <c r="M179" s="77" t="s">
        <v>271</v>
      </c>
      <c r="N179" s="44">
        <v>38000</v>
      </c>
      <c r="O179" s="3">
        <f t="shared" si="2"/>
        <v>40</v>
      </c>
    </row>
    <row r="180" spans="1:15" x14ac:dyDescent="0.35">
      <c r="A180" s="124">
        <v>110851</v>
      </c>
      <c r="B180" s="123" t="s">
        <v>479</v>
      </c>
      <c r="C180" s="127" t="s">
        <v>1270</v>
      </c>
      <c r="D180" s="122">
        <v>3.6480999999999999</v>
      </c>
      <c r="E180" s="43">
        <v>950</v>
      </c>
      <c r="F180" s="77" t="s">
        <v>10</v>
      </c>
      <c r="G180" s="77" t="s">
        <v>11</v>
      </c>
      <c r="H180" s="77" t="s">
        <v>96</v>
      </c>
      <c r="I180" s="77" t="s">
        <v>97</v>
      </c>
      <c r="J180" s="77" t="s">
        <v>64</v>
      </c>
      <c r="K180" s="77" t="s">
        <v>65</v>
      </c>
      <c r="L180" s="77" t="s">
        <v>270</v>
      </c>
      <c r="M180" s="77" t="s">
        <v>271</v>
      </c>
      <c r="N180" s="44">
        <v>38000</v>
      </c>
      <c r="O180" s="3">
        <f t="shared" si="2"/>
        <v>40</v>
      </c>
    </row>
    <row r="181" spans="1:15" x14ac:dyDescent="0.35">
      <c r="A181" s="124">
        <v>110854</v>
      </c>
      <c r="B181" s="123" t="s">
        <v>480</v>
      </c>
      <c r="C181" s="127" t="s">
        <v>1271</v>
      </c>
      <c r="D181" s="122">
        <v>2.0571000000000002</v>
      </c>
      <c r="E181" s="43">
        <v>3780</v>
      </c>
      <c r="F181" s="77" t="s">
        <v>10</v>
      </c>
      <c r="G181" s="77" t="s">
        <v>11</v>
      </c>
      <c r="H181" s="77" t="s">
        <v>180</v>
      </c>
      <c r="I181" s="77" t="s">
        <v>181</v>
      </c>
      <c r="J181" s="77" t="s">
        <v>182</v>
      </c>
      <c r="K181" s="77" t="s">
        <v>183</v>
      </c>
      <c r="L181" s="77" t="s">
        <v>184</v>
      </c>
      <c r="M181" s="77" t="s">
        <v>185</v>
      </c>
      <c r="N181" s="44">
        <v>31185</v>
      </c>
      <c r="O181" s="3">
        <f t="shared" si="2"/>
        <v>8.25</v>
      </c>
    </row>
    <row r="182" spans="1:15" x14ac:dyDescent="0.35">
      <c r="A182" s="124">
        <v>110855</v>
      </c>
      <c r="B182" s="123" t="s">
        <v>486</v>
      </c>
      <c r="C182" s="127" t="s">
        <v>1272</v>
      </c>
      <c r="D182" s="122">
        <v>0.3412</v>
      </c>
      <c r="E182" s="43">
        <v>800</v>
      </c>
      <c r="F182" s="77" t="s">
        <v>10</v>
      </c>
      <c r="G182" s="77" t="s">
        <v>11</v>
      </c>
      <c r="H182" s="77" t="s">
        <v>188</v>
      </c>
      <c r="I182" s="77" t="s">
        <v>189</v>
      </c>
      <c r="J182" s="77" t="s">
        <v>182</v>
      </c>
      <c r="K182" s="77" t="s">
        <v>183</v>
      </c>
      <c r="L182" s="77" t="s">
        <v>190</v>
      </c>
      <c r="M182" s="77" t="s">
        <v>191</v>
      </c>
      <c r="N182" s="44">
        <v>40000</v>
      </c>
      <c r="O182" s="3">
        <f t="shared" si="2"/>
        <v>50</v>
      </c>
    </row>
    <row r="183" spans="1:15" x14ac:dyDescent="0.35">
      <c r="A183" s="124">
        <v>110857</v>
      </c>
      <c r="B183" s="123" t="s">
        <v>487</v>
      </c>
      <c r="C183" s="127" t="s">
        <v>1273</v>
      </c>
      <c r="D183" s="122">
        <v>0.58650000000000002</v>
      </c>
      <c r="E183" s="43">
        <v>1000</v>
      </c>
      <c r="F183" s="77" t="s">
        <v>10</v>
      </c>
      <c r="G183" s="77" t="s">
        <v>11</v>
      </c>
      <c r="H183" s="77" t="s">
        <v>188</v>
      </c>
      <c r="I183" s="77" t="s">
        <v>189</v>
      </c>
      <c r="J183" s="77" t="s">
        <v>182</v>
      </c>
      <c r="K183" s="77" t="s">
        <v>183</v>
      </c>
      <c r="L183" s="77" t="s">
        <v>190</v>
      </c>
      <c r="M183" s="77" t="s">
        <v>191</v>
      </c>
      <c r="N183" s="44">
        <v>40000</v>
      </c>
      <c r="O183" s="3">
        <f t="shared" si="2"/>
        <v>40</v>
      </c>
    </row>
    <row r="184" spans="1:15" x14ac:dyDescent="0.35">
      <c r="A184" s="124">
        <v>110859</v>
      </c>
      <c r="B184" s="123" t="s">
        <v>488</v>
      </c>
      <c r="C184" s="127" t="s">
        <v>1274</v>
      </c>
      <c r="D184" s="122">
        <v>1.9296</v>
      </c>
      <c r="E184" s="43">
        <v>1400</v>
      </c>
      <c r="F184" s="77" t="s">
        <v>10</v>
      </c>
      <c r="G184" s="77" t="s">
        <v>11</v>
      </c>
      <c r="H184" s="77" t="s">
        <v>118</v>
      </c>
      <c r="I184" s="77" t="s">
        <v>119</v>
      </c>
      <c r="J184" s="77" t="s">
        <v>102</v>
      </c>
      <c r="K184" s="77" t="s">
        <v>103</v>
      </c>
      <c r="L184" s="77" t="s">
        <v>126</v>
      </c>
      <c r="M184" s="77" t="s">
        <v>127</v>
      </c>
      <c r="N184" s="44">
        <v>33600</v>
      </c>
      <c r="O184" s="3">
        <f t="shared" si="2"/>
        <v>24</v>
      </c>
    </row>
    <row r="185" spans="1:15" x14ac:dyDescent="0.35">
      <c r="A185" s="124">
        <v>110860</v>
      </c>
      <c r="B185" s="123" t="s">
        <v>481</v>
      </c>
      <c r="C185" s="127" t="s">
        <v>1275</v>
      </c>
      <c r="D185" s="122">
        <v>1.8072999999999999</v>
      </c>
      <c r="E185" s="43">
        <v>1320</v>
      </c>
      <c r="F185" s="77" t="s">
        <v>10</v>
      </c>
      <c r="G185" s="77" t="s">
        <v>11</v>
      </c>
      <c r="H185" s="77" t="s">
        <v>118</v>
      </c>
      <c r="I185" s="77" t="s">
        <v>119</v>
      </c>
      <c r="J185" s="77" t="s">
        <v>102</v>
      </c>
      <c r="K185" s="77" t="s">
        <v>103</v>
      </c>
      <c r="L185" s="77" t="s">
        <v>126</v>
      </c>
      <c r="M185" s="77" t="s">
        <v>127</v>
      </c>
      <c r="N185" s="44">
        <v>39600</v>
      </c>
      <c r="O185" s="3">
        <f t="shared" si="2"/>
        <v>30</v>
      </c>
    </row>
    <row r="186" spans="1:15" x14ac:dyDescent="0.35">
      <c r="A186" s="124">
        <v>110872</v>
      </c>
      <c r="B186" s="123" t="s">
        <v>521</v>
      </c>
      <c r="C186" s="127" t="s">
        <v>1276</v>
      </c>
      <c r="D186" s="122">
        <v>2.1547999999999998</v>
      </c>
      <c r="E186" s="43">
        <v>1320</v>
      </c>
      <c r="F186" s="77" t="s">
        <v>10</v>
      </c>
      <c r="G186" s="77" t="s">
        <v>11</v>
      </c>
      <c r="H186" s="77" t="s">
        <v>118</v>
      </c>
      <c r="I186" s="77" t="s">
        <v>119</v>
      </c>
      <c r="J186" s="77" t="s">
        <v>102</v>
      </c>
      <c r="K186" s="77" t="s">
        <v>103</v>
      </c>
      <c r="L186" s="77" t="s">
        <v>522</v>
      </c>
      <c r="M186" s="77" t="s">
        <v>523</v>
      </c>
      <c r="N186" s="44">
        <v>39600</v>
      </c>
      <c r="O186" s="3">
        <f t="shared" si="2"/>
        <v>30</v>
      </c>
    </row>
    <row r="187" spans="1:15" x14ac:dyDescent="0.35">
      <c r="A187" s="124">
        <v>110910</v>
      </c>
      <c r="B187" s="123" t="s">
        <v>490</v>
      </c>
      <c r="C187" s="127" t="s">
        <v>1277</v>
      </c>
      <c r="D187" s="122">
        <v>4.0449999999999999</v>
      </c>
      <c r="E187" s="43">
        <v>1000</v>
      </c>
      <c r="F187" s="77" t="s">
        <v>10</v>
      </c>
      <c r="G187" s="77" t="s">
        <v>11</v>
      </c>
      <c r="H187" s="77" t="s">
        <v>52</v>
      </c>
      <c r="I187" s="77" t="s">
        <v>53</v>
      </c>
      <c r="J187" s="77" t="s">
        <v>36</v>
      </c>
      <c r="K187" s="77" t="s">
        <v>37</v>
      </c>
      <c r="L187" s="77" t="s">
        <v>54</v>
      </c>
      <c r="M187" s="77" t="s">
        <v>55</v>
      </c>
      <c r="N187" s="44">
        <v>40000</v>
      </c>
      <c r="O187" s="3">
        <f t="shared" si="2"/>
        <v>40</v>
      </c>
    </row>
    <row r="188" spans="1:15" x14ac:dyDescent="0.35">
      <c r="A188" s="124">
        <v>110911</v>
      </c>
      <c r="B188" s="123" t="s">
        <v>491</v>
      </c>
      <c r="C188" s="127" t="s">
        <v>1278</v>
      </c>
      <c r="D188" s="122">
        <v>3.7149999999999999</v>
      </c>
      <c r="E188" s="43">
        <v>1000</v>
      </c>
      <c r="F188" s="77" t="s">
        <v>10</v>
      </c>
      <c r="G188" s="77" t="s">
        <v>11</v>
      </c>
      <c r="H188" s="77" t="s">
        <v>52</v>
      </c>
      <c r="I188" s="77" t="s">
        <v>53</v>
      </c>
      <c r="J188" s="77" t="s">
        <v>36</v>
      </c>
      <c r="K188" s="77" t="s">
        <v>37</v>
      </c>
      <c r="L188" s="77" t="s">
        <v>54</v>
      </c>
      <c r="M188" s="77" t="s">
        <v>55</v>
      </c>
      <c r="N188" s="44">
        <v>40000</v>
      </c>
      <c r="O188" s="3">
        <f t="shared" si="2"/>
        <v>40</v>
      </c>
    </row>
    <row r="189" spans="1:15" x14ac:dyDescent="0.35">
      <c r="A189" s="124">
        <v>110921</v>
      </c>
      <c r="B189" s="123" t="s">
        <v>493</v>
      </c>
      <c r="C189" s="127" t="s">
        <v>1279</v>
      </c>
      <c r="D189" s="122">
        <v>4.5936000000000003</v>
      </c>
      <c r="E189" s="43">
        <v>1300</v>
      </c>
      <c r="F189" s="77" t="s">
        <v>10</v>
      </c>
      <c r="G189" s="77" t="s">
        <v>11</v>
      </c>
      <c r="H189" s="77" t="s">
        <v>50</v>
      </c>
      <c r="I189" s="77" t="s">
        <v>51</v>
      </c>
      <c r="J189" s="77" t="s">
        <v>36</v>
      </c>
      <c r="K189" s="77" t="s">
        <v>37</v>
      </c>
      <c r="L189" s="77" t="s">
        <v>44</v>
      </c>
      <c r="M189" s="77" t="s">
        <v>45</v>
      </c>
      <c r="N189" s="44">
        <v>39000</v>
      </c>
      <c r="O189" s="3">
        <f t="shared" si="2"/>
        <v>30</v>
      </c>
    </row>
    <row r="190" spans="1:15" x14ac:dyDescent="0.35">
      <c r="A190" s="124">
        <v>110931</v>
      </c>
      <c r="B190" s="123" t="s">
        <v>494</v>
      </c>
      <c r="C190" s="127" t="s">
        <v>1280</v>
      </c>
      <c r="D190" s="122">
        <v>3.3753000000000002</v>
      </c>
      <c r="E190" s="43">
        <v>1584</v>
      </c>
      <c r="F190" s="77" t="s">
        <v>10</v>
      </c>
      <c r="G190" s="77" t="s">
        <v>11</v>
      </c>
      <c r="H190" s="77" t="s">
        <v>34</v>
      </c>
      <c r="I190" s="77" t="s">
        <v>35</v>
      </c>
      <c r="J190" s="77" t="s">
        <v>36</v>
      </c>
      <c r="K190" s="77" t="s">
        <v>37</v>
      </c>
      <c r="L190" s="77" t="s">
        <v>38</v>
      </c>
      <c r="M190" s="77" t="s">
        <v>39</v>
      </c>
      <c r="N190" s="44">
        <v>39600</v>
      </c>
      <c r="O190" s="3">
        <f t="shared" si="2"/>
        <v>25</v>
      </c>
    </row>
    <row r="191" spans="1:15" x14ac:dyDescent="0.35">
      <c r="A191" s="124">
        <v>111052</v>
      </c>
      <c r="B191" s="123" t="s">
        <v>524</v>
      </c>
      <c r="C191" s="127" t="s">
        <v>1281</v>
      </c>
      <c r="D191" s="122">
        <v>0.65080000000000005</v>
      </c>
      <c r="E191" s="43">
        <v>1620</v>
      </c>
      <c r="F191" s="77" t="s">
        <v>10</v>
      </c>
      <c r="G191" s="77" t="s">
        <v>11</v>
      </c>
      <c r="H191" s="77" t="s">
        <v>162</v>
      </c>
      <c r="I191" s="77" t="s">
        <v>163</v>
      </c>
      <c r="J191" s="77" t="s">
        <v>102</v>
      </c>
      <c r="K191" s="77" t="s">
        <v>103</v>
      </c>
      <c r="L191" s="77" t="s">
        <v>170</v>
      </c>
      <c r="M191" s="77" t="s">
        <v>171</v>
      </c>
      <c r="N191" s="44">
        <v>38880</v>
      </c>
      <c r="O191" s="3">
        <f t="shared" si="2"/>
        <v>24</v>
      </c>
    </row>
    <row r="192" spans="1:15" x14ac:dyDescent="0.35">
      <c r="A192" s="124">
        <v>111053</v>
      </c>
      <c r="B192" s="123" t="s">
        <v>525</v>
      </c>
      <c r="C192" s="127" t="s">
        <v>1282</v>
      </c>
      <c r="D192" s="122">
        <v>0.85199999999999998</v>
      </c>
      <c r="E192" s="43">
        <v>1320</v>
      </c>
      <c r="F192" s="77" t="s">
        <v>10</v>
      </c>
      <c r="G192" s="77" t="s">
        <v>11</v>
      </c>
      <c r="H192" s="77" t="s">
        <v>162</v>
      </c>
      <c r="I192" s="77" t="s">
        <v>163</v>
      </c>
      <c r="J192" s="77" t="s">
        <v>102</v>
      </c>
      <c r="K192" s="77" t="s">
        <v>103</v>
      </c>
      <c r="L192" s="77" t="s">
        <v>164</v>
      </c>
      <c r="M192" s="77" t="s">
        <v>165</v>
      </c>
      <c r="N192" s="44">
        <v>39600</v>
      </c>
      <c r="O192" s="3">
        <f t="shared" si="2"/>
        <v>30</v>
      </c>
    </row>
    <row r="193" spans="1:15" x14ac:dyDescent="0.35">
      <c r="A193" s="124">
        <v>111054</v>
      </c>
      <c r="B193" s="123" t="s">
        <v>526</v>
      </c>
      <c r="C193" s="127" t="s">
        <v>1283</v>
      </c>
      <c r="D193" s="122">
        <v>0.90500000000000003</v>
      </c>
      <c r="E193" s="43">
        <v>1620</v>
      </c>
      <c r="F193" s="77" t="s">
        <v>10</v>
      </c>
      <c r="G193" s="77" t="s">
        <v>11</v>
      </c>
      <c r="H193" s="77" t="s">
        <v>162</v>
      </c>
      <c r="I193" s="77" t="s">
        <v>163</v>
      </c>
      <c r="J193" s="77" t="s">
        <v>102</v>
      </c>
      <c r="K193" s="77" t="s">
        <v>103</v>
      </c>
      <c r="L193" s="77" t="s">
        <v>168</v>
      </c>
      <c r="M193" s="77" t="s">
        <v>169</v>
      </c>
      <c r="N193" s="44">
        <v>38880</v>
      </c>
      <c r="O193" s="3">
        <f t="shared" si="2"/>
        <v>24</v>
      </c>
    </row>
    <row r="194" spans="1:15" x14ac:dyDescent="0.35">
      <c r="A194" s="124">
        <v>111110</v>
      </c>
      <c r="B194" s="123" t="s">
        <v>528</v>
      </c>
      <c r="C194" s="127" t="s">
        <v>1284</v>
      </c>
      <c r="D194" s="122">
        <v>2.7162000000000002</v>
      </c>
      <c r="E194" s="43">
        <v>3120</v>
      </c>
      <c r="F194" s="77" t="s">
        <v>10</v>
      </c>
      <c r="G194" s="77" t="s">
        <v>11</v>
      </c>
      <c r="H194" s="77" t="s">
        <v>12</v>
      </c>
      <c r="I194" s="77" t="s">
        <v>13</v>
      </c>
      <c r="J194" s="77" t="s">
        <v>14</v>
      </c>
      <c r="K194" s="77" t="s">
        <v>15</v>
      </c>
      <c r="L194" s="77" t="s">
        <v>1084</v>
      </c>
      <c r="M194" s="77" t="s">
        <v>1083</v>
      </c>
      <c r="N194" s="44">
        <v>37440</v>
      </c>
      <c r="O194" s="3">
        <f t="shared" si="2"/>
        <v>12</v>
      </c>
    </row>
    <row r="195" spans="1:15" x14ac:dyDescent="0.35">
      <c r="A195" s="124">
        <v>111220</v>
      </c>
      <c r="B195" s="123" t="s">
        <v>533</v>
      </c>
      <c r="C195" s="127" t="s">
        <v>1285</v>
      </c>
      <c r="D195" s="122">
        <v>2.4897999999999998</v>
      </c>
      <c r="E195" s="43">
        <v>1940</v>
      </c>
      <c r="F195" s="77" t="s">
        <v>10</v>
      </c>
      <c r="G195" s="77" t="s">
        <v>11</v>
      </c>
      <c r="H195" s="77" t="s">
        <v>12</v>
      </c>
      <c r="I195" s="77" t="s">
        <v>13</v>
      </c>
      <c r="J195" s="77" t="s">
        <v>14</v>
      </c>
      <c r="K195" s="77" t="s">
        <v>15</v>
      </c>
      <c r="L195" s="77" t="s">
        <v>1082</v>
      </c>
      <c r="M195" s="77" t="s">
        <v>1081</v>
      </c>
      <c r="N195" s="44">
        <v>38800</v>
      </c>
      <c r="O195" s="3">
        <f t="shared" ref="O195:O199" si="3">N195/E195</f>
        <v>20</v>
      </c>
    </row>
    <row r="196" spans="1:15" x14ac:dyDescent="0.35">
      <c r="A196" s="124">
        <v>111230</v>
      </c>
      <c r="B196" s="123" t="s">
        <v>534</v>
      </c>
      <c r="C196" s="127" t="s">
        <v>1286</v>
      </c>
      <c r="D196" s="122">
        <v>0.877</v>
      </c>
      <c r="E196" s="43">
        <v>1320</v>
      </c>
      <c r="F196" s="77" t="s">
        <v>10</v>
      </c>
      <c r="G196" s="77" t="s">
        <v>11</v>
      </c>
      <c r="H196" s="77" t="s">
        <v>162</v>
      </c>
      <c r="I196" s="77" t="s">
        <v>163</v>
      </c>
      <c r="J196" s="77" t="s">
        <v>102</v>
      </c>
      <c r="K196" s="77" t="s">
        <v>103</v>
      </c>
      <c r="L196" s="77" t="s">
        <v>168</v>
      </c>
      <c r="M196" s="77" t="s">
        <v>169</v>
      </c>
      <c r="N196" s="44">
        <v>39600</v>
      </c>
      <c r="O196" s="3">
        <f t="shared" si="3"/>
        <v>30</v>
      </c>
    </row>
    <row r="197" spans="1:15" x14ac:dyDescent="0.35">
      <c r="A197" s="124">
        <v>111280</v>
      </c>
      <c r="B197" s="123" t="s">
        <v>1080</v>
      </c>
      <c r="C197" s="127" t="s">
        <v>1287</v>
      </c>
      <c r="D197" s="122">
        <v>3.5055999999999998</v>
      </c>
      <c r="E197" s="43">
        <v>950</v>
      </c>
      <c r="F197" s="77" t="s">
        <v>10</v>
      </c>
      <c r="G197" s="77" t="s">
        <v>11</v>
      </c>
      <c r="H197" s="77" t="s">
        <v>96</v>
      </c>
      <c r="I197" s="77" t="s">
        <v>97</v>
      </c>
      <c r="J197" s="77" t="s">
        <v>64</v>
      </c>
      <c r="K197" s="77" t="s">
        <v>65</v>
      </c>
      <c r="L197" s="77" t="s">
        <v>270</v>
      </c>
      <c r="M197" s="77" t="s">
        <v>271</v>
      </c>
      <c r="N197" s="44">
        <v>38000</v>
      </c>
      <c r="O197" s="3">
        <f t="shared" si="3"/>
        <v>40</v>
      </c>
    </row>
    <row r="198" spans="1:15" x14ac:dyDescent="0.35">
      <c r="A198" s="124">
        <v>111361</v>
      </c>
      <c r="B198" s="123" t="s">
        <v>538</v>
      </c>
      <c r="C198" s="127" t="s">
        <v>1288</v>
      </c>
      <c r="D198" s="122">
        <v>1.3180000000000001</v>
      </c>
      <c r="E198" s="43">
        <v>950</v>
      </c>
      <c r="F198" s="77" t="s">
        <v>10</v>
      </c>
      <c r="G198" s="77" t="s">
        <v>11</v>
      </c>
      <c r="H198" s="77" t="s">
        <v>42</v>
      </c>
      <c r="I198" s="77" t="s">
        <v>43</v>
      </c>
      <c r="J198" s="77" t="s">
        <v>36</v>
      </c>
      <c r="K198" s="77" t="s">
        <v>37</v>
      </c>
      <c r="L198" s="77" t="s">
        <v>44</v>
      </c>
      <c r="M198" s="77" t="s">
        <v>45</v>
      </c>
      <c r="N198" s="44">
        <v>38000</v>
      </c>
      <c r="O198" s="3">
        <f t="shared" si="3"/>
        <v>40</v>
      </c>
    </row>
    <row r="199" spans="1:15" x14ac:dyDescent="0.35">
      <c r="A199" s="124">
        <v>111368</v>
      </c>
      <c r="B199" s="123" t="s">
        <v>539</v>
      </c>
      <c r="C199" s="127" t="s">
        <v>1289</v>
      </c>
      <c r="D199" s="122">
        <v>3.6</v>
      </c>
      <c r="E199" s="43">
        <v>950</v>
      </c>
      <c r="F199" s="77" t="s">
        <v>10</v>
      </c>
      <c r="G199" s="77" t="s">
        <v>11</v>
      </c>
      <c r="H199" s="77" t="s">
        <v>42</v>
      </c>
      <c r="I199" s="77" t="s">
        <v>43</v>
      </c>
      <c r="J199" s="77" t="s">
        <v>36</v>
      </c>
      <c r="K199" s="77" t="s">
        <v>37</v>
      </c>
      <c r="L199" s="77" t="s">
        <v>44</v>
      </c>
      <c r="M199" s="77" t="s">
        <v>45</v>
      </c>
      <c r="N199" s="44">
        <v>38000</v>
      </c>
      <c r="O199" s="3">
        <f t="shared" si="3"/>
        <v>40</v>
      </c>
    </row>
    <row r="200" spans="1:15" x14ac:dyDescent="0.35">
      <c r="A200" s="124" t="s">
        <v>1079</v>
      </c>
      <c r="B200" s="123" t="s">
        <v>1078</v>
      </c>
      <c r="C200" s="127" t="s">
        <v>1291</v>
      </c>
      <c r="D200" s="122">
        <v>1.2945</v>
      </c>
      <c r="E200" s="77">
        <v>0</v>
      </c>
      <c r="F200" s="77" t="s">
        <v>10</v>
      </c>
      <c r="G200" s="77" t="s">
        <v>11</v>
      </c>
      <c r="H200" s="77" t="s">
        <v>46</v>
      </c>
      <c r="I200" s="77" t="s">
        <v>47</v>
      </c>
      <c r="J200" s="77" t="s">
        <v>36</v>
      </c>
      <c r="K200" s="77" t="s">
        <v>37</v>
      </c>
      <c r="L200" s="77" t="s">
        <v>48</v>
      </c>
      <c r="M200" s="77" t="s">
        <v>49</v>
      </c>
      <c r="N200" s="44">
        <v>36000</v>
      </c>
    </row>
    <row r="201" spans="1:15" x14ac:dyDescent="0.35">
      <c r="A201" s="124" t="s">
        <v>1077</v>
      </c>
      <c r="B201" s="123" t="s">
        <v>1076</v>
      </c>
      <c r="C201" s="127" t="s">
        <v>1291</v>
      </c>
      <c r="D201" s="122">
        <v>1.2945</v>
      </c>
      <c r="E201" s="77">
        <v>0</v>
      </c>
      <c r="F201" s="77" t="s">
        <v>10</v>
      </c>
      <c r="G201" s="77" t="s">
        <v>11</v>
      </c>
      <c r="H201" s="77" t="s">
        <v>46</v>
      </c>
      <c r="I201" s="77" t="s">
        <v>47</v>
      </c>
      <c r="J201" s="77" t="s">
        <v>36</v>
      </c>
      <c r="K201" s="77" t="s">
        <v>37</v>
      </c>
      <c r="L201" s="77" t="s">
        <v>48</v>
      </c>
      <c r="M201" s="77" t="s">
        <v>49</v>
      </c>
      <c r="N201" s="44">
        <v>36000</v>
      </c>
    </row>
    <row r="202" spans="1:15" x14ac:dyDescent="0.35">
      <c r="A202" s="124" t="s">
        <v>1075</v>
      </c>
      <c r="B202" s="123" t="s">
        <v>1074</v>
      </c>
      <c r="C202" s="127" t="s">
        <v>1290</v>
      </c>
      <c r="D202" s="122">
        <v>1.5607</v>
      </c>
      <c r="E202" s="77">
        <v>0</v>
      </c>
      <c r="F202" s="77" t="s">
        <v>10</v>
      </c>
      <c r="G202" s="77" t="s">
        <v>11</v>
      </c>
      <c r="H202" s="77" t="s">
        <v>58</v>
      </c>
      <c r="I202" s="77" t="s">
        <v>59</v>
      </c>
      <c r="J202" s="77" t="s">
        <v>36</v>
      </c>
      <c r="K202" s="77" t="s">
        <v>37</v>
      </c>
      <c r="L202" s="77" t="s">
        <v>60</v>
      </c>
      <c r="M202" s="77" t="s">
        <v>61</v>
      </c>
      <c r="N202" s="44">
        <v>36000</v>
      </c>
    </row>
    <row r="203" spans="1:15" x14ac:dyDescent="0.35">
      <c r="A203" s="124" t="s">
        <v>1073</v>
      </c>
      <c r="B203" s="123" t="s">
        <v>1072</v>
      </c>
      <c r="C203" s="127" t="s">
        <v>1290</v>
      </c>
      <c r="D203" s="122">
        <v>1.5607</v>
      </c>
      <c r="E203" s="77">
        <v>0</v>
      </c>
      <c r="F203" s="77" t="s">
        <v>10</v>
      </c>
      <c r="G203" s="77" t="s">
        <v>11</v>
      </c>
      <c r="H203" s="77" t="s">
        <v>58</v>
      </c>
      <c r="I203" s="77" t="s">
        <v>59</v>
      </c>
      <c r="J203" s="77" t="s">
        <v>36</v>
      </c>
      <c r="K203" s="77" t="s">
        <v>37</v>
      </c>
      <c r="L203" s="77" t="s">
        <v>60</v>
      </c>
      <c r="M203" s="77" t="s">
        <v>61</v>
      </c>
      <c r="N203" s="44">
        <v>36000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76"/>
  <sheetViews>
    <sheetView topLeftCell="C1" workbookViewId="0">
      <selection activeCell="D13" sqref="D13"/>
    </sheetView>
  </sheetViews>
  <sheetFormatPr defaultRowHeight="14.5" x14ac:dyDescent="0.35"/>
  <cols>
    <col min="1" max="1" width="68.1796875" bestFit="1" customWidth="1"/>
    <col min="2" max="2" width="59.1796875" bestFit="1" customWidth="1"/>
    <col min="3" max="4" width="82.81640625" bestFit="1" customWidth="1"/>
    <col min="5" max="5" width="53.453125" bestFit="1" customWidth="1"/>
    <col min="6" max="6" width="61.1796875" bestFit="1" customWidth="1"/>
    <col min="7" max="7" width="54.26953125" bestFit="1" customWidth="1"/>
    <col min="8" max="8" width="50.54296875" bestFit="1" customWidth="1"/>
    <col min="9" max="9" width="54.453125" style="3" bestFit="1" customWidth="1"/>
    <col min="10" max="10" width="55.54296875" bestFit="1" customWidth="1"/>
    <col min="11" max="11" width="54.26953125" bestFit="1" customWidth="1"/>
    <col min="12" max="12" width="43.54296875" bestFit="1" customWidth="1"/>
    <col min="13" max="13" width="56.54296875" bestFit="1" customWidth="1"/>
    <col min="14" max="14" width="39.54296875" customWidth="1"/>
    <col min="15" max="15" width="49.54296875" bestFit="1" customWidth="1"/>
    <col min="16" max="16" width="40.54296875" bestFit="1" customWidth="1"/>
    <col min="17" max="17" width="45.453125" bestFit="1" customWidth="1"/>
    <col min="18" max="18" width="40.54296875" bestFit="1" customWidth="1"/>
    <col min="19" max="19" width="45.453125" bestFit="1" customWidth="1"/>
    <col min="20" max="20" width="43.453125" bestFit="1" customWidth="1"/>
    <col min="21" max="21" width="40.54296875" bestFit="1" customWidth="1"/>
    <col min="22" max="22" width="46.54296875" bestFit="1" customWidth="1"/>
    <col min="23" max="23" width="33.453125" bestFit="1" customWidth="1"/>
    <col min="24" max="24" width="45" bestFit="1" customWidth="1"/>
    <col min="25" max="25" width="43.453125" bestFit="1" customWidth="1"/>
    <col min="26" max="26" width="47.453125" bestFit="1" customWidth="1"/>
    <col min="27" max="27" width="45.453125" bestFit="1" customWidth="1"/>
    <col min="28" max="28" width="30.54296875" bestFit="1" customWidth="1"/>
    <col min="29" max="29" width="36" bestFit="1" customWidth="1"/>
    <col min="30" max="30" width="33.54296875" customWidth="1"/>
    <col min="31" max="31" width="38.453125" bestFit="1" customWidth="1"/>
    <col min="32" max="32" width="38.453125" customWidth="1"/>
    <col min="33" max="33" width="43.453125" bestFit="1" customWidth="1"/>
    <col min="34" max="34" width="55.54296875" bestFit="1" customWidth="1"/>
    <col min="38" max="38" width="23.54296875" customWidth="1"/>
    <col min="39" max="39" width="40.54296875" bestFit="1" customWidth="1"/>
    <col min="40" max="40" width="20.54296875" customWidth="1"/>
    <col min="41" max="41" width="49.54296875" bestFit="1" customWidth="1"/>
    <col min="42" max="42" width="38.54296875" bestFit="1" customWidth="1"/>
    <col min="45" max="45" width="20.453125" customWidth="1"/>
  </cols>
  <sheetData>
    <row r="1" spans="1:10" s="3" customFormat="1" x14ac:dyDescent="0.35">
      <c r="A1" s="2" t="s">
        <v>287</v>
      </c>
      <c r="D1" s="93"/>
      <c r="E1" s="93"/>
    </row>
    <row r="2" spans="1:10" s="3" customFormat="1" ht="16.5" customHeight="1" x14ac:dyDescent="0.35">
      <c r="A2" s="42" t="s">
        <v>1098</v>
      </c>
      <c r="B2" s="3" t="s">
        <v>1099</v>
      </c>
      <c r="C2" s="3" t="s">
        <v>1101</v>
      </c>
      <c r="D2" s="3" t="s">
        <v>1220</v>
      </c>
      <c r="E2" s="3" t="s">
        <v>1221</v>
      </c>
      <c r="F2" s="27"/>
      <c r="G2" s="27"/>
      <c r="H2" s="27"/>
      <c r="I2" s="27"/>
    </row>
    <row r="3" spans="1:10" s="3" customFormat="1" x14ac:dyDescent="0.35">
      <c r="A3" s="62" t="s">
        <v>1022</v>
      </c>
      <c r="B3" s="62" t="s">
        <v>1020</v>
      </c>
      <c r="C3" s="62" t="s">
        <v>1023</v>
      </c>
      <c r="D3" s="63" t="s">
        <v>1024</v>
      </c>
      <c r="E3" s="62" t="s">
        <v>1030</v>
      </c>
      <c r="F3" s="27"/>
      <c r="G3" s="27"/>
      <c r="H3" s="27"/>
      <c r="I3" s="27"/>
    </row>
    <row r="4" spans="1:10" s="3" customFormat="1" x14ac:dyDescent="0.35">
      <c r="B4" s="62" t="s">
        <v>1021</v>
      </c>
      <c r="C4" s="27"/>
      <c r="D4" s="63" t="s">
        <v>1027</v>
      </c>
      <c r="E4" s="62" t="s">
        <v>1031</v>
      </c>
      <c r="F4" s="27"/>
      <c r="G4" s="27"/>
      <c r="H4" s="27"/>
      <c r="I4" s="27"/>
    </row>
    <row r="5" spans="1:10" s="3" customFormat="1" x14ac:dyDescent="0.35">
      <c r="A5" s="3" t="s">
        <v>1041</v>
      </c>
      <c r="B5" s="27"/>
      <c r="C5" s="3" t="s">
        <v>1041</v>
      </c>
      <c r="D5" s="63" t="s">
        <v>1029</v>
      </c>
      <c r="E5" s="62" t="s">
        <v>1039</v>
      </c>
      <c r="F5" s="27"/>
      <c r="G5" s="27"/>
      <c r="H5" s="27"/>
      <c r="I5" s="27"/>
    </row>
    <row r="6" spans="1:10" s="3" customFormat="1" x14ac:dyDescent="0.35">
      <c r="B6" s="27" t="s">
        <v>1041</v>
      </c>
      <c r="C6" s="3" t="s">
        <v>303</v>
      </c>
      <c r="D6" s="143" t="s">
        <v>1307</v>
      </c>
      <c r="E6" s="62" t="s">
        <v>1036</v>
      </c>
      <c r="F6" s="27"/>
      <c r="G6" s="27"/>
      <c r="H6" s="27"/>
      <c r="I6" s="27"/>
    </row>
    <row r="7" spans="1:10" s="3" customFormat="1" x14ac:dyDescent="0.35">
      <c r="B7" s="27"/>
      <c r="C7" s="3" t="s">
        <v>303</v>
      </c>
      <c r="D7" s="63" t="s">
        <v>1025</v>
      </c>
      <c r="E7" s="62" t="s">
        <v>1038</v>
      </c>
      <c r="F7" s="27"/>
    </row>
    <row r="8" spans="1:10" s="3" customFormat="1" x14ac:dyDescent="0.35">
      <c r="B8" s="3" t="s">
        <v>303</v>
      </c>
      <c r="C8" s="3" t="s">
        <v>303</v>
      </c>
      <c r="D8" s="63" t="s">
        <v>1026</v>
      </c>
      <c r="E8" s="62" t="s">
        <v>1037</v>
      </c>
      <c r="F8" s="27"/>
    </row>
    <row r="9" spans="1:10" s="3" customFormat="1" x14ac:dyDescent="0.35">
      <c r="B9" s="3" t="s">
        <v>303</v>
      </c>
      <c r="C9" s="3" t="s">
        <v>303</v>
      </c>
      <c r="D9" s="63" t="s">
        <v>1028</v>
      </c>
      <c r="E9" s="62" t="s">
        <v>1032</v>
      </c>
      <c r="F9" s="27"/>
    </row>
    <row r="10" spans="1:10" s="3" customFormat="1" x14ac:dyDescent="0.35">
      <c r="B10" s="3" t="s">
        <v>303</v>
      </c>
      <c r="C10" s="3" t="s">
        <v>303</v>
      </c>
      <c r="D10" s="27"/>
      <c r="E10" s="62" t="s">
        <v>1070</v>
      </c>
      <c r="F10" s="27"/>
    </row>
    <row r="11" spans="1:10" s="3" customFormat="1" x14ac:dyDescent="0.35">
      <c r="B11" s="3" t="s">
        <v>303</v>
      </c>
      <c r="C11" s="3" t="s">
        <v>303</v>
      </c>
      <c r="D11" s="27" t="s">
        <v>1041</v>
      </c>
      <c r="E11" s="62" t="s">
        <v>1033</v>
      </c>
      <c r="F11" s="27"/>
    </row>
    <row r="12" spans="1:10" s="27" customFormat="1" x14ac:dyDescent="0.35">
      <c r="B12" s="27" t="s">
        <v>303</v>
      </c>
      <c r="C12" s="27" t="s">
        <v>303</v>
      </c>
      <c r="E12" s="62" t="s">
        <v>1034</v>
      </c>
      <c r="G12" s="27" t="s">
        <v>303</v>
      </c>
    </row>
    <row r="13" spans="1:10" s="3" customFormat="1" x14ac:dyDescent="0.35">
      <c r="B13" s="3" t="s">
        <v>303</v>
      </c>
      <c r="C13" s="3" t="s">
        <v>303</v>
      </c>
      <c r="D13" s="35"/>
      <c r="E13" s="62" t="s">
        <v>1040</v>
      </c>
      <c r="F13" s="27"/>
      <c r="G13" s="3" t="s">
        <v>303</v>
      </c>
      <c r="J13" s="3" t="s">
        <v>303</v>
      </c>
    </row>
    <row r="14" spans="1:10" x14ac:dyDescent="0.35">
      <c r="A14" s="3"/>
      <c r="B14" s="3"/>
      <c r="C14" s="3"/>
      <c r="D14" s="35"/>
      <c r="E14" s="62" t="s">
        <v>1035</v>
      </c>
      <c r="F14" s="27"/>
      <c r="G14" s="27"/>
      <c r="H14" s="3" t="s">
        <v>303</v>
      </c>
      <c r="J14" s="3" t="s">
        <v>303</v>
      </c>
    </row>
    <row r="15" spans="1:10" s="5" customFormat="1" x14ac:dyDescent="0.35">
      <c r="A15" s="3"/>
      <c r="B15" s="3"/>
      <c r="C15" s="3"/>
      <c r="D15" s="35" t="s">
        <v>303</v>
      </c>
      <c r="E15" s="62" t="s">
        <v>303</v>
      </c>
      <c r="F15" s="3"/>
      <c r="G15" s="27"/>
      <c r="H15" s="3" t="s">
        <v>303</v>
      </c>
      <c r="I15" s="3"/>
      <c r="J15" s="3" t="s">
        <v>303</v>
      </c>
    </row>
    <row r="16" spans="1:10" s="5" customFormat="1" x14ac:dyDescent="0.35">
      <c r="A16" s="4"/>
      <c r="B16" s="4"/>
      <c r="C16" s="4"/>
      <c r="D16" s="5" t="s">
        <v>303</v>
      </c>
      <c r="E16" s="5" t="s">
        <v>303</v>
      </c>
      <c r="F16" s="3" t="s">
        <v>303</v>
      </c>
      <c r="G16" s="27"/>
      <c r="H16" s="5" t="s">
        <v>303</v>
      </c>
      <c r="J16" s="5" t="s">
        <v>303</v>
      </c>
    </row>
    <row r="17" spans="1:46" x14ac:dyDescent="0.35">
      <c r="A17" s="2"/>
      <c r="B17" s="5"/>
      <c r="C17" s="5"/>
      <c r="E17" s="5"/>
      <c r="F17" s="5"/>
      <c r="G17" s="5"/>
    </row>
    <row r="18" spans="1:46" s="3" customFormat="1" x14ac:dyDescent="0.35">
      <c r="A18" s="2" t="s">
        <v>1054</v>
      </c>
      <c r="B18" s="5"/>
      <c r="C18" s="5"/>
      <c r="E18" s="5"/>
      <c r="F18" s="5"/>
      <c r="G18" s="5"/>
    </row>
    <row r="19" spans="1:46" x14ac:dyDescent="0.35">
      <c r="A19" s="3" t="s">
        <v>1117</v>
      </c>
      <c r="B19" s="1" t="s">
        <v>1118</v>
      </c>
      <c r="C19" s="1" t="s">
        <v>1119</v>
      </c>
      <c r="D19" s="3" t="s">
        <v>1126</v>
      </c>
      <c r="E19" s="27"/>
    </row>
    <row r="20" spans="1:46" x14ac:dyDescent="0.35">
      <c r="A20" s="62" t="s">
        <v>1069</v>
      </c>
      <c r="B20" s="62" t="s">
        <v>1053</v>
      </c>
      <c r="C20" s="62" t="s">
        <v>1069</v>
      </c>
      <c r="D20" s="62" t="s">
        <v>1051</v>
      </c>
      <c r="E20" s="27"/>
    </row>
    <row r="21" spans="1:46" x14ac:dyDescent="0.35">
      <c r="A21" s="62" t="s">
        <v>1025</v>
      </c>
      <c r="C21" s="62" t="s">
        <v>1046</v>
      </c>
      <c r="D21" s="62" t="s">
        <v>1046</v>
      </c>
      <c r="E21" s="27"/>
    </row>
    <row r="22" spans="1:46" x14ac:dyDescent="0.35">
      <c r="A22" s="62" t="s">
        <v>1052</v>
      </c>
      <c r="C22" s="45"/>
      <c r="D22" s="62" t="s">
        <v>1025</v>
      </c>
      <c r="E22" s="27"/>
      <c r="M22" s="27"/>
    </row>
    <row r="23" spans="1:46" x14ac:dyDescent="0.35">
      <c r="A23" s="27"/>
      <c r="D23" s="62" t="s">
        <v>1052</v>
      </c>
      <c r="E23" s="27"/>
    </row>
    <row r="24" spans="1:46" x14ac:dyDescent="0.35">
      <c r="A24" s="27"/>
      <c r="D24" s="27"/>
      <c r="E24" s="27"/>
    </row>
    <row r="25" spans="1:46" x14ac:dyDescent="0.35">
      <c r="A25" s="27"/>
      <c r="D25" s="27"/>
      <c r="E25" s="27"/>
    </row>
    <row r="26" spans="1:46" x14ac:dyDescent="0.35">
      <c r="A26" s="27"/>
      <c r="D26" s="27"/>
      <c r="E26" s="27"/>
    </row>
    <row r="31" spans="1:46" x14ac:dyDescent="0.35">
      <c r="A31" s="2" t="s">
        <v>289</v>
      </c>
      <c r="B31" s="1"/>
      <c r="C31" s="1"/>
    </row>
    <row r="32" spans="1:46" x14ac:dyDescent="0.35">
      <c r="A32" s="3" t="s">
        <v>1129</v>
      </c>
      <c r="B32" s="3" t="s">
        <v>1132</v>
      </c>
      <c r="C32" s="3" t="s">
        <v>1134</v>
      </c>
      <c r="D32" s="46" t="s">
        <v>1148</v>
      </c>
      <c r="E32" s="3" t="s">
        <v>1157</v>
      </c>
      <c r="F32" s="3" t="s">
        <v>1168</v>
      </c>
      <c r="G32" s="3" t="s">
        <v>1171</v>
      </c>
      <c r="H32" s="3" t="s">
        <v>1191</v>
      </c>
      <c r="I32" s="3" t="s">
        <v>1153</v>
      </c>
      <c r="J32" s="3" t="s">
        <v>1201</v>
      </c>
      <c r="K32" s="3" t="s">
        <v>1212</v>
      </c>
      <c r="L32" s="3" t="s">
        <v>1219</v>
      </c>
      <c r="M32" s="3"/>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T32" s="27"/>
    </row>
    <row r="33" spans="1:48" x14ac:dyDescent="0.35">
      <c r="A33" s="62" t="s">
        <v>1057</v>
      </c>
      <c r="B33" s="62" t="s">
        <v>1058</v>
      </c>
      <c r="C33" s="62" t="s">
        <v>1058</v>
      </c>
      <c r="D33" s="63" t="s">
        <v>1059</v>
      </c>
      <c r="E33" s="62" t="s">
        <v>1060</v>
      </c>
      <c r="F33" s="62" t="s">
        <v>1057</v>
      </c>
      <c r="G33" s="62" t="s">
        <v>1057</v>
      </c>
      <c r="H33" s="62" t="s">
        <v>1061</v>
      </c>
      <c r="I33" s="62" t="s">
        <v>1022</v>
      </c>
      <c r="J33" s="62" t="s">
        <v>1063</v>
      </c>
      <c r="K33" s="62" t="s">
        <v>1065</v>
      </c>
      <c r="L33" s="62" t="s">
        <v>1066</v>
      </c>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T33" s="27"/>
    </row>
    <row r="34" spans="1:48" x14ac:dyDescent="0.35">
      <c r="A34" s="27"/>
      <c r="B34" s="62" t="s">
        <v>1057</v>
      </c>
      <c r="C34" s="62" t="s">
        <v>1057</v>
      </c>
      <c r="D34" s="5"/>
      <c r="E34" s="27"/>
      <c r="F34" s="27" t="s">
        <v>303</v>
      </c>
      <c r="G34" s="27"/>
      <c r="H34" s="62" t="s">
        <v>1062</v>
      </c>
      <c r="I34" s="27"/>
      <c r="J34" s="27"/>
      <c r="K34" s="62" t="s">
        <v>1057</v>
      </c>
      <c r="L34" s="62" t="s">
        <v>1067</v>
      </c>
      <c r="M34" s="27" t="s">
        <v>303</v>
      </c>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T34" s="27"/>
    </row>
    <row r="35" spans="1:48" x14ac:dyDescent="0.35">
      <c r="A35" s="27" t="s">
        <v>303</v>
      </c>
      <c r="B35" s="27"/>
      <c r="C35" s="27"/>
      <c r="D35" s="5"/>
      <c r="E35" s="27"/>
      <c r="F35" s="27" t="s">
        <v>303</v>
      </c>
      <c r="G35" s="27" t="s">
        <v>303</v>
      </c>
      <c r="H35" s="27" t="s">
        <v>303</v>
      </c>
      <c r="I35" s="27"/>
      <c r="J35" s="27" t="s">
        <v>303</v>
      </c>
      <c r="K35" s="62" t="s">
        <v>1064</v>
      </c>
      <c r="L35" s="27"/>
      <c r="M35" s="27" t="s">
        <v>303</v>
      </c>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T35" s="3"/>
    </row>
    <row r="36" spans="1:48" x14ac:dyDescent="0.35">
      <c r="A36" s="27"/>
      <c r="B36" s="27"/>
      <c r="C36" s="27"/>
      <c r="D36" s="5"/>
      <c r="E36" s="5"/>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T36" s="3"/>
    </row>
    <row r="37" spans="1:48" s="27" customFormat="1" x14ac:dyDescent="0.35">
      <c r="A37" s="27" t="s">
        <v>303</v>
      </c>
      <c r="C37" s="27" t="s">
        <v>303</v>
      </c>
      <c r="F37" s="27" t="s">
        <v>303</v>
      </c>
      <c r="H37" s="27" t="s">
        <v>303</v>
      </c>
      <c r="J37" s="27" t="s">
        <v>303</v>
      </c>
      <c r="K37" s="27" t="s">
        <v>303</v>
      </c>
      <c r="L37" s="27" t="s">
        <v>303</v>
      </c>
      <c r="N37" s="27" t="s">
        <v>303</v>
      </c>
      <c r="O37" s="27" t="s">
        <v>303</v>
      </c>
    </row>
    <row r="38" spans="1:48" s="27" customFormat="1" x14ac:dyDescent="0.35">
      <c r="A38" s="27" t="s">
        <v>303</v>
      </c>
      <c r="B38" s="27" t="s">
        <v>303</v>
      </c>
      <c r="C38" s="27" t="s">
        <v>303</v>
      </c>
      <c r="D38" s="27" t="s">
        <v>303</v>
      </c>
      <c r="F38" s="27" t="s">
        <v>303</v>
      </c>
      <c r="H38" s="27" t="s">
        <v>303</v>
      </c>
      <c r="J38" s="27" t="s">
        <v>303</v>
      </c>
      <c r="K38" s="27" t="s">
        <v>303</v>
      </c>
      <c r="L38" s="27" t="s">
        <v>303</v>
      </c>
      <c r="M38" s="27" t="s">
        <v>303</v>
      </c>
      <c r="N38" s="27" t="s">
        <v>303</v>
      </c>
      <c r="O38" s="27" t="s">
        <v>303</v>
      </c>
      <c r="R38" s="27" t="s">
        <v>303</v>
      </c>
      <c r="S38" s="27" t="s">
        <v>303</v>
      </c>
      <c r="T38" s="27" t="s">
        <v>303</v>
      </c>
      <c r="U38" s="27" t="s">
        <v>303</v>
      </c>
      <c r="V38" s="27" t="s">
        <v>303</v>
      </c>
    </row>
    <row r="39" spans="1:48" x14ac:dyDescent="0.35">
      <c r="A39" s="3" t="s">
        <v>303</v>
      </c>
      <c r="B39" s="3" t="s">
        <v>303</v>
      </c>
      <c r="C39" s="3" t="s">
        <v>303</v>
      </c>
      <c r="E39" s="27" t="s">
        <v>303</v>
      </c>
      <c r="F39" s="27" t="s">
        <v>303</v>
      </c>
      <c r="G39" s="5" t="s">
        <v>303</v>
      </c>
      <c r="H39" s="5" t="s">
        <v>303</v>
      </c>
      <c r="I39" s="5"/>
      <c r="J39" s="5" t="s">
        <v>303</v>
      </c>
      <c r="K39" s="5" t="s">
        <v>303</v>
      </c>
      <c r="L39" s="27" t="s">
        <v>303</v>
      </c>
      <c r="M39" s="5"/>
      <c r="N39" s="5"/>
      <c r="O39" s="27"/>
      <c r="P39" s="27" t="s">
        <v>303</v>
      </c>
      <c r="Q39" s="27" t="s">
        <v>303</v>
      </c>
      <c r="R39" s="5"/>
      <c r="S39" s="5"/>
      <c r="T39" s="5"/>
      <c r="U39" s="5"/>
      <c r="V39" s="5"/>
      <c r="W39" s="5"/>
      <c r="X39" s="27"/>
      <c r="Y39" s="27"/>
      <c r="Z39" s="27"/>
      <c r="AA39" s="27"/>
      <c r="AB39" s="27"/>
      <c r="AC39" s="27"/>
      <c r="AD39" s="27"/>
      <c r="AE39" s="3"/>
      <c r="AF39" s="3"/>
      <c r="AG39" s="3" t="s">
        <v>303</v>
      </c>
      <c r="AH39" s="3" t="s">
        <v>303</v>
      </c>
      <c r="AI39" s="3" t="s">
        <v>303</v>
      </c>
      <c r="AJ39" s="3" t="s">
        <v>303</v>
      </c>
      <c r="AK39" s="3" t="s">
        <v>303</v>
      </c>
      <c r="AL39" s="3" t="s">
        <v>303</v>
      </c>
      <c r="AM39" s="3" t="s">
        <v>303</v>
      </c>
      <c r="AN39" s="3" t="s">
        <v>303</v>
      </c>
      <c r="AO39" s="3" t="s">
        <v>303</v>
      </c>
      <c r="AP39" s="3" t="s">
        <v>303</v>
      </c>
      <c r="AS39" s="3"/>
      <c r="AT39" s="3"/>
      <c r="AU39" s="3"/>
      <c r="AV39" s="3"/>
    </row>
    <row r="40" spans="1:48" x14ac:dyDescent="0.35">
      <c r="C40" s="3"/>
      <c r="E40" s="3" t="s">
        <v>303</v>
      </c>
      <c r="F40" s="3" t="s">
        <v>303</v>
      </c>
      <c r="G40" s="3" t="s">
        <v>303</v>
      </c>
      <c r="H40" s="3" t="s">
        <v>303</v>
      </c>
      <c r="J40" s="3" t="s">
        <v>303</v>
      </c>
      <c r="K40" s="3" t="s">
        <v>303</v>
      </c>
      <c r="L40" s="3" t="s">
        <v>303</v>
      </c>
      <c r="M40" s="3" t="s">
        <v>303</v>
      </c>
      <c r="N40" s="3" t="s">
        <v>303</v>
      </c>
      <c r="O40" s="3" t="s">
        <v>303</v>
      </c>
      <c r="P40" s="3" t="s">
        <v>303</v>
      </c>
      <c r="Q40" s="3" t="s">
        <v>303</v>
      </c>
    </row>
    <row r="41" spans="1:48" s="3" customFormat="1" x14ac:dyDescent="0.35">
      <c r="A41"/>
      <c r="B41"/>
      <c r="C41"/>
      <c r="D41"/>
      <c r="E41"/>
      <c r="F41"/>
      <c r="G41"/>
      <c r="H41"/>
      <c r="J41"/>
      <c r="L41"/>
      <c r="M41"/>
      <c r="N41"/>
      <c r="O41"/>
      <c r="P41"/>
      <c r="Q41"/>
    </row>
    <row r="42" spans="1:48" s="3" customFormat="1" x14ac:dyDescent="0.35">
      <c r="A42"/>
      <c r="C42"/>
      <c r="D42"/>
      <c r="E42"/>
      <c r="F42"/>
      <c r="G42"/>
    </row>
    <row r="43" spans="1:48" s="3" customFormat="1" x14ac:dyDescent="0.35">
      <c r="A43" s="2" t="s">
        <v>291</v>
      </c>
      <c r="D43"/>
      <c r="G43"/>
    </row>
    <row r="44" spans="1:48" s="3" customFormat="1" x14ac:dyDescent="0.35">
      <c r="A44" s="3" t="s">
        <v>1253</v>
      </c>
    </row>
    <row r="45" spans="1:48" s="3" customFormat="1" x14ac:dyDescent="0.35">
      <c r="A45" s="62" t="s">
        <v>1037</v>
      </c>
    </row>
    <row r="46" spans="1:48" s="3" customFormat="1" x14ac:dyDescent="0.35">
      <c r="A46" s="27"/>
    </row>
    <row r="47" spans="1:48" x14ac:dyDescent="0.35">
      <c r="A47" s="27"/>
      <c r="B47" s="3"/>
      <c r="C47" s="3"/>
      <c r="D47" s="3"/>
      <c r="E47" s="3"/>
      <c r="F47" s="3"/>
      <c r="G47" s="3"/>
      <c r="H47" s="3"/>
      <c r="J47" s="3"/>
      <c r="L47" s="3"/>
      <c r="M47" s="3"/>
      <c r="N47" s="3"/>
      <c r="O47" s="3"/>
      <c r="P47" s="3"/>
      <c r="Q47" s="3"/>
    </row>
    <row r="48" spans="1:48" x14ac:dyDescent="0.35">
      <c r="A48" s="3"/>
      <c r="B48" s="3"/>
      <c r="C48" s="3"/>
      <c r="D48" s="3"/>
      <c r="E48" s="3"/>
      <c r="F48" s="3"/>
      <c r="G48" s="3"/>
    </row>
    <row r="49" spans="1:9" x14ac:dyDescent="0.35">
      <c r="B49" s="3"/>
      <c r="D49" s="3"/>
      <c r="G49" s="3"/>
    </row>
    <row r="50" spans="1:9" x14ac:dyDescent="0.35">
      <c r="B50" s="3"/>
    </row>
    <row r="51" spans="1:9" x14ac:dyDescent="0.35">
      <c r="A51" s="2" t="s">
        <v>288</v>
      </c>
      <c r="B51" s="1"/>
      <c r="C51" s="1"/>
      <c r="E51" s="1"/>
    </row>
    <row r="52" spans="1:9" x14ac:dyDescent="0.35">
      <c r="A52" s="3" t="s">
        <v>1185</v>
      </c>
      <c r="B52" s="3" t="s">
        <v>1199</v>
      </c>
      <c r="C52" s="3"/>
      <c r="D52" s="27"/>
      <c r="F52" s="3"/>
      <c r="G52" s="27"/>
      <c r="H52" s="27"/>
      <c r="I52" s="27"/>
    </row>
    <row r="53" spans="1:9" x14ac:dyDescent="0.35">
      <c r="A53" s="62" t="s">
        <v>1056</v>
      </c>
      <c r="B53" s="62" t="s">
        <v>1055</v>
      </c>
      <c r="C53" s="27"/>
      <c r="D53" s="27"/>
      <c r="F53" s="27"/>
      <c r="G53" s="27"/>
      <c r="H53" s="27"/>
      <c r="I53" s="27"/>
    </row>
    <row r="54" spans="1:9" x14ac:dyDescent="0.35">
      <c r="A54" s="27"/>
      <c r="C54" s="27" t="s">
        <v>303</v>
      </c>
      <c r="D54" s="27" t="s">
        <v>303</v>
      </c>
      <c r="F54" s="3"/>
      <c r="G54" s="27"/>
      <c r="H54" s="27"/>
      <c r="I54" s="27"/>
    </row>
    <row r="55" spans="1:9" s="27" customFormat="1" x14ac:dyDescent="0.35"/>
    <row r="60" spans="1:9" x14ac:dyDescent="0.35">
      <c r="A60" s="2" t="s">
        <v>286</v>
      </c>
      <c r="B60" s="1"/>
      <c r="C60" s="1"/>
      <c r="E60" s="1"/>
    </row>
    <row r="61" spans="1:9" x14ac:dyDescent="0.35">
      <c r="A61" s="88" t="s">
        <v>1104</v>
      </c>
      <c r="B61" s="3" t="s">
        <v>1105</v>
      </c>
      <c r="C61" s="3" t="s">
        <v>1291</v>
      </c>
      <c r="D61" s="3" t="s">
        <v>1107</v>
      </c>
      <c r="E61" s="3" t="s">
        <v>1290</v>
      </c>
      <c r="F61" s="3" t="s">
        <v>1198</v>
      </c>
      <c r="G61" s="27"/>
    </row>
    <row r="62" spans="1:9" x14ac:dyDescent="0.35">
      <c r="A62" s="62" t="s">
        <v>1022</v>
      </c>
      <c r="B62" s="62" t="s">
        <v>1043</v>
      </c>
      <c r="C62" s="143" t="s">
        <v>1306</v>
      </c>
      <c r="D62" s="62" t="s">
        <v>1071</v>
      </c>
      <c r="E62" s="62" t="s">
        <v>1050</v>
      </c>
      <c r="F62" s="62" t="s">
        <v>1051</v>
      </c>
      <c r="G62" s="27"/>
      <c r="H62" s="27"/>
      <c r="I62" s="27"/>
    </row>
    <row r="63" spans="1:9" x14ac:dyDescent="0.35">
      <c r="B63" s="62" t="s">
        <v>1042</v>
      </c>
      <c r="C63" s="62" t="s">
        <v>1046</v>
      </c>
      <c r="D63" s="62" t="s">
        <v>1047</v>
      </c>
      <c r="E63" s="62" t="s">
        <v>1049</v>
      </c>
      <c r="F63" s="62" t="s">
        <v>1049</v>
      </c>
      <c r="G63" s="27"/>
      <c r="H63" s="27"/>
      <c r="I63" s="27"/>
    </row>
    <row r="64" spans="1:9" x14ac:dyDescent="0.35">
      <c r="B64" s="3" t="s">
        <v>303</v>
      </c>
      <c r="C64" s="62" t="s">
        <v>1045</v>
      </c>
      <c r="D64" s="62" t="s">
        <v>1048</v>
      </c>
      <c r="E64" s="97"/>
      <c r="F64" s="62" t="s">
        <v>1025</v>
      </c>
      <c r="G64" s="27"/>
      <c r="H64" s="27"/>
      <c r="I64" s="27"/>
    </row>
    <row r="65" spans="1:9" x14ac:dyDescent="0.35">
      <c r="A65" s="3"/>
      <c r="B65" s="3"/>
      <c r="C65" s="62" t="s">
        <v>1044</v>
      </c>
      <c r="D65" s="141"/>
      <c r="E65" s="142"/>
      <c r="F65" s="62"/>
      <c r="G65" s="27"/>
      <c r="H65" s="27"/>
      <c r="I65" s="27"/>
    </row>
    <row r="66" spans="1:9" s="27" customFormat="1" x14ac:dyDescent="0.35">
      <c r="A66"/>
      <c r="B66" s="3" t="s">
        <v>303</v>
      </c>
      <c r="D66" s="27" t="s">
        <v>303</v>
      </c>
      <c r="E66" s="27" t="s">
        <v>303</v>
      </c>
    </row>
    <row r="67" spans="1:9" x14ac:dyDescent="0.35">
      <c r="A67" s="27"/>
      <c r="B67" s="27"/>
      <c r="C67" s="27"/>
      <c r="D67" s="27"/>
      <c r="E67" s="27"/>
      <c r="F67" s="27"/>
      <c r="G67" s="27"/>
    </row>
    <row r="68" spans="1:9" x14ac:dyDescent="0.35">
      <c r="B68" s="3"/>
    </row>
    <row r="69" spans="1:9" x14ac:dyDescent="0.35">
      <c r="B69" s="3"/>
    </row>
    <row r="70" spans="1:9" x14ac:dyDescent="0.35">
      <c r="B70" s="3"/>
    </row>
    <row r="71" spans="1:9" x14ac:dyDescent="0.35">
      <c r="B71" s="3"/>
    </row>
    <row r="73" spans="1:9" x14ac:dyDescent="0.35">
      <c r="A73" s="2" t="s">
        <v>290</v>
      </c>
    </row>
    <row r="74" spans="1:9" x14ac:dyDescent="0.35">
      <c r="A74" s="3" t="s">
        <v>1258</v>
      </c>
      <c r="B74" s="3"/>
    </row>
    <row r="75" spans="1:9" x14ac:dyDescent="0.35">
      <c r="A75" s="62" t="s">
        <v>1068</v>
      </c>
      <c r="B75" s="27"/>
    </row>
    <row r="76" spans="1:9" x14ac:dyDescent="0.35">
      <c r="A76" s="27"/>
      <c r="B76" s="5"/>
      <c r="C76" s="5"/>
    </row>
  </sheetData>
  <pageMargins left="0.7" right="0.7" top="0.75" bottom="0.75" header="0.3" footer="0.3"/>
  <pageSetup orientation="portrait" horizontalDpi="4294967295" verticalDpi="4294967295" r:id="rId1"/>
  <tableParts count="7">
    <tablePart r:id="rId2"/>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topLeftCell="A50" workbookViewId="0">
      <pane xSplit="2" topLeftCell="C1" activePane="topRight" state="frozen"/>
      <selection pane="topRight" activeCell="C77" sqref="C77"/>
    </sheetView>
  </sheetViews>
  <sheetFormatPr defaultRowHeight="14.5" x14ac:dyDescent="0.35"/>
  <cols>
    <col min="1" max="1" width="12.54296875" style="3" customWidth="1"/>
    <col min="2" max="2" width="60.54296875" style="88" bestFit="1" customWidth="1"/>
    <col min="3" max="3" width="17" style="88" customWidth="1"/>
    <col min="4" max="4" width="38.26953125" bestFit="1" customWidth="1"/>
    <col min="5" max="8" width="38.26953125" style="3" customWidth="1"/>
    <col min="9" max="9" width="82.453125" bestFit="1" customWidth="1"/>
  </cols>
  <sheetData>
    <row r="1" spans="1:25" x14ac:dyDescent="0.35">
      <c r="A1" s="3" t="s">
        <v>886</v>
      </c>
      <c r="B1" s="88" t="s">
        <v>884</v>
      </c>
      <c r="C1" s="88" t="s">
        <v>885</v>
      </c>
      <c r="D1" t="s">
        <v>543</v>
      </c>
      <c r="E1" s="3" t="s">
        <v>888</v>
      </c>
      <c r="F1" s="3" t="s">
        <v>912</v>
      </c>
      <c r="G1" s="3" t="s">
        <v>913</v>
      </c>
      <c r="H1" s="3" t="s">
        <v>914</v>
      </c>
      <c r="I1" t="s">
        <v>887</v>
      </c>
    </row>
    <row r="2" spans="1:25" x14ac:dyDescent="0.35">
      <c r="A2" s="91">
        <v>100021</v>
      </c>
      <c r="B2" s="92" t="str">
        <f>VLOOKUP(A2,'December 2022 Prices'!$A$2:$C$187,3,FALSE)</f>
        <v>100021 Cheese, Mozzarella, Low Moisture Part Skim, Shredded, Frozen</v>
      </c>
      <c r="C2" s="88">
        <v>5001296</v>
      </c>
      <c r="D2" t="s">
        <v>544</v>
      </c>
      <c r="E2" s="3" t="s">
        <v>889</v>
      </c>
      <c r="G2" s="3" t="s">
        <v>958</v>
      </c>
      <c r="H2" s="3" t="s">
        <v>935</v>
      </c>
      <c r="I2" t="str">
        <f>CONCATENATE(C2," ", E2, ","," ", G2,","," ", H2)</f>
        <v>5001296 Buena Vista Food products inc, Azusa, CA</v>
      </c>
    </row>
    <row r="3" spans="1:25" x14ac:dyDescent="0.35">
      <c r="A3" s="91">
        <v>100022</v>
      </c>
      <c r="B3" s="92" t="str">
        <f>VLOOKUP(A3,'December 2022 Prices'!$A$2:$C$187,3,FALSE)</f>
        <v xml:space="preserve">100022 Cheese, Mozzarella, Low Moisture Part Skim, Loaves, Frozen </v>
      </c>
      <c r="C3" s="88" t="s">
        <v>545</v>
      </c>
      <c r="D3" t="s">
        <v>546</v>
      </c>
      <c r="E3" s="3" t="s">
        <v>890</v>
      </c>
      <c r="G3" s="3" t="s">
        <v>959</v>
      </c>
      <c r="H3" s="3" t="s">
        <v>936</v>
      </c>
      <c r="I3" s="3" t="str">
        <f t="shared" ref="I3:I68" si="0">CONCATENATE(C3," ", E3, ","," ", G3,","," ", H3)</f>
        <v>5002234 Roadrunner Pizza, Gladstone, OR</v>
      </c>
    </row>
    <row r="4" spans="1:25" x14ac:dyDescent="0.35">
      <c r="A4" s="91"/>
      <c r="B4" s="92"/>
      <c r="C4" s="88" t="s">
        <v>547</v>
      </c>
      <c r="D4" t="s">
        <v>548</v>
      </c>
      <c r="E4" s="3" t="s">
        <v>1019</v>
      </c>
      <c r="F4" s="3" t="s">
        <v>915</v>
      </c>
      <c r="G4" s="3" t="s">
        <v>960</v>
      </c>
      <c r="H4" s="3" t="s">
        <v>935</v>
      </c>
      <c r="I4" s="3" t="str">
        <f t="shared" si="0"/>
        <v>5002334 Tony Roberts c/o KT Kitchen, Carson, CA</v>
      </c>
    </row>
    <row r="5" spans="1:25" x14ac:dyDescent="0.35">
      <c r="A5" s="91">
        <v>100036</v>
      </c>
      <c r="B5" s="92" t="str">
        <f>VLOOKUP(A5,'December 2022 Prices'!$A$2:$C$187,3,FALSE)</f>
        <v>100036 Cheese, Blended American, Yellow, Reduced Fat, Sliced, Chilled</v>
      </c>
      <c r="C5" s="88" t="s">
        <v>549</v>
      </c>
      <c r="D5" t="s">
        <v>550</v>
      </c>
      <c r="E5" s="3" t="s">
        <v>1018</v>
      </c>
      <c r="F5" s="3" t="s">
        <v>916</v>
      </c>
      <c r="G5" s="3" t="s">
        <v>961</v>
      </c>
      <c r="H5" s="3" t="s">
        <v>935</v>
      </c>
      <c r="I5" s="3" t="str">
        <f t="shared" si="0"/>
        <v>5004621 Integrated Food Service c/o Rancho Cold Storage, Los Angeles, CA</v>
      </c>
    </row>
    <row r="6" spans="1:25" x14ac:dyDescent="0.35">
      <c r="A6" s="93">
        <v>100046</v>
      </c>
      <c r="B6" s="94" t="str">
        <f>VLOOKUP(A6,'December 2022 Prices'!$A$2:$C$187,3,FALSE)</f>
        <v xml:space="preserve">100046 Eggs, Liquid Whole, Frozen </v>
      </c>
      <c r="C6" s="88">
        <v>5001296</v>
      </c>
      <c r="D6" t="s">
        <v>544</v>
      </c>
      <c r="E6" s="3" t="s">
        <v>889</v>
      </c>
      <c r="G6" s="3" t="s">
        <v>958</v>
      </c>
      <c r="H6" s="3" t="s">
        <v>935</v>
      </c>
      <c r="I6" s="3" t="str">
        <f t="shared" si="0"/>
        <v>5001296 Buena Vista Food products inc, Azusa, CA</v>
      </c>
    </row>
    <row r="7" spans="1:25" x14ac:dyDescent="0.35">
      <c r="A7" s="93">
        <v>100047</v>
      </c>
      <c r="B7" s="94" t="str">
        <f>VLOOKUP(A7,'December 2022 Prices'!$A$2:$C$187,3,FALSE)</f>
        <v>100047 Eggs, Liquid Whole, Chilled</v>
      </c>
      <c r="C7" s="88" t="s">
        <v>551</v>
      </c>
      <c r="D7" t="s">
        <v>552</v>
      </c>
      <c r="E7" s="3" t="s">
        <v>1017</v>
      </c>
      <c r="F7" s="3" t="s">
        <v>917</v>
      </c>
      <c r="G7" s="3" t="s">
        <v>962</v>
      </c>
      <c r="H7" s="3" t="s">
        <v>937</v>
      </c>
      <c r="I7" s="3" t="str">
        <f t="shared" si="0"/>
        <v>5001283 Michael Foods c/o MG Waldbaum, Wakefield, NE</v>
      </c>
    </row>
    <row r="8" spans="1:25" x14ac:dyDescent="0.35">
      <c r="C8" s="88" t="s">
        <v>553</v>
      </c>
      <c r="D8" t="s">
        <v>554</v>
      </c>
      <c r="E8" s="3" t="s">
        <v>891</v>
      </c>
      <c r="G8" s="3" t="s">
        <v>963</v>
      </c>
      <c r="H8" s="3" t="s">
        <v>938</v>
      </c>
      <c r="I8" s="3" t="str">
        <f t="shared" si="0"/>
        <v>5002919 Cargill Kitchen Solutions Inc, Monticello, MN</v>
      </c>
    </row>
    <row r="9" spans="1:25" x14ac:dyDescent="0.35">
      <c r="A9" s="93">
        <v>100103</v>
      </c>
      <c r="B9" s="94" t="str">
        <f>VLOOKUP(A9,'December 2022 Prices'!$A$2:$C$187,3,FALSE)</f>
        <v>100103 Chicken, Large Birds, Chilled</v>
      </c>
      <c r="C9" s="88" t="s">
        <v>555</v>
      </c>
      <c r="D9" t="s">
        <v>556</v>
      </c>
      <c r="E9" s="3" t="s">
        <v>892</v>
      </c>
      <c r="G9" s="3" t="s">
        <v>964</v>
      </c>
      <c r="H9" s="3" t="s">
        <v>939</v>
      </c>
      <c r="I9" s="3" t="str">
        <f t="shared" si="0"/>
        <v>5001740 Tyson Foods Inc, New Holland, PA</v>
      </c>
    </row>
    <row r="10" spans="1:25" x14ac:dyDescent="0.35">
      <c r="C10" s="88" t="s">
        <v>557</v>
      </c>
      <c r="D10" t="s">
        <v>558</v>
      </c>
      <c r="E10" s="3" t="s">
        <v>1016</v>
      </c>
      <c r="F10" s="3" t="s">
        <v>918</v>
      </c>
      <c r="G10" s="3" t="s">
        <v>965</v>
      </c>
      <c r="H10" s="3" t="s">
        <v>940</v>
      </c>
      <c r="I10" s="3" t="str">
        <f t="shared" si="0"/>
        <v>5002937 Pilgrim's Pride Corporation c/o Gold Kist, Sumter, SC</v>
      </c>
    </row>
    <row r="11" spans="1:25" x14ac:dyDescent="0.35">
      <c r="C11" s="88" t="s">
        <v>559</v>
      </c>
      <c r="D11" t="s">
        <v>560</v>
      </c>
      <c r="E11" s="3" t="s">
        <v>1010</v>
      </c>
      <c r="F11" s="3" t="s">
        <v>919</v>
      </c>
      <c r="G11" s="3" t="s">
        <v>966</v>
      </c>
      <c r="H11" s="3" t="s">
        <v>941</v>
      </c>
      <c r="I11" s="3" t="str">
        <f t="shared" si="0"/>
        <v>5005840 International Food Solutions dba AFS/CV c/o Mistica/Professional Freezing Srv., Lyons, IL</v>
      </c>
    </row>
    <row r="12" spans="1:25" s="3" customFormat="1" x14ac:dyDescent="0.35">
      <c r="B12" s="135"/>
      <c r="C12" s="136">
        <v>5006061</v>
      </c>
      <c r="D12" s="137" t="s">
        <v>1292</v>
      </c>
      <c r="E12" s="137"/>
      <c r="F12" s="137"/>
      <c r="G12" s="137" t="s">
        <v>1293</v>
      </c>
      <c r="H12" s="137"/>
      <c r="I12" s="137"/>
      <c r="J12" s="138" t="s">
        <v>1294</v>
      </c>
      <c r="K12" s="138" t="s">
        <v>1295</v>
      </c>
      <c r="L12" s="137"/>
      <c r="M12" s="137"/>
      <c r="N12" s="137"/>
      <c r="O12" s="137" t="s">
        <v>1296</v>
      </c>
      <c r="P12" s="137" t="s">
        <v>935</v>
      </c>
      <c r="Q12" s="137" t="s">
        <v>1297</v>
      </c>
      <c r="R12" s="139">
        <v>95334</v>
      </c>
      <c r="S12" s="140" t="s">
        <v>1298</v>
      </c>
      <c r="T12" s="137"/>
      <c r="U12" s="140" t="s">
        <v>1299</v>
      </c>
      <c r="V12" s="137"/>
      <c r="W12" s="137"/>
      <c r="X12" s="137"/>
      <c r="Y12" s="137"/>
    </row>
    <row r="13" spans="1:25" x14ac:dyDescent="0.35">
      <c r="A13" s="93">
        <v>100113</v>
      </c>
      <c r="B13" s="94" t="str">
        <f>VLOOKUP(A13,'December 2022 Prices'!$A$2:$C$187,3,FALSE)</f>
        <v>100113 Chicken, Legs, Chilled</v>
      </c>
      <c r="C13" s="88" t="s">
        <v>561</v>
      </c>
      <c r="D13" t="s">
        <v>562</v>
      </c>
      <c r="E13" s="3" t="s">
        <v>1015</v>
      </c>
      <c r="F13" s="3" t="s">
        <v>920</v>
      </c>
      <c r="G13" s="3" t="s">
        <v>961</v>
      </c>
      <c r="H13" s="3" t="s">
        <v>935</v>
      </c>
      <c r="I13" s="3" t="str">
        <f t="shared" si="0"/>
        <v>5005171 Out of the Shell dba Yangs 5th Taste c/o Everest Meats, Los Angeles, CA</v>
      </c>
    </row>
    <row r="14" spans="1:25" x14ac:dyDescent="0.35">
      <c r="C14" s="88" t="s">
        <v>563</v>
      </c>
      <c r="D14" t="s">
        <v>560</v>
      </c>
      <c r="E14" s="3" t="s">
        <v>1014</v>
      </c>
      <c r="F14" s="3" t="s">
        <v>921</v>
      </c>
      <c r="G14" s="3" t="s">
        <v>967</v>
      </c>
      <c r="H14" s="3" t="s">
        <v>942</v>
      </c>
      <c r="I14" s="3" t="str">
        <f t="shared" si="0"/>
        <v>5005560 International Food Solutions dba AFS/CV c/o Pilgrim's Pride, Mt Pleasant, TX</v>
      </c>
    </row>
    <row r="15" spans="1:25" x14ac:dyDescent="0.35">
      <c r="C15" s="88" t="s">
        <v>564</v>
      </c>
      <c r="D15" t="s">
        <v>565</v>
      </c>
      <c r="E15" s="3" t="s">
        <v>565</v>
      </c>
      <c r="G15" s="3" t="s">
        <v>967</v>
      </c>
      <c r="H15" s="3" t="s">
        <v>942</v>
      </c>
      <c r="I15" s="3" t="str">
        <f t="shared" si="0"/>
        <v>5005942 Schwans Food Service c/o Pilgrim’s Pride, Mt Pleasant, TX</v>
      </c>
    </row>
    <row r="16" spans="1:25" x14ac:dyDescent="0.35">
      <c r="A16" s="93">
        <v>100124</v>
      </c>
      <c r="B16" s="94" t="str">
        <f>VLOOKUP(A16,'December 2022 Prices'!$A$2:$C$187,3,FALSE)</f>
        <v>100124 Turkey, Whole, Chilled</v>
      </c>
      <c r="C16" s="88">
        <v>5006820</v>
      </c>
      <c r="D16" t="s">
        <v>566</v>
      </c>
      <c r="E16" s="3" t="s">
        <v>899</v>
      </c>
      <c r="G16" s="3" t="s">
        <v>968</v>
      </c>
      <c r="H16" s="3" t="s">
        <v>938</v>
      </c>
      <c r="I16" s="3" t="str">
        <f t="shared" si="0"/>
        <v>5006820 Hormel Food Sales LLC, Austin, MN</v>
      </c>
    </row>
    <row r="17" spans="1:9" x14ac:dyDescent="0.35">
      <c r="C17" s="88" t="s">
        <v>567</v>
      </c>
      <c r="D17" t="s">
        <v>568</v>
      </c>
      <c r="E17" s="3" t="s">
        <v>568</v>
      </c>
      <c r="G17" s="3" t="s">
        <v>969</v>
      </c>
      <c r="H17" s="3" t="s">
        <v>943</v>
      </c>
      <c r="I17" s="3" t="str">
        <f t="shared" si="0"/>
        <v>5005717 Butterball-Huntsville, Huntsville, AR</v>
      </c>
    </row>
    <row r="18" spans="1:9" x14ac:dyDescent="0.35">
      <c r="A18" s="99">
        <v>100154</v>
      </c>
      <c r="B18" s="98" t="str">
        <f>VLOOKUP(A18,'December 2022 Prices'!$A$2:$C$187,3,FALSE)</f>
        <v xml:space="preserve">100154 Beef, Coarse Ground, 100%, Frozen </v>
      </c>
      <c r="C18" s="88">
        <v>5006192</v>
      </c>
      <c r="D18" t="s">
        <v>569</v>
      </c>
      <c r="E18" s="3" t="s">
        <v>1012</v>
      </c>
      <c r="F18" s="3" t="s">
        <v>922</v>
      </c>
      <c r="G18" s="3" t="s">
        <v>970</v>
      </c>
      <c r="H18" s="3" t="s">
        <v>944</v>
      </c>
      <c r="I18" s="3" t="str">
        <f t="shared" si="0"/>
        <v>5006192 Albie's food c/o Ada Valley Meats, Ada, MI</v>
      </c>
    </row>
    <row r="19" spans="1:9" x14ac:dyDescent="0.35">
      <c r="C19" s="88" t="s">
        <v>570</v>
      </c>
      <c r="D19" t="s">
        <v>571</v>
      </c>
      <c r="E19" s="3" t="s">
        <v>893</v>
      </c>
      <c r="G19" s="3" t="s">
        <v>971</v>
      </c>
      <c r="H19" s="3" t="s">
        <v>945</v>
      </c>
      <c r="I19" s="3" t="str">
        <f t="shared" si="0"/>
        <v>5001101 JTM Provisions Co Inc, Harrison, OH</v>
      </c>
    </row>
    <row r="20" spans="1:9" x14ac:dyDescent="0.35">
      <c r="C20" s="88" t="s">
        <v>572</v>
      </c>
      <c r="D20" t="s">
        <v>573</v>
      </c>
      <c r="E20" s="3" t="s">
        <v>1011</v>
      </c>
      <c r="F20" s="3" t="s">
        <v>923</v>
      </c>
      <c r="G20" s="3" t="s">
        <v>972</v>
      </c>
      <c r="H20" s="3" t="s">
        <v>945</v>
      </c>
      <c r="I20" s="3" t="str">
        <f t="shared" si="0"/>
        <v>5005090 Tyson Foods / Advance Pierre c/o Cloverleaf Cold Storage, Fairfield, OH</v>
      </c>
    </row>
    <row r="21" spans="1:9" x14ac:dyDescent="0.35">
      <c r="A21" s="99">
        <v>100155</v>
      </c>
      <c r="B21" s="98" t="str">
        <f>VLOOKUP(A21,'December 2022 Prices'!$A$2:$C$187,3,FALSE)</f>
        <v>100155 Beef, Boneless, Chilled</v>
      </c>
      <c r="C21" s="88" t="s">
        <v>574</v>
      </c>
      <c r="D21" t="s">
        <v>573</v>
      </c>
      <c r="E21" s="3" t="s">
        <v>1013</v>
      </c>
      <c r="F21" s="3" t="s">
        <v>924</v>
      </c>
      <c r="G21" s="3" t="s">
        <v>973</v>
      </c>
      <c r="H21" s="3" t="s">
        <v>945</v>
      </c>
      <c r="I21" s="3" t="str">
        <f t="shared" si="0"/>
        <v>5003642 Tyson Foods / Advance Pierre -A704, Cincinnati, OH</v>
      </c>
    </row>
    <row r="22" spans="1:9" x14ac:dyDescent="0.35">
      <c r="A22" s="99">
        <v>100156</v>
      </c>
      <c r="B22" s="98" t="str">
        <f>VLOOKUP(A22,'December 2022 Prices'!$A$2:$C$187,3,FALSE)</f>
        <v xml:space="preserve">100156 Beef, Boneless, Special Trim, Frozen </v>
      </c>
      <c r="C22" s="88">
        <v>5006192</v>
      </c>
      <c r="D22" t="s">
        <v>569</v>
      </c>
      <c r="E22" s="3" t="s">
        <v>1012</v>
      </c>
      <c r="F22" s="3" t="s">
        <v>922</v>
      </c>
      <c r="G22" s="3" t="s">
        <v>970</v>
      </c>
      <c r="H22" s="3" t="s">
        <v>944</v>
      </c>
      <c r="I22" s="3" t="str">
        <f t="shared" si="0"/>
        <v>5006192 Albie's food c/o Ada Valley Meats, Ada, MI</v>
      </c>
    </row>
    <row r="23" spans="1:9" x14ac:dyDescent="0.35">
      <c r="C23" s="88" t="s">
        <v>559</v>
      </c>
      <c r="D23" t="s">
        <v>560</v>
      </c>
      <c r="E23" s="3" t="s">
        <v>1010</v>
      </c>
      <c r="F23" s="3" t="s">
        <v>919</v>
      </c>
      <c r="G23" s="3" t="s">
        <v>966</v>
      </c>
      <c r="H23" s="3" t="s">
        <v>941</v>
      </c>
      <c r="I23" s="3" t="str">
        <f t="shared" si="0"/>
        <v>5005840 International Food Solutions dba AFS/CV c/o Mistica/Professional Freezing Srv., Lyons, IL</v>
      </c>
    </row>
    <row r="24" spans="1:9" x14ac:dyDescent="0.35">
      <c r="A24" s="99">
        <v>100193</v>
      </c>
      <c r="B24" s="98" t="str">
        <f>VLOOKUP(A24,'December 2022 Prices'!$A$2:$C$187,3,FALSE)</f>
        <v xml:space="preserve">100193 Pork, Boneless Picnic, Frozen </v>
      </c>
      <c r="C24" s="88" t="s">
        <v>570</v>
      </c>
      <c r="D24" t="s">
        <v>571</v>
      </c>
      <c r="E24" s="3" t="s">
        <v>893</v>
      </c>
      <c r="G24" s="3" t="s">
        <v>971</v>
      </c>
      <c r="H24" s="3" t="s">
        <v>945</v>
      </c>
      <c r="I24" s="3" t="str">
        <f t="shared" si="0"/>
        <v>5001101 JTM Provisions Co Inc, Harrison, OH</v>
      </c>
    </row>
    <row r="25" spans="1:9" x14ac:dyDescent="0.35">
      <c r="C25" s="88" t="s">
        <v>575</v>
      </c>
      <c r="D25" t="s">
        <v>576</v>
      </c>
      <c r="E25" s="3" t="s">
        <v>1008</v>
      </c>
      <c r="F25" s="3" t="s">
        <v>923</v>
      </c>
      <c r="G25" s="3" t="s">
        <v>974</v>
      </c>
      <c r="H25" s="3" t="s">
        <v>946</v>
      </c>
      <c r="I25" s="3" t="str">
        <f t="shared" si="0"/>
        <v>5002371 Brookwood Farms Inc c/o Cloverleaf Cold Storage, Sanford, NC</v>
      </c>
    </row>
    <row r="26" spans="1:9" x14ac:dyDescent="0.35">
      <c r="C26" s="88" t="s">
        <v>572</v>
      </c>
      <c r="D26" t="s">
        <v>573</v>
      </c>
      <c r="E26" s="3" t="s">
        <v>1011</v>
      </c>
      <c r="F26" s="3" t="s">
        <v>923</v>
      </c>
      <c r="G26" s="3" t="s">
        <v>972</v>
      </c>
      <c r="H26" s="3" t="s">
        <v>945</v>
      </c>
      <c r="I26" s="3" t="str">
        <f t="shared" si="0"/>
        <v>5005090 Tyson Foods / Advance Pierre c/o Cloverleaf Cold Storage, Fairfield, OH</v>
      </c>
    </row>
    <row r="27" spans="1:9" x14ac:dyDescent="0.35">
      <c r="C27" s="88" t="s">
        <v>559</v>
      </c>
      <c r="D27" t="s">
        <v>560</v>
      </c>
      <c r="E27" s="3" t="s">
        <v>1010</v>
      </c>
      <c r="F27" s="3" t="s">
        <v>919</v>
      </c>
      <c r="G27" s="3" t="s">
        <v>966</v>
      </c>
      <c r="H27" s="3" t="s">
        <v>941</v>
      </c>
      <c r="I27" s="3" t="str">
        <f t="shared" si="0"/>
        <v>5005840 International Food Solutions dba AFS/CV c/o Mistica/Professional Freezing Srv., Lyons, IL</v>
      </c>
    </row>
    <row r="28" spans="1:9" x14ac:dyDescent="0.35">
      <c r="A28" s="89">
        <v>100212</v>
      </c>
      <c r="B28" s="101" t="str">
        <f>VLOOKUP(A28,'December 2022 Prices'!$A$2:$C$187,3,FALSE)</f>
        <v>100212 Mixed Fruit (Peaches, Pears, Grapes), Extra Light Syrup, Canned</v>
      </c>
      <c r="C28" s="88" t="s">
        <v>577</v>
      </c>
      <c r="D28" t="s">
        <v>578</v>
      </c>
      <c r="E28" s="3" t="s">
        <v>894</v>
      </c>
      <c r="F28" s="3" t="s">
        <v>925</v>
      </c>
      <c r="G28" s="3" t="s">
        <v>975</v>
      </c>
      <c r="H28" s="3" t="s">
        <v>944</v>
      </c>
      <c r="I28" s="3" t="str">
        <f t="shared" si="0"/>
        <v>5002629 National Food Group c/o Burnette Foods, Hartford, MI</v>
      </c>
    </row>
    <row r="29" spans="1:9" x14ac:dyDescent="0.35">
      <c r="A29" s="89">
        <v>100220</v>
      </c>
      <c r="B29" s="90" t="str">
        <f>VLOOKUP(A29,'December 2022 Prices'!$A$2:$C$187,3,FALSE)</f>
        <v>100220 Peaches, Diced, Extra Light Syrup, Canned</v>
      </c>
      <c r="C29" s="88" t="s">
        <v>577</v>
      </c>
      <c r="D29" t="s">
        <v>578</v>
      </c>
      <c r="E29" s="3" t="s">
        <v>894</v>
      </c>
      <c r="F29" s="3" t="s">
        <v>925</v>
      </c>
      <c r="G29" s="3" t="s">
        <v>975</v>
      </c>
      <c r="H29" s="3" t="s">
        <v>944</v>
      </c>
      <c r="I29" s="3" t="str">
        <f t="shared" si="0"/>
        <v>5002629 National Food Group c/o Burnette Foods, Hartford, MI</v>
      </c>
    </row>
    <row r="30" spans="1:9" x14ac:dyDescent="0.35">
      <c r="C30" s="88" t="s">
        <v>579</v>
      </c>
      <c r="D30" t="s">
        <v>580</v>
      </c>
      <c r="E30" s="3" t="s">
        <v>895</v>
      </c>
      <c r="G30" s="3" t="s">
        <v>976</v>
      </c>
      <c r="H30" s="3" t="s">
        <v>935</v>
      </c>
      <c r="I30" s="3" t="str">
        <f t="shared" si="0"/>
        <v>5005443 Del Monte Foodservice, Modesto, CA</v>
      </c>
    </row>
    <row r="31" spans="1:9" x14ac:dyDescent="0.35">
      <c r="A31" s="89">
        <v>100225</v>
      </c>
      <c r="B31" s="90" t="str">
        <f>VLOOKUP(A31,'December 2022 Prices'!$A$2:$C$187,3,FALSE)</f>
        <v>100225 Pears, Diced, Extra Light Syrup, Canned</v>
      </c>
      <c r="C31" s="88" t="s">
        <v>577</v>
      </c>
      <c r="D31" t="s">
        <v>578</v>
      </c>
      <c r="E31" s="3" t="s">
        <v>894</v>
      </c>
      <c r="F31" s="3" t="s">
        <v>925</v>
      </c>
      <c r="G31" s="3" t="s">
        <v>975</v>
      </c>
      <c r="H31" s="3" t="s">
        <v>944</v>
      </c>
      <c r="I31" s="3" t="str">
        <f t="shared" si="0"/>
        <v>5002629 National Food Group c/o Burnette Foods, Hartford, MI</v>
      </c>
    </row>
    <row r="32" spans="1:9" x14ac:dyDescent="0.35">
      <c r="C32" s="88" t="s">
        <v>579</v>
      </c>
      <c r="D32" t="s">
        <v>580</v>
      </c>
      <c r="E32" s="3" t="s">
        <v>895</v>
      </c>
      <c r="G32" s="3" t="s">
        <v>976</v>
      </c>
      <c r="H32" s="3" t="s">
        <v>935</v>
      </c>
      <c r="I32" s="3" t="str">
        <f t="shared" si="0"/>
        <v>5005443 Del Monte Foodservice, Modesto, CA</v>
      </c>
    </row>
    <row r="33" spans="1:9" x14ac:dyDescent="0.35">
      <c r="A33" s="89">
        <v>100299</v>
      </c>
      <c r="B33" s="90" t="str">
        <f>VLOOKUP(A33,'December 2022 Prices'!$A$2:$C$187,3,FALSE)</f>
        <v>100299 Cherries, Dried</v>
      </c>
      <c r="C33" s="88" t="s">
        <v>581</v>
      </c>
      <c r="D33" t="s">
        <v>582</v>
      </c>
      <c r="E33" s="3" t="s">
        <v>896</v>
      </c>
      <c r="G33" s="3" t="s">
        <v>977</v>
      </c>
      <c r="H33" s="3" t="s">
        <v>947</v>
      </c>
      <c r="I33" s="3" t="str">
        <f t="shared" si="0"/>
        <v>5006342 Cherry Central Coop/Payson Fruit, Payson, UT</v>
      </c>
    </row>
    <row r="34" spans="1:9" x14ac:dyDescent="0.35">
      <c r="A34" s="89">
        <v>100317</v>
      </c>
      <c r="B34" s="90" t="str">
        <f>VLOOKUP(A34,'December 2022 Prices'!$A$2:$C$187,3,FALSE)</f>
        <v xml:space="preserve">100317 Sweet Potatoes, Light Syrup, No Salt Added, Canned </v>
      </c>
      <c r="C34" s="88">
        <v>5001296</v>
      </c>
      <c r="D34" t="s">
        <v>544</v>
      </c>
      <c r="E34" s="3" t="s">
        <v>889</v>
      </c>
      <c r="G34" s="3" t="s">
        <v>958</v>
      </c>
      <c r="H34" s="3" t="s">
        <v>935</v>
      </c>
      <c r="I34" s="3" t="str">
        <f t="shared" si="0"/>
        <v>5001296 Buena Vista Food products inc, Azusa, CA</v>
      </c>
    </row>
    <row r="35" spans="1:9" x14ac:dyDescent="0.35">
      <c r="A35" s="89">
        <v>100332</v>
      </c>
      <c r="B35" s="90" t="str">
        <f>VLOOKUP(A35,'December 2022 Prices'!$A$2:$C$187,3,FALSE)</f>
        <v>100332 Tomato Paste, For Processing</v>
      </c>
      <c r="C35" s="88" t="s">
        <v>583</v>
      </c>
      <c r="D35" t="s">
        <v>584</v>
      </c>
      <c r="E35" s="3" t="s">
        <v>897</v>
      </c>
      <c r="G35" s="3" t="s">
        <v>978</v>
      </c>
      <c r="H35" s="3" t="s">
        <v>948</v>
      </c>
      <c r="I35" s="3" t="str">
        <f t="shared" si="0"/>
        <v>5002637 Red Gold LLC, Geneva, IN</v>
      </c>
    </row>
    <row r="36" spans="1:9" x14ac:dyDescent="0.35">
      <c r="A36" s="89">
        <v>100360</v>
      </c>
      <c r="B36" s="90" t="str">
        <f>VLOOKUP(A36,'December 2022 Prices'!$A$2:$C$187,3,FALSE)</f>
        <v xml:space="preserve">100360 Beans, Garbanzo, Low-sodium, Canned </v>
      </c>
      <c r="C36" s="88" t="s">
        <v>577</v>
      </c>
      <c r="D36" t="s">
        <v>578</v>
      </c>
      <c r="E36" s="3" t="s">
        <v>894</v>
      </c>
      <c r="F36" s="3" t="s">
        <v>925</v>
      </c>
      <c r="G36" s="3" t="s">
        <v>975</v>
      </c>
      <c r="H36" s="3" t="s">
        <v>944</v>
      </c>
      <c r="I36" s="3" t="str">
        <f t="shared" si="0"/>
        <v>5002629 National Food Group c/o Burnette Foods, Hartford, MI</v>
      </c>
    </row>
    <row r="37" spans="1:9" x14ac:dyDescent="0.35">
      <c r="A37" s="89">
        <v>100365</v>
      </c>
      <c r="B37" s="90" t="str">
        <f>VLOOKUP(A37,'December 2022 Prices'!$A$2:$C$187,3,FALSE)</f>
        <v xml:space="preserve">100365 Beans, Pinto, Low-sodium, Canned </v>
      </c>
      <c r="C37" s="88" t="s">
        <v>577</v>
      </c>
      <c r="D37" t="s">
        <v>578</v>
      </c>
      <c r="E37" s="3" t="s">
        <v>894</v>
      </c>
      <c r="F37" s="3" t="s">
        <v>925</v>
      </c>
      <c r="G37" s="3" t="s">
        <v>975</v>
      </c>
      <c r="H37" s="3" t="s">
        <v>944</v>
      </c>
      <c r="I37" s="3" t="str">
        <f t="shared" si="0"/>
        <v>5002629 National Food Group c/o Burnette Foods, Hartford, MI</v>
      </c>
    </row>
    <row r="38" spans="1:9" x14ac:dyDescent="0.35">
      <c r="A38" s="95">
        <v>100420</v>
      </c>
      <c r="B38" s="96" t="str">
        <f>VLOOKUP(A38,'December 2022 Prices'!$A$2:$C$187,3,FALSE)</f>
        <v>100420 Flour, Bakers Hard Wheat, Hearth, Unbleached</v>
      </c>
      <c r="C38" s="88" t="s">
        <v>585</v>
      </c>
      <c r="D38" t="s">
        <v>586</v>
      </c>
      <c r="E38" s="3" t="s">
        <v>1009</v>
      </c>
      <c r="F38" s="3" t="s">
        <v>926</v>
      </c>
      <c r="G38" s="3" t="s">
        <v>979</v>
      </c>
      <c r="H38" s="3" t="s">
        <v>939</v>
      </c>
      <c r="I38" s="3" t="str">
        <f t="shared" si="0"/>
        <v>5002108 J &amp; J Snack Food Corporation c/o Bakers Best, Hatfield, PA</v>
      </c>
    </row>
    <row r="39" spans="1:9" x14ac:dyDescent="0.35">
      <c r="A39" s="89">
        <v>100506</v>
      </c>
      <c r="B39" s="90" t="str">
        <f>VLOOKUP(A39,'December 2022 Prices'!$A$2:$C$187,3,FALSE)</f>
        <v>100506 Potatoes, For Processing to Frozen</v>
      </c>
      <c r="C39" s="88">
        <v>5002679</v>
      </c>
      <c r="D39" t="s">
        <v>587</v>
      </c>
      <c r="E39" s="3" t="s">
        <v>587</v>
      </c>
      <c r="G39" s="3" t="s">
        <v>980</v>
      </c>
      <c r="H39" s="3" t="s">
        <v>949</v>
      </c>
      <c r="I39" s="3" t="str">
        <f t="shared" si="0"/>
        <v>5002679 Cavendish Farms, Jamestown, ND</v>
      </c>
    </row>
    <row r="40" spans="1:9" x14ac:dyDescent="0.35">
      <c r="C40" s="88" t="s">
        <v>588</v>
      </c>
      <c r="D40" t="s">
        <v>589</v>
      </c>
      <c r="E40" s="3" t="s">
        <v>898</v>
      </c>
      <c r="G40" s="3" t="s">
        <v>981</v>
      </c>
      <c r="H40" s="3" t="s">
        <v>950</v>
      </c>
      <c r="I40" s="3" t="str">
        <f t="shared" si="0"/>
        <v>5002260 McCain Foods usa Inc, Easton, ME</v>
      </c>
    </row>
    <row r="41" spans="1:9" x14ac:dyDescent="0.35">
      <c r="A41" s="93">
        <v>100883</v>
      </c>
      <c r="B41" s="94" t="str">
        <f>VLOOKUP(A41,'December 2022 Prices'!$A$2:$C$187,3,FALSE)</f>
        <v>100883 Turkey, Thighs, Boneless, Skinless, Chilled</v>
      </c>
      <c r="C41" s="88">
        <v>5006820</v>
      </c>
      <c r="D41" t="s">
        <v>566</v>
      </c>
      <c r="E41" s="3" t="s">
        <v>899</v>
      </c>
      <c r="G41" s="3" t="s">
        <v>968</v>
      </c>
      <c r="H41" s="3" t="s">
        <v>938</v>
      </c>
      <c r="I41" s="3" t="str">
        <f t="shared" si="0"/>
        <v>5006820 Hormel Food Sales LLC, Austin, MN</v>
      </c>
    </row>
    <row r="42" spans="1:9" x14ac:dyDescent="0.35">
      <c r="C42" s="88" t="s">
        <v>570</v>
      </c>
      <c r="D42" t="s">
        <v>571</v>
      </c>
      <c r="E42" s="3" t="s">
        <v>893</v>
      </c>
      <c r="G42" s="3" t="s">
        <v>971</v>
      </c>
      <c r="H42" s="3" t="s">
        <v>945</v>
      </c>
      <c r="I42" s="3" t="str">
        <f t="shared" si="0"/>
        <v>5001101 JTM Provisions Co Inc, Harrison, OH</v>
      </c>
    </row>
    <row r="43" spans="1:9" x14ac:dyDescent="0.35">
      <c r="C43" s="88" t="s">
        <v>575</v>
      </c>
      <c r="D43" t="s">
        <v>576</v>
      </c>
      <c r="E43" s="3" t="s">
        <v>1008</v>
      </c>
      <c r="F43" s="3" t="s">
        <v>923</v>
      </c>
      <c r="G43" s="3" t="s">
        <v>974</v>
      </c>
      <c r="H43" s="3" t="s">
        <v>946</v>
      </c>
      <c r="I43" s="3" t="str">
        <f t="shared" si="0"/>
        <v>5002371 Brookwood Farms Inc c/o Cloverleaf Cold Storage, Sanford, NC</v>
      </c>
    </row>
    <row r="44" spans="1:9" x14ac:dyDescent="0.35">
      <c r="A44" s="95">
        <v>100912</v>
      </c>
      <c r="B44" s="96" t="str">
        <f>VLOOKUP(A44,'December 2022 Prices'!$A$2:$C$187,3,FALSE)</f>
        <v>100912 Flour, Bread</v>
      </c>
      <c r="C44" s="88" t="s">
        <v>590</v>
      </c>
      <c r="D44" t="s">
        <v>591</v>
      </c>
      <c r="E44" s="3" t="s">
        <v>900</v>
      </c>
      <c r="G44" s="3" t="s">
        <v>982</v>
      </c>
      <c r="H44" s="3" t="s">
        <v>951</v>
      </c>
      <c r="I44" s="3" t="str">
        <f t="shared" si="0"/>
        <v>5003110 Rich Products Corporation, Murfreesboro, TN</v>
      </c>
    </row>
    <row r="45" spans="1:9" x14ac:dyDescent="0.35">
      <c r="A45" s="89">
        <v>100980</v>
      </c>
      <c r="B45" s="90" t="str">
        <f>VLOOKUP(A45,'December 2022 Prices'!$A$2:$C$187,3,FALSE)</f>
        <v>100980 Sweet Potatoes, For Processing</v>
      </c>
      <c r="C45" s="88" t="s">
        <v>592</v>
      </c>
      <c r="D45" t="s">
        <v>589</v>
      </c>
      <c r="E45" s="3" t="s">
        <v>898</v>
      </c>
      <c r="G45" s="3" t="s">
        <v>983</v>
      </c>
      <c r="H45" s="3" t="s">
        <v>952</v>
      </c>
      <c r="I45" s="3" t="str">
        <f t="shared" si="0"/>
        <v>5005111 McCain Foods usa Inc, Wisconsin Rapids, WI</v>
      </c>
    </row>
    <row r="46" spans="1:9" x14ac:dyDescent="0.35">
      <c r="A46" s="89">
        <v>110149</v>
      </c>
      <c r="B46" s="90" t="str">
        <f>VLOOKUP(A46,'December 2022 Prices'!$A$2:$C$187,3,FALSE)</f>
        <v>110149 Apples, For Processing</v>
      </c>
      <c r="C46" s="88" t="s">
        <v>577</v>
      </c>
      <c r="D46" t="s">
        <v>578</v>
      </c>
      <c r="E46" s="3" t="s">
        <v>894</v>
      </c>
      <c r="F46" s="3" t="s">
        <v>925</v>
      </c>
      <c r="G46" s="3" t="s">
        <v>975</v>
      </c>
      <c r="H46" s="3" t="s">
        <v>944</v>
      </c>
      <c r="I46" s="3" t="str">
        <f t="shared" si="0"/>
        <v>5002629 National Food Group c/o Burnette Foods, Hartford, MI</v>
      </c>
    </row>
    <row r="47" spans="1:9" x14ac:dyDescent="0.35">
      <c r="C47" s="88" t="s">
        <v>593</v>
      </c>
      <c r="D47" t="s">
        <v>594</v>
      </c>
      <c r="E47" s="3" t="s">
        <v>594</v>
      </c>
      <c r="G47" s="3" t="s">
        <v>984</v>
      </c>
      <c r="H47" s="3" t="s">
        <v>944</v>
      </c>
      <c r="I47" s="3" t="str">
        <f t="shared" si="0"/>
        <v>5003777 Peterson Farms Fresh Inc, Shelby, MI</v>
      </c>
    </row>
    <row r="48" spans="1:9" x14ac:dyDescent="0.35">
      <c r="C48" s="88" t="s">
        <v>595</v>
      </c>
      <c r="D48" t="s">
        <v>596</v>
      </c>
      <c r="E48" s="3" t="s">
        <v>901</v>
      </c>
      <c r="G48" s="3" t="s">
        <v>985</v>
      </c>
      <c r="H48" s="3" t="s">
        <v>953</v>
      </c>
      <c r="I48" s="3" t="str">
        <f t="shared" si="0"/>
        <v>5006341 Cherry Central Coop/Empire Fruit, Othello, WA</v>
      </c>
    </row>
    <row r="49" spans="1:25" x14ac:dyDescent="0.35">
      <c r="A49" s="89">
        <v>110227</v>
      </c>
      <c r="B49" s="90" t="str">
        <f>VLOOKUP(A49,'December 2022 Prices'!$A$2:$C$187,3,FALSE)</f>
        <v>110227 Potatoes, For Processing to Dehydrated</v>
      </c>
      <c r="C49" s="88" t="s">
        <v>597</v>
      </c>
      <c r="D49" t="s">
        <v>598</v>
      </c>
      <c r="E49" s="3" t="s">
        <v>902</v>
      </c>
      <c r="G49" s="3" t="s">
        <v>986</v>
      </c>
      <c r="H49" s="3" t="s">
        <v>954</v>
      </c>
      <c r="I49" s="3" t="str">
        <f t="shared" si="0"/>
        <v>5002742 Basic American Foods, Blackfoot, ID</v>
      </c>
    </row>
    <row r="50" spans="1:25" x14ac:dyDescent="0.35">
      <c r="C50" s="88" t="s">
        <v>599</v>
      </c>
      <c r="D50" t="s">
        <v>600</v>
      </c>
      <c r="E50" s="3" t="s">
        <v>903</v>
      </c>
      <c r="G50" s="3" t="s">
        <v>987</v>
      </c>
      <c r="H50" s="3" t="s">
        <v>954</v>
      </c>
      <c r="I50" s="3" t="str">
        <f t="shared" si="0"/>
        <v>5005234 Idahoan Foods, Lewisville, ID</v>
      </c>
    </row>
    <row r="51" spans="1:25" x14ac:dyDescent="0.35">
      <c r="A51" s="91">
        <v>110242</v>
      </c>
      <c r="B51" s="92" t="str">
        <f>VLOOKUP(A51,'December 2022 Prices'!$A$2:$C$187,3,FALSE)</f>
        <v xml:space="preserve">110242 Cheese, Natural American, Barrel, Chilled </v>
      </c>
      <c r="C51" s="88">
        <v>5005230</v>
      </c>
      <c r="D51" t="s">
        <v>601</v>
      </c>
      <c r="E51" s="3" t="s">
        <v>601</v>
      </c>
      <c r="F51" s="3" t="s">
        <v>927</v>
      </c>
      <c r="G51" s="3" t="s">
        <v>988</v>
      </c>
      <c r="H51" s="3" t="s">
        <v>938</v>
      </c>
      <c r="I51" s="3" t="str">
        <f t="shared" si="0"/>
        <v>5005230 Bake Crafters c/o Bongards Creameries, Norwood, MN</v>
      </c>
    </row>
    <row r="52" spans="1:25" x14ac:dyDescent="0.35">
      <c r="C52" s="88" t="s">
        <v>570</v>
      </c>
      <c r="D52" t="s">
        <v>571</v>
      </c>
      <c r="E52" s="3" t="s">
        <v>893</v>
      </c>
      <c r="G52" s="3" t="s">
        <v>971</v>
      </c>
      <c r="H52" s="3" t="s">
        <v>945</v>
      </c>
      <c r="I52" s="3" t="str">
        <f t="shared" si="0"/>
        <v>5001101 JTM Provisions Co Inc, Harrison, OH</v>
      </c>
    </row>
    <row r="53" spans="1:25" x14ac:dyDescent="0.35">
      <c r="C53" s="88" t="s">
        <v>602</v>
      </c>
      <c r="D53" t="s">
        <v>603</v>
      </c>
      <c r="E53" s="3" t="s">
        <v>1007</v>
      </c>
      <c r="F53" s="3" t="s">
        <v>928</v>
      </c>
      <c r="G53" s="3" t="s">
        <v>989</v>
      </c>
      <c r="H53" s="3" t="s">
        <v>952</v>
      </c>
      <c r="I53" s="3" t="str">
        <f t="shared" si="0"/>
        <v>5002602 Land O'Lakes Inc c/o Spencer Cheese Plant, Spencer, WI</v>
      </c>
    </row>
    <row r="54" spans="1:25" x14ac:dyDescent="0.35">
      <c r="C54" s="88" t="s">
        <v>604</v>
      </c>
      <c r="D54" t="s">
        <v>605</v>
      </c>
      <c r="E54" s="3" t="s">
        <v>1006</v>
      </c>
      <c r="F54" s="3" t="s">
        <v>929</v>
      </c>
      <c r="G54" s="3" t="s">
        <v>990</v>
      </c>
      <c r="H54" s="3" t="s">
        <v>951</v>
      </c>
      <c r="I54" s="3" t="str">
        <f t="shared" si="0"/>
        <v>5004222 Bongards Creameries - Barrel Deliveries, Humboldt, TN</v>
      </c>
    </row>
    <row r="55" spans="1:25" x14ac:dyDescent="0.35">
      <c r="C55" s="88" t="s">
        <v>606</v>
      </c>
      <c r="D55" t="s">
        <v>607</v>
      </c>
      <c r="E55" s="3" t="s">
        <v>1005</v>
      </c>
      <c r="F55" s="3" t="s">
        <v>930</v>
      </c>
      <c r="G55" s="3" t="s">
        <v>990</v>
      </c>
      <c r="H55" s="3" t="s">
        <v>951</v>
      </c>
      <c r="I55" s="3" t="str">
        <f t="shared" si="0"/>
        <v>5004361 Tasty Brands c/o Bongards Creameries, Humboldt, TN</v>
      </c>
    </row>
    <row r="56" spans="1:25" x14ac:dyDescent="0.35">
      <c r="C56" s="88" t="s">
        <v>608</v>
      </c>
      <c r="D56" t="s">
        <v>609</v>
      </c>
      <c r="E56" s="3" t="s">
        <v>609</v>
      </c>
      <c r="G56" s="3" t="s">
        <v>991</v>
      </c>
      <c r="H56" s="3" t="s">
        <v>955</v>
      </c>
      <c r="I56" s="3" t="str">
        <f t="shared" si="0"/>
        <v>5005508 ES Foods c/o Des Moines CS, Des Moines, IA</v>
      </c>
    </row>
    <row r="57" spans="1:25" s="3" customFormat="1" x14ac:dyDescent="0.35">
      <c r="B57" s="135"/>
      <c r="C57" s="136">
        <v>5005670</v>
      </c>
      <c r="D57" s="140" t="s">
        <v>1300</v>
      </c>
      <c r="E57" s="137"/>
      <c r="F57" s="137"/>
      <c r="G57" s="137" t="s">
        <v>1293</v>
      </c>
      <c r="H57" s="137"/>
      <c r="I57" s="137"/>
      <c r="J57" s="138" t="s">
        <v>1301</v>
      </c>
      <c r="K57" s="138" t="s">
        <v>1302</v>
      </c>
      <c r="L57" s="137"/>
      <c r="M57" s="137"/>
      <c r="N57" s="137"/>
      <c r="O57" s="137" t="s">
        <v>1303</v>
      </c>
      <c r="P57" s="137" t="s">
        <v>1304</v>
      </c>
      <c r="Q57" s="137" t="s">
        <v>1297</v>
      </c>
      <c r="R57" s="139">
        <v>89115</v>
      </c>
      <c r="S57" s="140" t="s">
        <v>1298</v>
      </c>
      <c r="T57" s="137"/>
      <c r="U57" s="140" t="s">
        <v>1305</v>
      </c>
      <c r="V57" s="137"/>
      <c r="W57" s="137"/>
      <c r="X57" s="137"/>
      <c r="Y57" s="137"/>
    </row>
    <row r="58" spans="1:25" x14ac:dyDescent="0.35">
      <c r="A58" s="91">
        <v>110244</v>
      </c>
      <c r="B58" s="92" t="str">
        <f>VLOOKUP(A58,'December 2022 Prices'!$A$2:$C$187,3,FALSE)</f>
        <v>110244 Cheese, Mozzarella, Low Moisture Part Skim, Chilled</v>
      </c>
      <c r="C58" s="88">
        <v>5005138</v>
      </c>
      <c r="D58" t="s">
        <v>610</v>
      </c>
      <c r="E58" s="3" t="s">
        <v>904</v>
      </c>
      <c r="G58" s="3" t="s">
        <v>992</v>
      </c>
      <c r="H58" s="3" t="s">
        <v>944</v>
      </c>
      <c r="I58" s="3" t="str">
        <f t="shared" si="0"/>
        <v>5005138 Albie's warehouse, Gaylord, MI</v>
      </c>
    </row>
    <row r="59" spans="1:25" x14ac:dyDescent="0.35">
      <c r="C59" s="88">
        <v>5006801</v>
      </c>
      <c r="D59" t="s">
        <v>611</v>
      </c>
      <c r="E59" s="3" t="s">
        <v>905</v>
      </c>
      <c r="F59" s="3" t="s">
        <v>931</v>
      </c>
      <c r="G59" s="3" t="s">
        <v>993</v>
      </c>
      <c r="H59" s="3" t="s">
        <v>956</v>
      </c>
      <c r="I59" s="3" t="str">
        <f t="shared" si="0"/>
        <v>5006801 Bake Crafters c/o Artisan chef, Lawrence, MA</v>
      </c>
    </row>
    <row r="60" spans="1:25" x14ac:dyDescent="0.35">
      <c r="C60" s="88" t="s">
        <v>612</v>
      </c>
      <c r="D60" t="s">
        <v>613</v>
      </c>
      <c r="E60" s="3" t="s">
        <v>906</v>
      </c>
      <c r="G60" s="3" t="s">
        <v>994</v>
      </c>
      <c r="H60" s="3" t="s">
        <v>939</v>
      </c>
      <c r="I60" s="3" t="str">
        <f t="shared" si="0"/>
        <v>5001369 Nardone Brothers Baking Co Inc, Wilkes-Barre, PA</v>
      </c>
    </row>
    <row r="61" spans="1:25" x14ac:dyDescent="0.35">
      <c r="C61" s="88" t="s">
        <v>614</v>
      </c>
      <c r="D61" t="s">
        <v>615</v>
      </c>
      <c r="E61" s="3" t="s">
        <v>907</v>
      </c>
      <c r="G61" s="3" t="s">
        <v>995</v>
      </c>
      <c r="H61" s="3" t="s">
        <v>935</v>
      </c>
      <c r="I61" s="3" t="str">
        <f t="shared" si="0"/>
        <v>5001508 Rose &amp; Shore Meat Co. Inc., Vernon, CA</v>
      </c>
    </row>
    <row r="62" spans="1:25" x14ac:dyDescent="0.35">
      <c r="C62" s="88" t="s">
        <v>616</v>
      </c>
      <c r="D62" t="s">
        <v>617</v>
      </c>
      <c r="E62" s="3" t="s">
        <v>617</v>
      </c>
      <c r="G62" s="3" t="s">
        <v>996</v>
      </c>
      <c r="H62" s="3" t="s">
        <v>957</v>
      </c>
      <c r="I62" s="3" t="str">
        <f t="shared" si="0"/>
        <v>5001722 Schwans Food Service Inc, Florence, KY</v>
      </c>
    </row>
    <row r="63" spans="1:25" x14ac:dyDescent="0.35">
      <c r="C63" s="88" t="s">
        <v>618</v>
      </c>
      <c r="D63" t="s">
        <v>619</v>
      </c>
      <c r="E63" s="3" t="s">
        <v>619</v>
      </c>
      <c r="G63" s="3" t="s">
        <v>997</v>
      </c>
      <c r="H63" s="3" t="s">
        <v>944</v>
      </c>
      <c r="I63" s="3" t="str">
        <f t="shared" si="0"/>
        <v>5002704 Tysons Foods/ Bosco Pizza Co, Warren, MI</v>
      </c>
    </row>
    <row r="64" spans="1:25" x14ac:dyDescent="0.35">
      <c r="C64" s="88" t="s">
        <v>620</v>
      </c>
      <c r="D64" t="s">
        <v>621</v>
      </c>
      <c r="E64" s="3" t="s">
        <v>908</v>
      </c>
      <c r="G64" s="3" t="s">
        <v>998</v>
      </c>
      <c r="H64" s="3" t="s">
        <v>945</v>
      </c>
      <c r="I64" s="3" t="str">
        <f t="shared" si="0"/>
        <v>5002765 Conagra Foods, Troy, OH</v>
      </c>
    </row>
    <row r="65" spans="1:9" x14ac:dyDescent="0.35">
      <c r="C65" s="88" t="s">
        <v>622</v>
      </c>
      <c r="D65" t="s">
        <v>623</v>
      </c>
      <c r="E65" s="3" t="s">
        <v>909</v>
      </c>
      <c r="F65" s="3" t="s">
        <v>932</v>
      </c>
      <c r="G65" s="3" t="s">
        <v>999</v>
      </c>
      <c r="H65" s="3" t="s">
        <v>944</v>
      </c>
      <c r="I65" s="3" t="str">
        <f t="shared" si="0"/>
        <v>5002899 National Food Group c/o S&amp;F Foods, Romulus, MI</v>
      </c>
    </row>
    <row r="66" spans="1:9" x14ac:dyDescent="0.35">
      <c r="C66" s="88" t="s">
        <v>624</v>
      </c>
      <c r="D66" t="s">
        <v>625</v>
      </c>
      <c r="E66" s="3" t="s">
        <v>910</v>
      </c>
      <c r="F66" s="3" t="s">
        <v>933</v>
      </c>
      <c r="G66" s="3" t="s">
        <v>1000</v>
      </c>
      <c r="H66" s="3" t="s">
        <v>956</v>
      </c>
      <c r="I66" s="3" t="str">
        <f t="shared" si="0"/>
        <v>5002961 Highliner Foods Inc, Peabody, MA</v>
      </c>
    </row>
    <row r="67" spans="1:9" x14ac:dyDescent="0.35">
      <c r="C67" s="88" t="s">
        <v>626</v>
      </c>
      <c r="D67" t="s">
        <v>627</v>
      </c>
      <c r="E67" s="3" t="s">
        <v>1004</v>
      </c>
      <c r="F67" s="3" t="s">
        <v>934</v>
      </c>
      <c r="G67" s="3" t="s">
        <v>1001</v>
      </c>
      <c r="H67" s="3" t="s">
        <v>939</v>
      </c>
      <c r="I67" s="3" t="str">
        <f t="shared" si="0"/>
        <v>5003616 ES Foods c/o New Castle Cold Storage, New Castle, PA</v>
      </c>
    </row>
    <row r="68" spans="1:9" x14ac:dyDescent="0.35">
      <c r="C68" s="88" t="s">
        <v>628</v>
      </c>
      <c r="D68" t="s">
        <v>629</v>
      </c>
      <c r="E68" s="3" t="s">
        <v>629</v>
      </c>
      <c r="G68" s="3" t="s">
        <v>999</v>
      </c>
      <c r="H68" s="3" t="s">
        <v>944</v>
      </c>
      <c r="I68" s="3" t="str">
        <f t="shared" si="0"/>
        <v>5004480 Classic Delight c/o S&amp;F Foods, Romulus, MI</v>
      </c>
    </row>
    <row r="69" spans="1:9" x14ac:dyDescent="0.35">
      <c r="C69" s="88" t="s">
        <v>630</v>
      </c>
      <c r="D69" t="s">
        <v>631</v>
      </c>
      <c r="E69" s="3" t="s">
        <v>911</v>
      </c>
      <c r="G69" s="3" t="s">
        <v>1002</v>
      </c>
      <c r="H69" s="3" t="s">
        <v>936</v>
      </c>
      <c r="I69" s="3" t="str">
        <f t="shared" ref="I69:I71" si="1">CONCATENATE(C69," ", E69, ","," ", G69,","," ", H69)</f>
        <v>5005173 S.A. Piazza &amp; Assoc LLC, Clackamas, OR</v>
      </c>
    </row>
    <row r="70" spans="1:9" x14ac:dyDescent="0.35">
      <c r="A70" s="45">
        <v>110601</v>
      </c>
      <c r="B70" s="100" t="str">
        <f>VLOOKUP(A70,'December 2022 Prices'!$A$2:$C$187,3,FALSE)</f>
        <v xml:space="preserve">110601 Alaska Pollock, Frozen </v>
      </c>
      <c r="C70" s="88" t="s">
        <v>624</v>
      </c>
      <c r="D70" t="s">
        <v>625</v>
      </c>
      <c r="E70" s="3" t="s">
        <v>910</v>
      </c>
      <c r="F70" s="3" t="s">
        <v>933</v>
      </c>
      <c r="G70" s="3" t="s">
        <v>1000</v>
      </c>
      <c r="H70" s="3" t="s">
        <v>956</v>
      </c>
      <c r="I70" s="3" t="str">
        <f t="shared" si="1"/>
        <v>5002961 Highliner Foods Inc, Peabody, MA</v>
      </c>
    </row>
    <row r="71" spans="1:9" x14ac:dyDescent="0.35">
      <c r="A71" s="103">
        <v>110700</v>
      </c>
      <c r="B71" s="102" t="str">
        <f>VLOOKUP(A71,'December 2022 Prices'!$A$2:$C$187,3,FALSE)</f>
        <v>110700 Peanuts, Raw, Shelled</v>
      </c>
      <c r="C71" s="88" t="s">
        <v>632</v>
      </c>
      <c r="D71" t="s">
        <v>633</v>
      </c>
      <c r="E71" s="3" t="s">
        <v>633</v>
      </c>
      <c r="G71" s="3" t="s">
        <v>1003</v>
      </c>
      <c r="H71" s="3" t="s">
        <v>951</v>
      </c>
      <c r="I71" s="3" t="str">
        <f t="shared" si="1"/>
        <v>5005442 JM Smuckers Co., LLC, Memphis, TN</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365df3b4-2938-4962-8750-b3f089551ef3">2020-01-24T08:00:00+00:00</Remediation_x0020_Date>
    <Priority xmlns="365df3b4-2938-4962-8750-b3f089551ef3">New</Priority>
    <Estimated_x0020_Creation_x0020_Date xmlns="365df3b4-2938-4962-8750-b3f089551ef3">2020-01-24T08:00:00+00:00</Estimated_x0020_Creation_x0020_Date>
  </documentManagement>
</p:properties>
</file>

<file path=customXml/itemProps1.xml><?xml version="1.0" encoding="utf-8"?>
<ds:datastoreItem xmlns:ds="http://schemas.openxmlformats.org/officeDocument/2006/customXml" ds:itemID="{91728EA2-2016-4BD8-97D8-C5B459CE1859}">
  <ds:schemaRefs>
    <ds:schemaRef ds:uri="http://schemas.microsoft.com/sharepoint/v3/contenttype/forms"/>
  </ds:schemaRefs>
</ds:datastoreItem>
</file>

<file path=customXml/itemProps2.xml><?xml version="1.0" encoding="utf-8"?>
<ds:datastoreItem xmlns:ds="http://schemas.openxmlformats.org/officeDocument/2006/customXml" ds:itemID="{C65BBA96-0E08-4A3A-BC47-CFD07A505FBA}"/>
</file>

<file path=customXml/itemProps3.xml><?xml version="1.0" encoding="utf-8"?>
<ds:datastoreItem xmlns:ds="http://schemas.openxmlformats.org/officeDocument/2006/customXml" ds:itemID="{0C39580D-E049-4917-A4D5-39B3E95BCE37}">
  <ds:schemaRefs>
    <ds:schemaRef ds:uri="bc7c8446-061a-4b03-abda-842e9fe3143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Sheet1</vt:lpstr>
      <vt:lpstr>Order Worksheet</vt:lpstr>
      <vt:lpstr>November 2021</vt:lpstr>
      <vt:lpstr>December 2022 Prices</vt:lpstr>
      <vt:lpstr>Average Material Price</vt:lpstr>
      <vt:lpstr>Tables</vt:lpstr>
      <vt:lpstr>Code Table</vt:lpstr>
      <vt:lpstr>Beef_p</vt:lpstr>
      <vt:lpstr>Dairy_p</vt:lpstr>
      <vt:lpstr>Fish_p</vt:lpstr>
      <vt:lpstr>FV_p</vt:lpstr>
      <vt:lpstr>Grain_p</vt:lpstr>
      <vt:lpstr>Nov_15</vt:lpstr>
      <vt:lpstr>Nut_p</vt:lpstr>
      <vt:lpstr>Poultry_p</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USDA Foods Processing Worksheet SY 20-21</dc:title>
  <dc:creator>ENGLISH Sarah</dc:creator>
  <cp:lastModifiedBy>"Cameronb"</cp:lastModifiedBy>
  <cp:lastPrinted>2020-01-22T21:24:04Z</cp:lastPrinted>
  <dcterms:created xsi:type="dcterms:W3CDTF">2017-01-05T18:25:34Z</dcterms:created>
  <dcterms:modified xsi:type="dcterms:W3CDTF">2023-02-10T15:09:05Z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