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EARCH\Tammy\Tatia's stuff\Budget info\"/>
    </mc:Choice>
  </mc:AlternateContent>
  <xr:revisionPtr revIDLastSave="0" documentId="8_{81842426-AB70-4F3C-ACD8-911D3DDE1E85}" xr6:coauthVersionLast="47" xr6:coauthVersionMax="47" xr10:uidLastSave="{00000000-0000-0000-0000-000000000000}"/>
  <bookViews>
    <workbookView xWindow="28680" yWindow="-120" windowWidth="29040" windowHeight="15840" xr2:uid="{325A85DF-EF5C-4D6F-B3D6-B8184C05A4F7}"/>
  </bookViews>
  <sheets>
    <sheet name="PopulationData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PopulationData!$A$3:$Q$62</definedName>
    <definedName name="AAA_Train">[1]Assumptions!$J$271</definedName>
    <definedName name="Admin_B">[1]Assumptions!$E$3</definedName>
    <definedName name="Admin_C1">[1]Assumptions!$E$4</definedName>
    <definedName name="Admin_C2">[1]Assumptions!$E$5</definedName>
    <definedName name="Alloc_Chg">'[1]OAA Allocations'!#REF!</definedName>
    <definedName name="Alloc_Prev">'[1]OAA Allocations'!#REF!</definedName>
    <definedName name="Bi_Years" localSheetId="0">[1]Assumptions!$C$209</definedName>
    <definedName name="Bi_Years">[2]Assumptions!$C$209</definedName>
    <definedName name="C_1Amt">[1]Assumptions!$C$218</definedName>
    <definedName name="C_2Amt">[1]Assumptions!$C$220</definedName>
    <definedName name="K_Falls" localSheetId="0">[1]Assumptions!$E$210</definedName>
    <definedName name="K_Falls">[2]Assumptions!$E$210</definedName>
    <definedName name="Lake_Seniors" localSheetId="0">[1]Assumptions!$C$210</definedName>
    <definedName name="Lake_Seniors">[2]Assumptions!$C$210</definedName>
    <definedName name="Monthly_Meal_Count">#REF!</definedName>
    <definedName name="Notes">#REF!</definedName>
    <definedName name="_xlnm.Print_Area" localSheetId="0">PopulationData!$A$1:$R$65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1" l="1"/>
  <c r="L62" i="1"/>
  <c r="R62" i="1" s="1"/>
  <c r="K62" i="1"/>
  <c r="O62" i="1" s="1"/>
  <c r="R60" i="1"/>
  <c r="P60" i="1"/>
  <c r="L60" i="1"/>
  <c r="K60" i="1"/>
  <c r="O60" i="1" s="1"/>
  <c r="Q58" i="1"/>
  <c r="P58" i="1"/>
  <c r="N58" i="1"/>
  <c r="M58" i="1"/>
  <c r="J58" i="1"/>
  <c r="I58" i="1"/>
  <c r="H58" i="1"/>
  <c r="K58" i="1" s="1"/>
  <c r="G58" i="1"/>
  <c r="F58" i="1"/>
  <c r="E58" i="1"/>
  <c r="P57" i="1"/>
  <c r="L57" i="1"/>
  <c r="R57" i="1" s="1"/>
  <c r="K57" i="1"/>
  <c r="O57" i="1" s="1"/>
  <c r="R56" i="1"/>
  <c r="P56" i="1"/>
  <c r="L56" i="1"/>
  <c r="K56" i="1"/>
  <c r="O56" i="1" s="1"/>
  <c r="R55" i="1"/>
  <c r="P55" i="1"/>
  <c r="O55" i="1"/>
  <c r="L55" i="1"/>
  <c r="K55" i="1"/>
  <c r="P54" i="1"/>
  <c r="L54" i="1"/>
  <c r="R54" i="1" s="1"/>
  <c r="R58" i="1" s="1"/>
  <c r="K54" i="1"/>
  <c r="O54" i="1" s="1"/>
  <c r="Q52" i="1"/>
  <c r="N52" i="1"/>
  <c r="M52" i="1"/>
  <c r="J52" i="1"/>
  <c r="K52" i="1" s="1"/>
  <c r="I52" i="1"/>
  <c r="H52" i="1"/>
  <c r="G52" i="1"/>
  <c r="F52" i="1"/>
  <c r="E52" i="1"/>
  <c r="R51" i="1"/>
  <c r="P51" i="1"/>
  <c r="O51" i="1"/>
  <c r="L51" i="1"/>
  <c r="K51" i="1"/>
  <c r="P50" i="1"/>
  <c r="L50" i="1"/>
  <c r="R50" i="1" s="1"/>
  <c r="K50" i="1"/>
  <c r="O50" i="1" s="1"/>
  <c r="R49" i="1"/>
  <c r="P49" i="1"/>
  <c r="L49" i="1"/>
  <c r="O49" i="1" s="1"/>
  <c r="K49" i="1"/>
  <c r="P48" i="1"/>
  <c r="L48" i="1"/>
  <c r="O48" i="1" s="1"/>
  <c r="K48" i="1"/>
  <c r="P47" i="1"/>
  <c r="L47" i="1"/>
  <c r="R47" i="1" s="1"/>
  <c r="K47" i="1"/>
  <c r="O47" i="1" s="1"/>
  <c r="R46" i="1"/>
  <c r="P46" i="1"/>
  <c r="O46" i="1"/>
  <c r="L46" i="1"/>
  <c r="K46" i="1"/>
  <c r="P45" i="1"/>
  <c r="P52" i="1" s="1"/>
  <c r="L45" i="1"/>
  <c r="L52" i="1" s="1"/>
  <c r="K45" i="1"/>
  <c r="O45" i="1" s="1"/>
  <c r="Q43" i="1"/>
  <c r="N43" i="1"/>
  <c r="M43" i="1"/>
  <c r="K43" i="1"/>
  <c r="J43" i="1"/>
  <c r="I43" i="1"/>
  <c r="H43" i="1"/>
  <c r="G43" i="1"/>
  <c r="F43" i="1"/>
  <c r="E43" i="1"/>
  <c r="R42" i="1"/>
  <c r="P42" i="1"/>
  <c r="O42" i="1"/>
  <c r="L42" i="1"/>
  <c r="K42" i="1"/>
  <c r="P41" i="1"/>
  <c r="P43" i="1" s="1"/>
  <c r="L41" i="1"/>
  <c r="L43" i="1" s="1"/>
  <c r="K41" i="1"/>
  <c r="O41" i="1" s="1"/>
  <c r="O43" i="1" s="1"/>
  <c r="Q39" i="1"/>
  <c r="N39" i="1"/>
  <c r="M39" i="1"/>
  <c r="K39" i="1"/>
  <c r="J39" i="1"/>
  <c r="I39" i="1"/>
  <c r="H39" i="1"/>
  <c r="G39" i="1"/>
  <c r="F39" i="1"/>
  <c r="E39" i="1"/>
  <c r="R38" i="1"/>
  <c r="P38" i="1"/>
  <c r="O38" i="1"/>
  <c r="L38" i="1"/>
  <c r="K38" i="1"/>
  <c r="P37" i="1"/>
  <c r="P39" i="1" s="1"/>
  <c r="L37" i="1"/>
  <c r="L39" i="1" s="1"/>
  <c r="K37" i="1"/>
  <c r="O37" i="1" s="1"/>
  <c r="R36" i="1"/>
  <c r="P36" i="1"/>
  <c r="L36" i="1"/>
  <c r="K36" i="1"/>
  <c r="O36" i="1" s="1"/>
  <c r="Q34" i="1"/>
  <c r="P34" i="1"/>
  <c r="N34" i="1"/>
  <c r="M34" i="1"/>
  <c r="J34" i="1"/>
  <c r="I34" i="1"/>
  <c r="H34" i="1"/>
  <c r="K34" i="1" s="1"/>
  <c r="G34" i="1"/>
  <c r="F34" i="1"/>
  <c r="E34" i="1"/>
  <c r="P33" i="1"/>
  <c r="L33" i="1"/>
  <c r="R33" i="1" s="1"/>
  <c r="R34" i="1" s="1"/>
  <c r="K33" i="1"/>
  <c r="O33" i="1" s="1"/>
  <c r="R32" i="1"/>
  <c r="P32" i="1"/>
  <c r="L32" i="1"/>
  <c r="L34" i="1" s="1"/>
  <c r="K32" i="1"/>
  <c r="O32" i="1" s="1"/>
  <c r="O34" i="1" s="1"/>
  <c r="Q30" i="1"/>
  <c r="Q64" i="1" s="1"/>
  <c r="P30" i="1"/>
  <c r="N30" i="1"/>
  <c r="M30" i="1"/>
  <c r="J30" i="1"/>
  <c r="I30" i="1"/>
  <c r="I64" i="1" s="1"/>
  <c r="H30" i="1"/>
  <c r="H64" i="1" s="1"/>
  <c r="G30" i="1"/>
  <c r="F30" i="1"/>
  <c r="E30" i="1"/>
  <c r="P29" i="1"/>
  <c r="L29" i="1"/>
  <c r="R29" i="1" s="1"/>
  <c r="R30" i="1" s="1"/>
  <c r="K29" i="1"/>
  <c r="O29" i="1" s="1"/>
  <c r="R28" i="1"/>
  <c r="P28" i="1"/>
  <c r="L28" i="1"/>
  <c r="L30" i="1" s="1"/>
  <c r="K28" i="1"/>
  <c r="O28" i="1" s="1"/>
  <c r="O30" i="1" s="1"/>
  <c r="R26" i="1"/>
  <c r="P26" i="1"/>
  <c r="O26" i="1"/>
  <c r="L26" i="1"/>
  <c r="K26" i="1"/>
  <c r="P24" i="1"/>
  <c r="L24" i="1"/>
  <c r="R24" i="1" s="1"/>
  <c r="K24" i="1"/>
  <c r="O24" i="1" s="1"/>
  <c r="Q22" i="1"/>
  <c r="N22" i="1"/>
  <c r="M22" i="1"/>
  <c r="J22" i="1"/>
  <c r="J64" i="1" s="1"/>
  <c r="I22" i="1"/>
  <c r="H22" i="1"/>
  <c r="G22" i="1"/>
  <c r="F22" i="1"/>
  <c r="E22" i="1"/>
  <c r="R21" i="1"/>
  <c r="P21" i="1"/>
  <c r="O21" i="1"/>
  <c r="L21" i="1"/>
  <c r="K21" i="1"/>
  <c r="P20" i="1"/>
  <c r="L20" i="1"/>
  <c r="R20" i="1" s="1"/>
  <c r="K20" i="1"/>
  <c r="O20" i="1" s="1"/>
  <c r="R19" i="1"/>
  <c r="P19" i="1"/>
  <c r="P22" i="1" s="1"/>
  <c r="L19" i="1"/>
  <c r="O19" i="1" s="1"/>
  <c r="O22" i="1" s="1"/>
  <c r="K19" i="1"/>
  <c r="P17" i="1"/>
  <c r="L17" i="1"/>
  <c r="R17" i="1" s="1"/>
  <c r="K17" i="1"/>
  <c r="P15" i="1"/>
  <c r="L15" i="1"/>
  <c r="R15" i="1" s="1"/>
  <c r="K15" i="1"/>
  <c r="O15" i="1" s="1"/>
  <c r="R13" i="1"/>
  <c r="P13" i="1"/>
  <c r="O13" i="1"/>
  <c r="L13" i="1"/>
  <c r="K13" i="1"/>
  <c r="P11" i="1"/>
  <c r="L11" i="1"/>
  <c r="R11" i="1" s="1"/>
  <c r="K11" i="1"/>
  <c r="O11" i="1" s="1"/>
  <c r="Q9" i="1"/>
  <c r="N9" i="1"/>
  <c r="N64" i="1" s="1"/>
  <c r="M9" i="1"/>
  <c r="M64" i="1" s="1"/>
  <c r="L9" i="1"/>
  <c r="K9" i="1"/>
  <c r="J9" i="1"/>
  <c r="I9" i="1"/>
  <c r="H9" i="1"/>
  <c r="G9" i="1"/>
  <c r="G64" i="1" s="1"/>
  <c r="F9" i="1"/>
  <c r="F64" i="1" s="1"/>
  <c r="E9" i="1"/>
  <c r="E64" i="1" s="1"/>
  <c r="R8" i="1"/>
  <c r="P8" i="1"/>
  <c r="O8" i="1"/>
  <c r="L8" i="1"/>
  <c r="K8" i="1"/>
  <c r="P7" i="1"/>
  <c r="L7" i="1"/>
  <c r="R7" i="1" s="1"/>
  <c r="K7" i="1"/>
  <c r="O7" i="1" s="1"/>
  <c r="R6" i="1"/>
  <c r="P6" i="1"/>
  <c r="L6" i="1"/>
  <c r="K6" i="1"/>
  <c r="O6" i="1" s="1"/>
  <c r="R5" i="1"/>
  <c r="P5" i="1"/>
  <c r="P9" i="1" s="1"/>
  <c r="P64" i="1" s="1"/>
  <c r="O5" i="1"/>
  <c r="L5" i="1"/>
  <c r="K5" i="1"/>
  <c r="P4" i="1"/>
  <c r="L4" i="1"/>
  <c r="R4" i="1" s="1"/>
  <c r="K4" i="1"/>
  <c r="O4" i="1" s="1"/>
  <c r="R39" i="1" l="1"/>
  <c r="O58" i="1"/>
  <c r="O9" i="1"/>
  <c r="R22" i="1"/>
  <c r="R9" i="1"/>
  <c r="O39" i="1"/>
  <c r="O52" i="1"/>
  <c r="K22" i="1"/>
  <c r="K64" i="1" s="1"/>
  <c r="K30" i="1"/>
  <c r="R48" i="1"/>
  <c r="R37" i="1"/>
  <c r="R41" i="1"/>
  <c r="R43" i="1" s="1"/>
  <c r="R45" i="1"/>
  <c r="R52" i="1" s="1"/>
  <c r="L58" i="1"/>
  <c r="L22" i="1"/>
  <c r="L64" i="1" s="1"/>
  <c r="O17" i="1"/>
  <c r="R64" i="1" l="1"/>
  <c r="O64" i="1"/>
  <c r="O65" i="1" s="1"/>
</calcChain>
</file>

<file path=xl/sharedStrings.xml><?xml version="1.0" encoding="utf-8"?>
<sst xmlns="http://schemas.openxmlformats.org/spreadsheetml/2006/main" count="147" uniqueCount="100">
  <si>
    <t>Formula's:</t>
  </si>
  <si>
    <t>Columns E-J</t>
  </si>
  <si>
    <t>Columns H-J</t>
  </si>
  <si>
    <t>Hand-entered
origin not
known</t>
  </si>
  <si>
    <t>Columns F-J
w/various unknown
multipliers</t>
  </si>
  <si>
    <t>Columns K-N</t>
  </si>
  <si>
    <t>G-J+M+N</t>
  </si>
  <si>
    <t>Hand-entered (Oregon Land area in square miles, 2010 by County https://www.indexmundi.com/facts/united-states/quick-facts/oregon/land-area#table)</t>
  </si>
  <si>
    <t>L+M+N</t>
  </si>
  <si>
    <t>District #</t>
  </si>
  <si>
    <t>60-64
Population</t>
  </si>
  <si>
    <t>65-69
Population</t>
  </si>
  <si>
    <t>70-74
Population</t>
  </si>
  <si>
    <t>75-79
Population</t>
  </si>
  <si>
    <t>80-84
Population</t>
  </si>
  <si>
    <t>85+
Population</t>
  </si>
  <si>
    <t>Total 60+
Population</t>
  </si>
  <si>
    <t>75+
Population</t>
  </si>
  <si>
    <t>65+
Minority
Population
2010 U.S. Census</t>
  </si>
  <si>
    <t>65+
Poverty
Population
(ACS 2020 est)</t>
  </si>
  <si>
    <t>Total
Population</t>
  </si>
  <si>
    <t>70+ &amp;
Minor
Econ
(2020 est)</t>
  </si>
  <si>
    <t>Land
Area
Sq. Mi
(2010)</t>
  </si>
  <si>
    <t>AAA</t>
  </si>
  <si>
    <t>District</t>
  </si>
  <si>
    <t>County</t>
  </si>
  <si>
    <t>75+
65+Min
65+ Pov</t>
  </si>
  <si>
    <t>NWSDS</t>
  </si>
  <si>
    <t>NW</t>
  </si>
  <si>
    <t>Clatsop</t>
  </si>
  <si>
    <t>Marion</t>
  </si>
  <si>
    <t>Polk</t>
  </si>
  <si>
    <t>Tillamook</t>
  </si>
  <si>
    <t>Yamhill</t>
  </si>
  <si>
    <t>AAA total</t>
  </si>
  <si>
    <t>CCSS</t>
  </si>
  <si>
    <t>Clack</t>
  </si>
  <si>
    <t>Clackamas</t>
  </si>
  <si>
    <t>CAT</t>
  </si>
  <si>
    <t>Colu</t>
  </si>
  <si>
    <t>Columbia</t>
  </si>
  <si>
    <t>MCADS</t>
  </si>
  <si>
    <t>Mult</t>
  </si>
  <si>
    <t>Multnomah</t>
  </si>
  <si>
    <t>WCDAVS</t>
  </si>
  <si>
    <t>Wash</t>
  </si>
  <si>
    <t>Washington</t>
  </si>
  <si>
    <t>OCWCOG</t>
  </si>
  <si>
    <t>OCW</t>
  </si>
  <si>
    <t>Benton</t>
  </si>
  <si>
    <t>Lincoln</t>
  </si>
  <si>
    <t>Linn</t>
  </si>
  <si>
    <t>LCOG</t>
  </si>
  <si>
    <t>Lane</t>
  </si>
  <si>
    <t>DCSDS</t>
  </si>
  <si>
    <t>Doug</t>
  </si>
  <si>
    <t>Douglas</t>
  </si>
  <si>
    <t>SCBEC</t>
  </si>
  <si>
    <t>Coos</t>
  </si>
  <si>
    <t>Curry</t>
  </si>
  <si>
    <t>RVCOG</t>
  </si>
  <si>
    <t>Roug</t>
  </si>
  <si>
    <t>Jackson</t>
  </si>
  <si>
    <t>Josephine</t>
  </si>
  <si>
    <t>COCOA</t>
  </si>
  <si>
    <t>Cent</t>
  </si>
  <si>
    <t>Crook</t>
  </si>
  <si>
    <t>Deschutes</t>
  </si>
  <si>
    <t>Jefferson</t>
  </si>
  <si>
    <t>KLCCOA</t>
  </si>
  <si>
    <t>Klam</t>
  </si>
  <si>
    <t>Klamath</t>
  </si>
  <si>
    <t>Lake</t>
  </si>
  <si>
    <t>CAPECO</t>
  </si>
  <si>
    <t>CAPCO</t>
  </si>
  <si>
    <t>Morrow</t>
  </si>
  <si>
    <t>Umatilla</t>
  </si>
  <si>
    <t>MCCOG</t>
  </si>
  <si>
    <t>MidC</t>
  </si>
  <si>
    <t>Gilliam</t>
  </si>
  <si>
    <t>Hood River</t>
  </si>
  <si>
    <t>Sherman</t>
  </si>
  <si>
    <t>Wasco</t>
  </si>
  <si>
    <t>Wheeler</t>
  </si>
  <si>
    <t>CCNO</t>
  </si>
  <si>
    <t>ComCe</t>
  </si>
  <si>
    <t>Baker</t>
  </si>
  <si>
    <t>Grant</t>
  </si>
  <si>
    <t>Union</t>
  </si>
  <si>
    <t>Wallowa</t>
  </si>
  <si>
    <t>HCSCS</t>
  </si>
  <si>
    <t>Harn</t>
  </si>
  <si>
    <t>Harney</t>
  </si>
  <si>
    <t>MCOACS</t>
  </si>
  <si>
    <t>Malh</t>
  </si>
  <si>
    <t>Malheur</t>
  </si>
  <si>
    <t>TOTALS</t>
  </si>
  <si>
    <t>Row 49, Columns O minus E plus P:</t>
  </si>
  <si>
    <t>Table 9 - Population Estimates by Age &amp; Sex for Oregons and its Counties July 1, 2019</t>
  </si>
  <si>
    <t>Prepared by Population Research center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</si>
</sst>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Narrow"/>
      <family val="2"/>
    </font>
    <font>
      <sz val="12"/>
      <color rgb="FFFF0000"/>
      <name val="Times New Roman"/>
      <family val="1"/>
    </font>
    <font>
      <b/>
      <sz val="12"/>
      <name val="Arial"/>
      <family val="2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63">
    <xf numFmtId="0" fontId="0" fillId="0" borderId="0" xfId="0"/>
    <xf numFmtId="164" fontId="1" fillId="0" borderId="0" xfId="1" applyAlignment="1">
      <alignment horizontal="center" vertical="top"/>
    </xf>
    <xf numFmtId="164" fontId="2" fillId="0" borderId="0" xfId="1" applyFont="1" applyAlignment="1">
      <alignment horizontal="center" vertical="top"/>
    </xf>
    <xf numFmtId="164" fontId="3" fillId="0" borderId="0" xfId="1" applyFont="1" applyAlignment="1">
      <alignment horizontal="center"/>
    </xf>
    <xf numFmtId="164" fontId="3" fillId="0" borderId="0" xfId="1" applyFont="1" applyAlignment="1">
      <alignment horizontal="center" wrapText="1"/>
    </xf>
    <xf numFmtId="164" fontId="2" fillId="0" borderId="0" xfId="1" applyFont="1" applyAlignment="1">
      <alignment wrapText="1"/>
    </xf>
    <xf numFmtId="164" fontId="2" fillId="0" borderId="1" xfId="1" applyFont="1" applyBorder="1"/>
    <xf numFmtId="164" fontId="1" fillId="0" borderId="2" xfId="1" applyBorder="1"/>
    <xf numFmtId="164" fontId="1" fillId="0" borderId="3" xfId="1" applyBorder="1"/>
    <xf numFmtId="164" fontId="2" fillId="0" borderId="4" xfId="1" applyFont="1" applyBorder="1" applyAlignment="1">
      <alignment horizontal="center" wrapText="1"/>
    </xf>
    <xf numFmtId="164" fontId="1" fillId="0" borderId="0" xfId="1"/>
    <xf numFmtId="164" fontId="1" fillId="0" borderId="0" xfId="1" applyAlignment="1">
      <alignment wrapText="1"/>
    </xf>
    <xf numFmtId="164" fontId="2" fillId="0" borderId="5" xfId="1" applyFont="1" applyBorder="1" applyAlignment="1">
      <alignment horizontal="center"/>
    </xf>
    <xf numFmtId="164" fontId="1" fillId="0" borderId="4" xfId="1" applyBorder="1" applyAlignment="1">
      <alignment horizontal="center" wrapText="1"/>
    </xf>
    <xf numFmtId="164" fontId="2" fillId="0" borderId="5" xfId="1" applyFont="1" applyBorder="1" applyAlignment="1">
      <alignment horizontal="center" wrapText="1"/>
    </xf>
    <xf numFmtId="164" fontId="1" fillId="0" borderId="0" xfId="1" applyAlignment="1">
      <alignment horizontal="center"/>
    </xf>
    <xf numFmtId="3" fontId="2" fillId="2" borderId="0" xfId="1" applyNumberFormat="1" applyFont="1" applyFill="1"/>
    <xf numFmtId="164" fontId="2" fillId="3" borderId="4" xfId="1" applyFont="1" applyFill="1" applyBorder="1"/>
    <xf numFmtId="164" fontId="1" fillId="3" borderId="4" xfId="1" applyFill="1" applyBorder="1"/>
    <xf numFmtId="3" fontId="2" fillId="0" borderId="4" xfId="1" applyNumberFormat="1" applyFont="1" applyBorder="1"/>
    <xf numFmtId="3" fontId="4" fillId="0" borderId="4" xfId="0" applyNumberFormat="1" applyFont="1" applyBorder="1"/>
    <xf numFmtId="3" fontId="5" fillId="0" borderId="4" xfId="0" applyNumberFormat="1" applyFont="1" applyBorder="1"/>
    <xf numFmtId="164" fontId="2" fillId="0" borderId="4" xfId="1" applyFont="1" applyBorder="1"/>
    <xf numFmtId="164" fontId="6" fillId="0" borderId="4" xfId="1" applyFont="1" applyBorder="1"/>
    <xf numFmtId="3" fontId="2" fillId="2" borderId="6" xfId="1" applyNumberFormat="1" applyFont="1" applyFill="1" applyBorder="1"/>
    <xf numFmtId="3" fontId="2" fillId="3" borderId="4" xfId="1" applyNumberFormat="1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3" fontId="2" fillId="3" borderId="4" xfId="1" applyNumberFormat="1" applyFont="1" applyFill="1" applyBorder="1"/>
    <xf numFmtId="3" fontId="5" fillId="3" borderId="4" xfId="0" applyNumberFormat="1" applyFont="1" applyFill="1" applyBorder="1"/>
    <xf numFmtId="164" fontId="1" fillId="0" borderId="7" xfId="1" applyBorder="1"/>
    <xf numFmtId="164" fontId="1" fillId="0" borderId="4" xfId="1" applyBorder="1"/>
    <xf numFmtId="3" fontId="2" fillId="0" borderId="6" xfId="1" applyNumberFormat="1" applyFont="1" applyBorder="1"/>
    <xf numFmtId="3" fontId="2" fillId="0" borderId="4" xfId="1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1" fillId="0" borderId="4" xfId="0" applyNumberFormat="1" applyFont="1" applyBorder="1"/>
    <xf numFmtId="3" fontId="2" fillId="0" borderId="0" xfId="1" applyNumberFormat="1" applyFont="1"/>
    <xf numFmtId="3" fontId="2" fillId="0" borderId="4" xfId="1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4" fontId="2" fillId="0" borderId="5" xfId="1" applyFont="1" applyBorder="1"/>
    <xf numFmtId="164" fontId="1" fillId="0" borderId="5" xfId="1" applyBorder="1"/>
    <xf numFmtId="3" fontId="2" fillId="0" borderId="5" xfId="1" applyNumberFormat="1" applyFont="1" applyBorder="1"/>
    <xf numFmtId="3" fontId="2" fillId="0" borderId="6" xfId="1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164" fontId="2" fillId="0" borderId="6" xfId="1" applyFont="1" applyBorder="1"/>
    <xf numFmtId="3" fontId="2" fillId="3" borderId="6" xfId="1" applyNumberFormat="1" applyFont="1" applyFill="1" applyBorder="1"/>
    <xf numFmtId="3" fontId="2" fillId="3" borderId="6" xfId="1" applyNumberFormat="1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3" fontId="5" fillId="0" borderId="3" xfId="0" applyNumberFormat="1" applyFont="1" applyBorder="1"/>
    <xf numFmtId="3" fontId="4" fillId="0" borderId="5" xfId="0" applyNumberFormat="1" applyFont="1" applyBorder="1"/>
    <xf numFmtId="164" fontId="2" fillId="0" borderId="0" xfId="1" applyFont="1"/>
    <xf numFmtId="3" fontId="1" fillId="0" borderId="0" xfId="0" applyNumberFormat="1" applyFont="1"/>
    <xf numFmtId="3" fontId="5" fillId="0" borderId="0" xfId="0" applyNumberFormat="1" applyFont="1"/>
    <xf numFmtId="164" fontId="1" fillId="0" borderId="0" xfId="1" applyAlignment="1">
      <alignment horizontal="right"/>
    </xf>
    <xf numFmtId="164" fontId="1" fillId="0" borderId="0" xfId="1" applyAlignment="1">
      <alignment horizontal="right"/>
    </xf>
    <xf numFmtId="0" fontId="7" fillId="0" borderId="0" xfId="0" applyFont="1" applyAlignment="1">
      <alignment horizontal="right"/>
    </xf>
    <xf numFmtId="164" fontId="1" fillId="4" borderId="0" xfId="1" applyFill="1"/>
    <xf numFmtId="0" fontId="2" fillId="0" borderId="0" xfId="0" applyFont="1"/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52BA5292-4019-42E9-87B0-EB3EAAFE0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r0199524\Local%20Settings\Temporary%20Internet%20Files\Content.Outlook\JIHV76VU\SPA_Distribution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ices\Salem%20(500%20Summer%20St)\FPP\SUA\IFF\IFF%20workbook\Copy%20of%2013-15%20Revised%20Planning%20Allocation_SOME_updated%20demographics_March2013_lkg_2013-3%20at%2025%25%20_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AA/21-23%20AAA%20Budget%20WIPt-OFSt6.3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 w Funding Formula"/>
      <sheetName val="SPA Seq. Mitig"/>
      <sheetName val="Popul"/>
      <sheetName val="Past"/>
      <sheetName val="OPI"/>
      <sheetName val="NSIP"/>
      <sheetName val="Assumptions"/>
      <sheetName val="Source Information"/>
      <sheetName val="Chart1"/>
      <sheetName val="OAA Allocations"/>
      <sheetName val="PopulationCleaned"/>
      <sheetName val="Pop to Funding Percent By Dist "/>
      <sheetName val="OAA Allocations reformatted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E3">
            <v>0.12617159894485797</v>
          </cell>
        </row>
        <row r="4">
          <cell r="E4">
            <v>8.0895631231778967E-2</v>
          </cell>
        </row>
        <row r="5">
          <cell r="E5">
            <v>4.5772459403991488E-2</v>
          </cell>
        </row>
        <row r="209">
          <cell r="C209">
            <v>2</v>
          </cell>
        </row>
        <row r="210">
          <cell r="C210">
            <v>0.22</v>
          </cell>
          <cell r="E210">
            <v>0.78</v>
          </cell>
        </row>
        <row r="218">
          <cell r="C218">
            <v>5345420</v>
          </cell>
        </row>
        <row r="220">
          <cell r="C220">
            <v>3008883</v>
          </cell>
        </row>
        <row r="271">
          <cell r="J271">
            <v>56328</v>
          </cell>
        </row>
      </sheetData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 w Funding Formula"/>
      <sheetName val="Popul"/>
      <sheetName val="Past"/>
      <sheetName val="OPI"/>
      <sheetName val="NSIP"/>
      <sheetName val="Assumptions"/>
      <sheetName val="Source Information"/>
      <sheetName val="Chart1"/>
      <sheetName val="OAA Allocations"/>
      <sheetName val="Pop to Funding Percent By Dist "/>
      <sheetName val="PopulationCleaned"/>
      <sheetName val="OAA Allocations reformatte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09">
          <cell r="C209">
            <v>2</v>
          </cell>
        </row>
        <row r="210">
          <cell r="C210">
            <v>0.22</v>
          </cell>
          <cell r="E210">
            <v>0.78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3. Population-NSIP#"/>
      <sheetName val="4. Award History&amp;Projections "/>
      <sheetName val="5. Alloc Summary"/>
      <sheetName val="6. III B"/>
      <sheetName val="7. III C-1"/>
      <sheetName val="8. III C-2"/>
      <sheetName val="9. III D"/>
      <sheetName val="10. III E"/>
      <sheetName val="VII A"/>
      <sheetName val="VII A-CARES-COVID19"/>
      <sheetName val="11. VII B"/>
      <sheetName val="12. 19-21 Unspent"/>
      <sheetName val="13. NSIP"/>
      <sheetName val="NSIP-17-19 Unspent"/>
      <sheetName val="15. SPA - EB"/>
      <sheetName val="No wrong door"/>
      <sheetName val="14. SPA-Seq Mit."/>
      <sheetName val="16. OPI 60+"/>
      <sheetName val="17. OPI 19-59"/>
      <sheetName val="PopulationData"/>
      <sheetName val="Popul-ADRC sorted"/>
      <sheetName val="Source Information"/>
      <sheetName val="District AAA crosswalk"/>
      <sheetName val="O4AD agreement-Appendix J "/>
      <sheetName val="O4AD agreement-Old"/>
      <sheetName val="Land per squ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A0C23-1162-4D47-B0FD-0E4169E7432E}">
  <sheetPr>
    <tabColor rgb="FF00B0F0"/>
    <pageSetUpPr fitToPage="1"/>
  </sheetPr>
  <dimension ref="A1:AB69"/>
  <sheetViews>
    <sheetView showGridLines="0" tabSelected="1" topLeftCell="B1" zoomScale="85" zoomScaleNormal="85" zoomScaleSheetLayoutView="75" workbookViewId="0">
      <pane xSplit="3" ySplit="3" topLeftCell="E4" activePane="bottomRight" state="frozen"/>
      <selection activeCell="B1" sqref="B1"/>
      <selection pane="topRight" activeCell="E1" sqref="E1"/>
      <selection pane="bottomLeft" activeCell="B4" sqref="B4"/>
      <selection pane="bottomRight" activeCell="M34" sqref="M34:N36"/>
    </sheetView>
  </sheetViews>
  <sheetFormatPr defaultColWidth="9.140625" defaultRowHeight="15.75" x14ac:dyDescent="0.25"/>
  <cols>
    <col min="1" max="1" width="10.7109375" style="10" hidden="1" customWidth="1" collapsed="1"/>
    <col min="2" max="2" width="9.5703125" style="54" bestFit="1" customWidth="1" collapsed="1"/>
    <col min="3" max="3" width="10.7109375" style="10" hidden="1" customWidth="1" collapsed="1"/>
    <col min="4" max="4" width="10.28515625" style="10" customWidth="1" collapsed="1"/>
    <col min="5" max="8" width="10.7109375" style="10" customWidth="1" collapsed="1"/>
    <col min="9" max="10" width="9.85546875" style="10" bestFit="1" customWidth="1" collapsed="1"/>
    <col min="11" max="11" width="12.28515625" style="10" bestFit="1" customWidth="1" collapsed="1"/>
    <col min="12" max="13" width="10.7109375" style="10" customWidth="1" collapsed="1"/>
    <col min="14" max="14" width="17.28515625" style="10" bestFit="1" customWidth="1" collapsed="1"/>
    <col min="15" max="15" width="12.42578125" style="10" bestFit="1" customWidth="1" collapsed="1"/>
    <col min="16" max="16" width="13.140625" style="10" customWidth="1" collapsed="1"/>
    <col min="17" max="17" width="10.7109375" style="10" customWidth="1" collapsed="1"/>
    <col min="18" max="18" width="9.5703125" style="10" bestFit="1" customWidth="1" collapsed="1"/>
    <col min="19" max="16384" width="9.140625" style="10" collapsed="1"/>
  </cols>
  <sheetData>
    <row r="1" spans="1:19" s="1" customFormat="1" ht="52.5" customHeight="1" x14ac:dyDescent="0.25">
      <c r="B1" s="2"/>
      <c r="J1" s="3" t="s">
        <v>0</v>
      </c>
      <c r="K1" s="3" t="s">
        <v>1</v>
      </c>
      <c r="L1" s="3" t="s">
        <v>2</v>
      </c>
      <c r="M1" s="4" t="s">
        <v>3</v>
      </c>
      <c r="N1" s="4" t="s">
        <v>4</v>
      </c>
      <c r="O1" s="3" t="s">
        <v>5</v>
      </c>
      <c r="P1" s="3" t="s">
        <v>6</v>
      </c>
      <c r="Q1" s="3" t="s">
        <v>7</v>
      </c>
      <c r="R1" s="3" t="s">
        <v>8</v>
      </c>
    </row>
    <row r="2" spans="1:19" ht="12.75" customHeight="1" x14ac:dyDescent="0.25">
      <c r="A2" s="5" t="s">
        <v>9</v>
      </c>
      <c r="B2" s="6"/>
      <c r="C2" s="7"/>
      <c r="D2" s="8"/>
      <c r="E2" s="9" t="s">
        <v>10</v>
      </c>
      <c r="F2" s="9" t="s">
        <v>11</v>
      </c>
      <c r="G2" s="9" t="s">
        <v>12</v>
      </c>
      <c r="H2" s="9" t="s">
        <v>13</v>
      </c>
      <c r="I2" s="9" t="s">
        <v>14</v>
      </c>
      <c r="J2" s="9" t="s">
        <v>15</v>
      </c>
      <c r="K2" s="9" t="s">
        <v>16</v>
      </c>
      <c r="L2" s="9" t="s">
        <v>17</v>
      </c>
      <c r="M2" s="9" t="s">
        <v>18</v>
      </c>
      <c r="N2" s="9" t="s">
        <v>19</v>
      </c>
      <c r="O2" s="9" t="s">
        <v>20</v>
      </c>
      <c r="P2" s="9" t="s">
        <v>21</v>
      </c>
      <c r="Q2" s="9" t="s">
        <v>22</v>
      </c>
      <c r="R2" s="8"/>
    </row>
    <row r="3" spans="1:19" s="15" customFormat="1" ht="49.5" customHeight="1" x14ac:dyDescent="0.25">
      <c r="A3" s="11"/>
      <c r="B3" s="12" t="s">
        <v>23</v>
      </c>
      <c r="C3" s="12" t="s">
        <v>24</v>
      </c>
      <c r="D3" s="12" t="s">
        <v>25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 t="s">
        <v>26</v>
      </c>
    </row>
    <row r="4" spans="1:19" x14ac:dyDescent="0.25">
      <c r="A4" s="16">
        <v>1</v>
      </c>
      <c r="B4" s="17" t="s">
        <v>27</v>
      </c>
      <c r="C4" s="18" t="s">
        <v>28</v>
      </c>
      <c r="D4" s="19" t="s">
        <v>29</v>
      </c>
      <c r="E4" s="20">
        <v>2696.5119912025752</v>
      </c>
      <c r="F4" s="20">
        <v>3003.0603830333503</v>
      </c>
      <c r="G4" s="20">
        <v>2473.4947360790302</v>
      </c>
      <c r="H4" s="20">
        <v>1646.8271903446694</v>
      </c>
      <c r="I4" s="20">
        <v>985.31346898496929</v>
      </c>
      <c r="J4" s="20">
        <v>1081.0145651403589</v>
      </c>
      <c r="K4" s="21">
        <f>SUM(E4:J4)</f>
        <v>11886.222334784952</v>
      </c>
      <c r="L4" s="22">
        <f>SUM(H4:J4)</f>
        <v>3713.1552244699978</v>
      </c>
      <c r="M4" s="23">
        <v>556</v>
      </c>
      <c r="N4" s="23">
        <v>595</v>
      </c>
      <c r="O4" s="22">
        <f>SUM(K4:N4)</f>
        <v>16750.37755925495</v>
      </c>
      <c r="P4" s="22">
        <f>SUM(G4:J4)+M4+N4</f>
        <v>7337.649960549028</v>
      </c>
      <c r="Q4" s="22">
        <v>829.05</v>
      </c>
      <c r="R4" s="22">
        <f>SUM(L4:N4)</f>
        <v>4864.1552244699978</v>
      </c>
    </row>
    <row r="5" spans="1:19" x14ac:dyDescent="0.25">
      <c r="A5" s="16">
        <v>1</v>
      </c>
      <c r="B5" s="17" t="s">
        <v>27</v>
      </c>
      <c r="C5" s="18" t="s">
        <v>28</v>
      </c>
      <c r="D5" s="19" t="s">
        <v>30</v>
      </c>
      <c r="E5" s="20">
        <v>20026.261463124112</v>
      </c>
      <c r="F5" s="20">
        <v>17433.146023706395</v>
      </c>
      <c r="G5" s="20">
        <v>14989.824053008022</v>
      </c>
      <c r="H5" s="20">
        <v>11247.16702343605</v>
      </c>
      <c r="I5" s="20">
        <v>7415.4872725219466</v>
      </c>
      <c r="J5" s="20">
        <v>6654.277907894867</v>
      </c>
      <c r="K5" s="21">
        <f t="shared" ref="K5:K62" si="0">SUM(E5:J5)</f>
        <v>77766.163743691388</v>
      </c>
      <c r="L5" s="22">
        <f t="shared" ref="L5:L62" si="1">SUM(H5:J5)</f>
        <v>25316.932203852863</v>
      </c>
      <c r="M5" s="23">
        <v>6682</v>
      </c>
      <c r="N5" s="23">
        <v>3667</v>
      </c>
      <c r="O5" s="22">
        <f t="shared" ref="O5:O62" si="2">SUM(K5:N5)</f>
        <v>113432.09594754425</v>
      </c>
      <c r="P5" s="22">
        <f t="shared" ref="P5:P62" si="3">SUM(G5:J5)+M5+N5</f>
        <v>50655.756256860885</v>
      </c>
      <c r="Q5" s="22">
        <v>1182.33</v>
      </c>
      <c r="R5" s="22">
        <f>SUM(L5:N5)</f>
        <v>35665.932203852863</v>
      </c>
    </row>
    <row r="6" spans="1:19" x14ac:dyDescent="0.25">
      <c r="A6" s="16">
        <v>1</v>
      </c>
      <c r="B6" s="17" t="s">
        <v>27</v>
      </c>
      <c r="C6" s="18" t="s">
        <v>28</v>
      </c>
      <c r="D6" s="19" t="s">
        <v>31</v>
      </c>
      <c r="E6" s="20">
        <v>4751.3414097352588</v>
      </c>
      <c r="F6" s="20">
        <v>4686.0147956175551</v>
      </c>
      <c r="G6" s="20">
        <v>4117.8000580731059</v>
      </c>
      <c r="H6" s="20">
        <v>3151.2492522805769</v>
      </c>
      <c r="I6" s="20">
        <v>2039.5004416511965</v>
      </c>
      <c r="J6" s="20">
        <v>1747.8633793433605</v>
      </c>
      <c r="K6" s="21">
        <f t="shared" si="0"/>
        <v>20493.769336701058</v>
      </c>
      <c r="L6" s="22">
        <f t="shared" si="1"/>
        <v>6938.6130732751335</v>
      </c>
      <c r="M6" s="23">
        <v>1291</v>
      </c>
      <c r="N6" s="23">
        <v>983</v>
      </c>
      <c r="O6" s="22">
        <f t="shared" si="2"/>
        <v>29706.382409976191</v>
      </c>
      <c r="P6" s="22">
        <f t="shared" si="3"/>
        <v>13330.413131348239</v>
      </c>
      <c r="Q6" s="22">
        <v>740.79</v>
      </c>
      <c r="R6" s="22">
        <f>SUM(L6:N6)</f>
        <v>9212.6130732751335</v>
      </c>
    </row>
    <row r="7" spans="1:19" x14ac:dyDescent="0.25">
      <c r="A7" s="16">
        <v>1</v>
      </c>
      <c r="B7" s="17" t="s">
        <v>27</v>
      </c>
      <c r="C7" s="18" t="s">
        <v>28</v>
      </c>
      <c r="D7" s="19" t="s">
        <v>32</v>
      </c>
      <c r="E7" s="20">
        <v>2415.4564927713109</v>
      </c>
      <c r="F7" s="20">
        <v>2453.2134432359571</v>
      </c>
      <c r="G7" s="20">
        <v>1929.8484844256666</v>
      </c>
      <c r="H7" s="20">
        <v>1262.3087152631683</v>
      </c>
      <c r="I7" s="20">
        <v>782.26787646591436</v>
      </c>
      <c r="J7" s="20">
        <v>656.19133045675255</v>
      </c>
      <c r="K7" s="21">
        <f t="shared" si="0"/>
        <v>9499.2863426187705</v>
      </c>
      <c r="L7" s="22">
        <f t="shared" si="1"/>
        <v>2700.7679221858352</v>
      </c>
      <c r="M7" s="23">
        <v>396</v>
      </c>
      <c r="N7" s="23">
        <v>320</v>
      </c>
      <c r="O7" s="22">
        <f>SUM(K7:N7)</f>
        <v>12916.054264804607</v>
      </c>
      <c r="P7" s="22">
        <f>SUM(G7:J7)+M7+N7</f>
        <v>5346.6164066115025</v>
      </c>
      <c r="Q7" s="22">
        <v>1102.58</v>
      </c>
      <c r="R7" s="22">
        <f>SUM(L7:N7)</f>
        <v>3416.7679221858352</v>
      </c>
    </row>
    <row r="8" spans="1:19" x14ac:dyDescent="0.25">
      <c r="A8" s="16">
        <v>1</v>
      </c>
      <c r="B8" s="17" t="s">
        <v>27</v>
      </c>
      <c r="C8" s="18" t="s">
        <v>28</v>
      </c>
      <c r="D8" s="19" t="s">
        <v>33</v>
      </c>
      <c r="E8" s="20">
        <v>7186.938213329493</v>
      </c>
      <c r="F8" s="20">
        <v>6498.7409689237174</v>
      </c>
      <c r="G8" s="20">
        <v>4977.3801983002068</v>
      </c>
      <c r="H8" s="20">
        <v>3539.0453876628817</v>
      </c>
      <c r="I8" s="20">
        <v>2211.8670350057964</v>
      </c>
      <c r="J8" s="20">
        <v>2603.4713561797994</v>
      </c>
      <c r="K8" s="21">
        <f>SUM(E8:J8)</f>
        <v>27017.44315940189</v>
      </c>
      <c r="L8" s="22">
        <f t="shared" si="1"/>
        <v>8354.383778848478</v>
      </c>
      <c r="M8" s="23">
        <v>1706</v>
      </c>
      <c r="N8" s="23">
        <v>1277</v>
      </c>
      <c r="O8" s="22">
        <f t="shared" si="2"/>
        <v>38354.826938250364</v>
      </c>
      <c r="P8" s="22">
        <f t="shared" si="3"/>
        <v>16314.763977148685</v>
      </c>
      <c r="Q8" s="22">
        <v>715.86</v>
      </c>
      <c r="R8" s="22">
        <f>SUM(L8:N8)</f>
        <v>11337.383778848478</v>
      </c>
    </row>
    <row r="9" spans="1:19" s="30" customFormat="1" x14ac:dyDescent="0.25">
      <c r="A9" s="24"/>
      <c r="B9" s="25" t="s">
        <v>34</v>
      </c>
      <c r="C9" s="26"/>
      <c r="D9" s="26"/>
      <c r="E9" s="27">
        <f>SUM(E4:E8)</f>
        <v>37076.509570162751</v>
      </c>
      <c r="F9" s="27">
        <f t="shared" ref="F9:Q9" si="4">SUM(F4:F8)</f>
        <v>34074.175614516978</v>
      </c>
      <c r="G9" s="27">
        <f t="shared" si="4"/>
        <v>28488.347529886036</v>
      </c>
      <c r="H9" s="27">
        <f t="shared" si="4"/>
        <v>20846.597568987345</v>
      </c>
      <c r="I9" s="27">
        <f t="shared" si="4"/>
        <v>13434.436094629822</v>
      </c>
      <c r="J9" s="27">
        <f t="shared" si="4"/>
        <v>12742.818539015139</v>
      </c>
      <c r="K9" s="28">
        <f>SUM(E9:J9)</f>
        <v>146662.88491719804</v>
      </c>
      <c r="L9" s="27">
        <f t="shared" si="4"/>
        <v>47023.852202632304</v>
      </c>
      <c r="M9" s="27">
        <f t="shared" si="4"/>
        <v>10631</v>
      </c>
      <c r="N9" s="27">
        <f t="shared" si="4"/>
        <v>6842</v>
      </c>
      <c r="O9" s="27">
        <f t="shared" si="4"/>
        <v>211159.73711983036</v>
      </c>
      <c r="P9" s="27">
        <f t="shared" si="4"/>
        <v>92985.199732518333</v>
      </c>
      <c r="Q9" s="27">
        <f t="shared" si="4"/>
        <v>4570.6099999999997</v>
      </c>
      <c r="R9" s="27">
        <f>SUM(R4:R8)</f>
        <v>64496.852202632304</v>
      </c>
      <c r="S9" s="29"/>
    </row>
    <row r="10" spans="1:19" s="30" customFormat="1" x14ac:dyDescent="0.25">
      <c r="A10" s="31"/>
      <c r="B10" s="32"/>
      <c r="C10" s="33"/>
      <c r="D10" s="33"/>
      <c r="E10" s="19"/>
      <c r="F10" s="19"/>
      <c r="G10" s="19"/>
      <c r="H10" s="19"/>
      <c r="I10" s="19"/>
      <c r="J10" s="19"/>
      <c r="K10" s="21"/>
      <c r="L10" s="19"/>
      <c r="M10" s="19"/>
      <c r="N10" s="19"/>
      <c r="O10" s="19"/>
      <c r="P10" s="19"/>
      <c r="Q10" s="19"/>
      <c r="R10" s="22"/>
      <c r="S10" s="29"/>
    </row>
    <row r="11" spans="1:19" s="30" customFormat="1" x14ac:dyDescent="0.25">
      <c r="A11" s="31">
        <v>2</v>
      </c>
      <c r="B11" s="22" t="s">
        <v>35</v>
      </c>
      <c r="C11" s="30" t="s">
        <v>36</v>
      </c>
      <c r="D11" s="19" t="s">
        <v>37</v>
      </c>
      <c r="E11" s="20">
        <v>36802.343632137228</v>
      </c>
      <c r="F11" s="20">
        <v>32244.984666250104</v>
      </c>
      <c r="G11" s="20">
        <v>23267.239145281252</v>
      </c>
      <c r="H11" s="20">
        <v>13236.000132818237</v>
      </c>
      <c r="I11" s="20">
        <v>7727.7317155502469</v>
      </c>
      <c r="J11" s="20">
        <v>7367.489611060224</v>
      </c>
      <c r="K11" s="21">
        <f>SUM(E11:J11)</f>
        <v>120645.7889030973</v>
      </c>
      <c r="L11" s="22">
        <f t="shared" si="1"/>
        <v>28331.221459428707</v>
      </c>
      <c r="M11" s="23">
        <v>6230</v>
      </c>
      <c r="N11" s="23">
        <v>4967</v>
      </c>
      <c r="O11" s="22">
        <f t="shared" si="2"/>
        <v>160174.01036252599</v>
      </c>
      <c r="P11" s="22">
        <f t="shared" si="3"/>
        <v>62795.460604709951</v>
      </c>
      <c r="Q11" s="19">
        <v>1870.32</v>
      </c>
      <c r="R11" s="22">
        <f>SUM(L11:N11)</f>
        <v>39528.221459428707</v>
      </c>
      <c r="S11" s="29"/>
    </row>
    <row r="12" spans="1:19" s="30" customFormat="1" x14ac:dyDescent="0.25">
      <c r="A12" s="31"/>
      <c r="B12" s="22"/>
      <c r="D12" s="19"/>
      <c r="E12" s="34"/>
      <c r="F12" s="34"/>
      <c r="G12" s="34"/>
      <c r="H12" s="34"/>
      <c r="I12" s="34"/>
      <c r="J12" s="34"/>
      <c r="K12" s="21"/>
      <c r="L12" s="22"/>
      <c r="M12" s="22"/>
      <c r="N12" s="22"/>
      <c r="O12" s="22"/>
      <c r="P12" s="22"/>
      <c r="Q12" s="19"/>
      <c r="R12" s="22"/>
      <c r="S12" s="29"/>
    </row>
    <row r="13" spans="1:19" s="30" customFormat="1" x14ac:dyDescent="0.25">
      <c r="A13" s="24">
        <v>2</v>
      </c>
      <c r="B13" s="17" t="s">
        <v>38</v>
      </c>
      <c r="C13" s="18" t="s">
        <v>39</v>
      </c>
      <c r="D13" s="19" t="s">
        <v>40</v>
      </c>
      <c r="E13" s="20">
        <v>4295.3608841018759</v>
      </c>
      <c r="F13" s="20">
        <v>3714.4232744431079</v>
      </c>
      <c r="G13" s="20">
        <v>2919.7342432595478</v>
      </c>
      <c r="H13" s="20">
        <v>1906.0537018107921</v>
      </c>
      <c r="I13" s="20">
        <v>1050.92149187006</v>
      </c>
      <c r="J13" s="20">
        <v>1054.8098081891353</v>
      </c>
      <c r="K13" s="21">
        <f t="shared" si="0"/>
        <v>14941.303403674519</v>
      </c>
      <c r="L13" s="22">
        <f>SUM(H13:J13)</f>
        <v>4011.7850018699874</v>
      </c>
      <c r="M13" s="23">
        <v>585</v>
      </c>
      <c r="N13" s="23">
        <v>484</v>
      </c>
      <c r="O13" s="22">
        <f>SUM(K13:N13)</f>
        <v>20022.088405544506</v>
      </c>
      <c r="P13" s="22">
        <f t="shared" si="3"/>
        <v>8000.5192451295352</v>
      </c>
      <c r="Q13" s="22">
        <v>657.36</v>
      </c>
      <c r="R13" s="22">
        <f t="shared" ref="R13:R21" si="5">SUM(L13:N13)</f>
        <v>5080.7850018699874</v>
      </c>
      <c r="S13" s="29"/>
    </row>
    <row r="14" spans="1:19" s="30" customFormat="1" x14ac:dyDescent="0.25">
      <c r="A14" s="31"/>
      <c r="B14" s="22"/>
      <c r="D14" s="19"/>
      <c r="E14" s="34"/>
      <c r="F14" s="34"/>
      <c r="G14" s="34"/>
      <c r="H14" s="34"/>
      <c r="I14" s="34"/>
      <c r="J14" s="34"/>
      <c r="K14" s="21"/>
      <c r="L14" s="22"/>
      <c r="M14" s="22"/>
      <c r="N14" s="22"/>
      <c r="O14" s="22"/>
      <c r="P14" s="22"/>
      <c r="Q14" s="22"/>
      <c r="R14" s="22"/>
      <c r="S14" s="29"/>
    </row>
    <row r="15" spans="1:19" s="30" customFormat="1" x14ac:dyDescent="0.25">
      <c r="A15" s="31">
        <v>2</v>
      </c>
      <c r="B15" s="22" t="s">
        <v>41</v>
      </c>
      <c r="C15" s="30" t="s">
        <v>42</v>
      </c>
      <c r="D15" s="19" t="s">
        <v>43</v>
      </c>
      <c r="E15" s="20">
        <v>45326.650466161445</v>
      </c>
      <c r="F15" s="20">
        <v>40687.621506030453</v>
      </c>
      <c r="G15" s="20">
        <v>30794.861607768275</v>
      </c>
      <c r="H15" s="20">
        <v>18729.77773106116</v>
      </c>
      <c r="I15" s="20">
        <v>11146.714949516318</v>
      </c>
      <c r="J15" s="20">
        <v>11739.62427180369</v>
      </c>
      <c r="K15" s="21">
        <f t="shared" si="0"/>
        <v>158425.25053234134</v>
      </c>
      <c r="L15" s="22">
        <f t="shared" si="1"/>
        <v>41616.11695238117</v>
      </c>
      <c r="M15" s="23">
        <v>19387</v>
      </c>
      <c r="N15" s="23">
        <v>10076</v>
      </c>
      <c r="O15" s="22">
        <f t="shared" si="2"/>
        <v>229504.36748472252</v>
      </c>
      <c r="P15" s="22">
        <f t="shared" si="3"/>
        <v>101873.97856014945</v>
      </c>
      <c r="Q15" s="22">
        <v>431.3</v>
      </c>
      <c r="R15" s="22">
        <f t="shared" si="5"/>
        <v>71079.11695238117</v>
      </c>
      <c r="S15" s="29"/>
    </row>
    <row r="16" spans="1:19" s="30" customFormat="1" x14ac:dyDescent="0.25">
      <c r="A16" s="31"/>
      <c r="B16" s="22"/>
      <c r="D16" s="19"/>
      <c r="E16" s="34"/>
      <c r="F16" s="34"/>
      <c r="G16" s="34"/>
      <c r="H16" s="34"/>
      <c r="I16" s="34"/>
      <c r="J16" s="34"/>
      <c r="K16" s="21"/>
      <c r="L16" s="22"/>
      <c r="M16" s="22"/>
      <c r="N16" s="22"/>
      <c r="O16" s="22"/>
      <c r="P16" s="22"/>
      <c r="Q16" s="22"/>
      <c r="R16" s="22"/>
      <c r="S16" s="29"/>
    </row>
    <row r="17" spans="1:19" s="30" customFormat="1" x14ac:dyDescent="0.25">
      <c r="A17" s="24">
        <v>2</v>
      </c>
      <c r="B17" s="17" t="s">
        <v>44</v>
      </c>
      <c r="C17" s="18" t="s">
        <v>45</v>
      </c>
      <c r="D17" s="19" t="s">
        <v>46</v>
      </c>
      <c r="E17" s="20">
        <v>35205.375118155745</v>
      </c>
      <c r="F17" s="20">
        <v>29127.246302377374</v>
      </c>
      <c r="G17" s="20">
        <v>22688.7099832815</v>
      </c>
      <c r="H17" s="20">
        <v>14808.092802435585</v>
      </c>
      <c r="I17" s="20">
        <v>9523.1946694118342</v>
      </c>
      <c r="J17" s="20">
        <v>10556.221756102272</v>
      </c>
      <c r="K17" s="21">
        <f t="shared" si="0"/>
        <v>121908.84063176431</v>
      </c>
      <c r="L17" s="22">
        <f t="shared" si="1"/>
        <v>34887.509227949689</v>
      </c>
      <c r="M17" s="23">
        <v>13277</v>
      </c>
      <c r="N17" s="23">
        <v>4679</v>
      </c>
      <c r="O17" s="22">
        <f t="shared" si="2"/>
        <v>174752.34985971398</v>
      </c>
      <c r="P17" s="22">
        <f t="shared" si="3"/>
        <v>75532.21921123119</v>
      </c>
      <c r="Q17" s="22">
        <v>724.23</v>
      </c>
      <c r="R17" s="22">
        <f t="shared" si="5"/>
        <v>52843.509227949689</v>
      </c>
      <c r="S17" s="29"/>
    </row>
    <row r="18" spans="1:19" x14ac:dyDescent="0.25">
      <c r="A18" s="35"/>
      <c r="B18" s="22"/>
      <c r="C18" s="30"/>
      <c r="D18" s="19"/>
      <c r="E18" s="34"/>
      <c r="F18" s="34"/>
      <c r="G18" s="34"/>
      <c r="H18" s="34"/>
      <c r="I18" s="34"/>
      <c r="J18" s="34"/>
      <c r="K18" s="21"/>
      <c r="L18" s="22"/>
      <c r="M18" s="22"/>
      <c r="N18" s="22"/>
      <c r="O18" s="22"/>
      <c r="P18" s="22"/>
      <c r="Q18" s="22"/>
      <c r="R18" s="22"/>
    </row>
    <row r="19" spans="1:19" x14ac:dyDescent="0.25">
      <c r="A19" s="35">
        <v>4</v>
      </c>
      <c r="B19" s="22" t="s">
        <v>47</v>
      </c>
      <c r="C19" s="30" t="s">
        <v>48</v>
      </c>
      <c r="D19" s="19" t="s">
        <v>49</v>
      </c>
      <c r="E19" s="20">
        <v>5341.0574072747868</v>
      </c>
      <c r="F19" s="20">
        <v>5618.0343413330265</v>
      </c>
      <c r="G19" s="20">
        <v>4634.9057671460105</v>
      </c>
      <c r="H19" s="20">
        <v>3165.6475913510903</v>
      </c>
      <c r="I19" s="20">
        <v>1940.0801400168673</v>
      </c>
      <c r="J19" s="20">
        <v>2119.3287946076789</v>
      </c>
      <c r="K19" s="21">
        <f>SUM(E19:J19)</f>
        <v>22819.054041729461</v>
      </c>
      <c r="L19" s="22">
        <f t="shared" si="1"/>
        <v>7225.0565259756368</v>
      </c>
      <c r="M19" s="23">
        <v>1122</v>
      </c>
      <c r="N19" s="23">
        <v>920</v>
      </c>
      <c r="O19" s="22">
        <f t="shared" si="2"/>
        <v>32086.110567705098</v>
      </c>
      <c r="P19" s="22">
        <f t="shared" si="3"/>
        <v>13901.962293121647</v>
      </c>
      <c r="Q19" s="22">
        <v>675.94</v>
      </c>
      <c r="R19" s="22">
        <f t="shared" si="5"/>
        <v>9267.0565259756368</v>
      </c>
    </row>
    <row r="20" spans="1:19" x14ac:dyDescent="0.25">
      <c r="A20" s="35">
        <v>4</v>
      </c>
      <c r="B20" s="22" t="s">
        <v>47</v>
      </c>
      <c r="C20" s="30" t="s">
        <v>48</v>
      </c>
      <c r="D20" s="19" t="s">
        <v>50</v>
      </c>
      <c r="E20" s="20">
        <v>4380.0024880336387</v>
      </c>
      <c r="F20" s="20">
        <v>4777.983277406518</v>
      </c>
      <c r="G20" s="20">
        <v>4150.9533515242274</v>
      </c>
      <c r="H20" s="20">
        <v>2788.1461067898035</v>
      </c>
      <c r="I20" s="20">
        <v>1573.889467450522</v>
      </c>
      <c r="J20" s="20">
        <v>1340.6626605354882</v>
      </c>
      <c r="K20" s="21">
        <f t="shared" si="0"/>
        <v>19011.637351740195</v>
      </c>
      <c r="L20" s="22">
        <f t="shared" si="1"/>
        <v>5702.698234775813</v>
      </c>
      <c r="M20" s="23">
        <v>1054</v>
      </c>
      <c r="N20" s="23">
        <v>906</v>
      </c>
      <c r="O20" s="22">
        <f t="shared" si="2"/>
        <v>26674.335586516008</v>
      </c>
      <c r="P20" s="22">
        <f t="shared" si="3"/>
        <v>11813.651586300042</v>
      </c>
      <c r="Q20" s="22">
        <v>979.77</v>
      </c>
      <c r="R20" s="22">
        <f t="shared" si="5"/>
        <v>7662.698234775813</v>
      </c>
    </row>
    <row r="21" spans="1:19" x14ac:dyDescent="0.25">
      <c r="A21" s="35">
        <v>4</v>
      </c>
      <c r="B21" s="22" t="s">
        <v>47</v>
      </c>
      <c r="C21" s="30" t="s">
        <v>48</v>
      </c>
      <c r="D21" s="19" t="s">
        <v>51</v>
      </c>
      <c r="E21" s="20">
        <v>8356.5492739838501</v>
      </c>
      <c r="F21" s="20">
        <v>7709.0572847944568</v>
      </c>
      <c r="G21" s="20">
        <v>6692.093350130719</v>
      </c>
      <c r="H21" s="20">
        <v>4806.6957016961787</v>
      </c>
      <c r="I21" s="20">
        <v>3181.6881408695344</v>
      </c>
      <c r="J21" s="20">
        <v>2689.2322526062794</v>
      </c>
      <c r="K21" s="21">
        <f t="shared" si="0"/>
        <v>33435.316004081018</v>
      </c>
      <c r="L21" s="22">
        <f t="shared" si="1"/>
        <v>10677.616095171992</v>
      </c>
      <c r="M21" s="23">
        <v>1605</v>
      </c>
      <c r="N21" s="23">
        <v>1648</v>
      </c>
      <c r="O21" s="22">
        <f t="shared" si="2"/>
        <v>47365.932099253012</v>
      </c>
      <c r="P21" s="22">
        <f t="shared" si="3"/>
        <v>20622.709445302709</v>
      </c>
      <c r="Q21" s="22">
        <v>2290.13</v>
      </c>
      <c r="R21" s="22">
        <f t="shared" si="5"/>
        <v>13930.616095171992</v>
      </c>
    </row>
    <row r="22" spans="1:19" s="30" customFormat="1" x14ac:dyDescent="0.25">
      <c r="A22" s="31"/>
      <c r="B22" s="36" t="s">
        <v>34</v>
      </c>
      <c r="C22" s="37"/>
      <c r="D22" s="37"/>
      <c r="E22" s="27">
        <f t="shared" ref="E22:J22" si="6">SUM(E19:E21)</f>
        <v>18077.609169292278</v>
      </c>
      <c r="F22" s="27">
        <f t="shared" si="6"/>
        <v>18105.074903534001</v>
      </c>
      <c r="G22" s="27">
        <f t="shared" si="6"/>
        <v>15477.952468800957</v>
      </c>
      <c r="H22" s="27">
        <f t="shared" si="6"/>
        <v>10760.489399837072</v>
      </c>
      <c r="I22" s="27">
        <f t="shared" si="6"/>
        <v>6695.6577483369238</v>
      </c>
      <c r="J22" s="27">
        <f t="shared" si="6"/>
        <v>6149.2237077494465</v>
      </c>
      <c r="K22" s="27">
        <f t="shared" si="0"/>
        <v>75266.007397550668</v>
      </c>
      <c r="L22" s="27">
        <f>SUM(L19:L21)</f>
        <v>23605.370855923444</v>
      </c>
      <c r="M22" s="27">
        <f>SUM(M19:M21)</f>
        <v>3781</v>
      </c>
      <c r="N22" s="27">
        <f t="shared" ref="N22:O22" si="7">SUM(N19:N21)</f>
        <v>3474</v>
      </c>
      <c r="O22" s="27">
        <f t="shared" si="7"/>
        <v>106126.37825347412</v>
      </c>
      <c r="P22" s="27">
        <f>SUM(P19:P21)</f>
        <v>46338.323324724399</v>
      </c>
      <c r="Q22" s="27">
        <f>SUM(Q19:Q21)</f>
        <v>3945.84</v>
      </c>
      <c r="R22" s="27">
        <f>SUM(R19:R21)</f>
        <v>30860.370855923444</v>
      </c>
      <c r="S22" s="29"/>
    </row>
    <row r="23" spans="1:19" s="30" customFormat="1" x14ac:dyDescent="0.25">
      <c r="A23" s="31"/>
      <c r="B23" s="32"/>
      <c r="C23" s="33"/>
      <c r="D23" s="33"/>
      <c r="E23" s="19"/>
      <c r="F23" s="19"/>
      <c r="G23" s="19"/>
      <c r="H23" s="19"/>
      <c r="I23" s="19"/>
      <c r="J23" s="19"/>
      <c r="K23" s="21"/>
      <c r="L23" s="19"/>
      <c r="M23" s="19"/>
      <c r="N23" s="19"/>
      <c r="O23" s="19"/>
      <c r="P23" s="19"/>
      <c r="Q23" s="19"/>
      <c r="R23" s="22"/>
      <c r="S23" s="29"/>
    </row>
    <row r="24" spans="1:19" s="30" customFormat="1" x14ac:dyDescent="0.25">
      <c r="A24" s="24">
        <v>5</v>
      </c>
      <c r="B24" s="17" t="s">
        <v>52</v>
      </c>
      <c r="C24" s="18" t="s">
        <v>53</v>
      </c>
      <c r="D24" s="27" t="s">
        <v>53</v>
      </c>
      <c r="E24" s="20">
        <v>26080.555765763056</v>
      </c>
      <c r="F24" s="20">
        <v>26813.120163198975</v>
      </c>
      <c r="G24" s="20">
        <v>21530.769264768551</v>
      </c>
      <c r="H24" s="20">
        <v>13908.414288727923</v>
      </c>
      <c r="I24" s="20">
        <v>8914.0480805427451</v>
      </c>
      <c r="J24" s="20">
        <v>9417.7363920517491</v>
      </c>
      <c r="K24" s="21">
        <f t="shared" si="0"/>
        <v>106664.643955053</v>
      </c>
      <c r="L24" s="22">
        <f>SUM(H24:J24)</f>
        <v>32240.198761322416</v>
      </c>
      <c r="M24" s="23">
        <v>3228</v>
      </c>
      <c r="N24" s="23">
        <v>6036</v>
      </c>
      <c r="O24" s="22">
        <f t="shared" si="2"/>
        <v>148168.84271637542</v>
      </c>
      <c r="P24" s="22">
        <f t="shared" si="3"/>
        <v>63034.968026090966</v>
      </c>
      <c r="Q24" s="22">
        <v>4553.12</v>
      </c>
      <c r="R24" s="22">
        <f>SUM(L24:N24)</f>
        <v>41504.198761322419</v>
      </c>
      <c r="S24" s="29"/>
    </row>
    <row r="25" spans="1:19" s="30" customFormat="1" x14ac:dyDescent="0.25">
      <c r="A25" s="31"/>
      <c r="B25" s="22"/>
      <c r="D25" s="19"/>
      <c r="E25" s="34"/>
      <c r="F25" s="34"/>
      <c r="G25" s="34"/>
      <c r="H25" s="34"/>
      <c r="I25" s="34"/>
      <c r="J25" s="34"/>
      <c r="K25" s="21"/>
      <c r="L25" s="22"/>
      <c r="M25" s="22"/>
      <c r="N25" s="22"/>
      <c r="O25" s="22"/>
      <c r="P25" s="22"/>
      <c r="Q25" s="22"/>
      <c r="R25" s="22"/>
      <c r="S25" s="29"/>
    </row>
    <row r="26" spans="1:19" s="30" customFormat="1" x14ac:dyDescent="0.25">
      <c r="A26" s="31">
        <v>6</v>
      </c>
      <c r="B26" s="22" t="s">
        <v>54</v>
      </c>
      <c r="C26" s="30" t="s">
        <v>55</v>
      </c>
      <c r="D26" s="19" t="s">
        <v>56</v>
      </c>
      <c r="E26" s="20">
        <v>8960.3767588823212</v>
      </c>
      <c r="F26" s="20">
        <v>9331.2725299225276</v>
      </c>
      <c r="G26" s="20">
        <v>8092.6742957485712</v>
      </c>
      <c r="H26" s="20">
        <v>6043.9698516325443</v>
      </c>
      <c r="I26" s="20">
        <v>4014.5441015233218</v>
      </c>
      <c r="J26" s="20">
        <v>3936.3035868458819</v>
      </c>
      <c r="K26" s="21">
        <f t="shared" si="0"/>
        <v>40379.141124555172</v>
      </c>
      <c r="L26" s="22">
        <f t="shared" si="1"/>
        <v>13994.81754000175</v>
      </c>
      <c r="M26" s="23">
        <v>1967</v>
      </c>
      <c r="N26" s="23">
        <v>2113</v>
      </c>
      <c r="O26" s="22">
        <f t="shared" si="2"/>
        <v>58453.958664556922</v>
      </c>
      <c r="P26" s="22">
        <f t="shared" si="3"/>
        <v>26167.491835750319</v>
      </c>
      <c r="Q26" s="22">
        <v>5036.08</v>
      </c>
      <c r="R26" s="22">
        <f>SUM(L26:N26)</f>
        <v>18074.81754000175</v>
      </c>
      <c r="S26" s="29"/>
    </row>
    <row r="27" spans="1:19" x14ac:dyDescent="0.25">
      <c r="A27" s="35"/>
      <c r="B27" s="22"/>
      <c r="C27" s="30"/>
      <c r="D27" s="19"/>
      <c r="E27" s="34"/>
      <c r="F27" s="34"/>
      <c r="G27" s="34"/>
      <c r="H27" s="34"/>
      <c r="I27" s="34"/>
      <c r="J27" s="34"/>
      <c r="K27" s="21"/>
      <c r="L27" s="22"/>
      <c r="M27" s="22"/>
      <c r="N27" s="22"/>
      <c r="O27" s="22"/>
      <c r="P27" s="22"/>
      <c r="Q27" s="22"/>
      <c r="R27" s="22"/>
    </row>
    <row r="28" spans="1:19" x14ac:dyDescent="0.25">
      <c r="A28" s="16">
        <v>7</v>
      </c>
      <c r="B28" s="17" t="s">
        <v>57</v>
      </c>
      <c r="C28" s="18" t="s">
        <v>58</v>
      </c>
      <c r="D28" s="27" t="s">
        <v>58</v>
      </c>
      <c r="E28" s="20">
        <v>5114.8598104932898</v>
      </c>
      <c r="F28" s="20">
        <v>5371.3911091219452</v>
      </c>
      <c r="G28" s="20">
        <v>4557.0612025032115</v>
      </c>
      <c r="H28" s="20">
        <v>3363.9994621039914</v>
      </c>
      <c r="I28" s="20">
        <v>2175.8107179856215</v>
      </c>
      <c r="J28" s="20">
        <v>1858.4201415919458</v>
      </c>
      <c r="K28" s="21">
        <f>SUM(E28:J28)</f>
        <v>22441.542443800005</v>
      </c>
      <c r="L28" s="22">
        <f t="shared" si="1"/>
        <v>7398.230321681559</v>
      </c>
      <c r="M28" s="23">
        <v>1384</v>
      </c>
      <c r="N28" s="23">
        <v>1626</v>
      </c>
      <c r="O28" s="22">
        <f t="shared" si="2"/>
        <v>32849.772765481568</v>
      </c>
      <c r="P28" s="22">
        <f t="shared" si="3"/>
        <v>14965.29152418477</v>
      </c>
      <c r="Q28" s="22">
        <v>1596.17</v>
      </c>
      <c r="R28" s="22">
        <f>SUM(L28:N28)</f>
        <v>10408.23032168156</v>
      </c>
    </row>
    <row r="29" spans="1:19" x14ac:dyDescent="0.25">
      <c r="A29" s="16">
        <v>7</v>
      </c>
      <c r="B29" s="17" t="s">
        <v>57</v>
      </c>
      <c r="C29" s="18" t="s">
        <v>58</v>
      </c>
      <c r="D29" s="27" t="s">
        <v>59</v>
      </c>
      <c r="E29" s="20">
        <v>2358.3142561362342</v>
      </c>
      <c r="F29" s="20">
        <v>2667.8772355313713</v>
      </c>
      <c r="G29" s="20">
        <v>2192.5426838380458</v>
      </c>
      <c r="H29" s="20">
        <v>1503.978068425622</v>
      </c>
      <c r="I29" s="20">
        <v>914.17564975109474</v>
      </c>
      <c r="J29" s="20">
        <v>793.57640164444626</v>
      </c>
      <c r="K29" s="21">
        <f>SUM(E29:J29)</f>
        <v>10430.464295326814</v>
      </c>
      <c r="L29" s="22">
        <f t="shared" si="1"/>
        <v>3211.730119821163</v>
      </c>
      <c r="M29" s="23">
        <v>607</v>
      </c>
      <c r="N29" s="23">
        <v>651</v>
      </c>
      <c r="O29" s="22">
        <f t="shared" si="2"/>
        <v>14900.194415147977</v>
      </c>
      <c r="P29" s="22">
        <f t="shared" si="3"/>
        <v>6662.2728036592089</v>
      </c>
      <c r="Q29" s="22">
        <v>1627.46</v>
      </c>
      <c r="R29" s="22">
        <f>SUM(L29:N29)</f>
        <v>4469.7301198211626</v>
      </c>
    </row>
    <row r="30" spans="1:19" s="30" customFormat="1" x14ac:dyDescent="0.25">
      <c r="A30" s="24"/>
      <c r="B30" s="17"/>
      <c r="C30" s="18"/>
      <c r="D30" s="27" t="s">
        <v>34</v>
      </c>
      <c r="E30" s="27">
        <f>SUM(E28:E29)</f>
        <v>7473.1740666295245</v>
      </c>
      <c r="F30" s="27">
        <f t="shared" ref="F30:Q30" si="8">SUM(F28:F29)</f>
        <v>8039.2683446533165</v>
      </c>
      <c r="G30" s="27">
        <f t="shared" si="8"/>
        <v>6749.6038863412577</v>
      </c>
      <c r="H30" s="27">
        <f t="shared" si="8"/>
        <v>4867.9775305296134</v>
      </c>
      <c r="I30" s="27">
        <f t="shared" si="8"/>
        <v>3089.9863677367161</v>
      </c>
      <c r="J30" s="27">
        <f t="shared" si="8"/>
        <v>2651.996543236392</v>
      </c>
      <c r="K30" s="27">
        <f>SUM(E30:J30)</f>
        <v>32872.006739126824</v>
      </c>
      <c r="L30" s="27">
        <f t="shared" si="8"/>
        <v>10609.960441502722</v>
      </c>
      <c r="M30" s="27">
        <f>SUM(M28:M29)</f>
        <v>1991</v>
      </c>
      <c r="N30" s="27">
        <f t="shared" si="8"/>
        <v>2277</v>
      </c>
      <c r="O30" s="27">
        <f t="shared" si="8"/>
        <v>47749.967180629545</v>
      </c>
      <c r="P30" s="27">
        <f t="shared" si="8"/>
        <v>21627.564327843978</v>
      </c>
      <c r="Q30" s="27">
        <f t="shared" si="8"/>
        <v>3223.63</v>
      </c>
      <c r="R30" s="27">
        <f>SUM(R28:R29)</f>
        <v>14877.960441502722</v>
      </c>
      <c r="S30" s="29"/>
    </row>
    <row r="31" spans="1:19" x14ac:dyDescent="0.25">
      <c r="A31" s="35"/>
      <c r="B31" s="22"/>
      <c r="C31" s="30"/>
      <c r="D31" s="19"/>
      <c r="E31" s="19"/>
      <c r="F31" s="19"/>
      <c r="G31" s="19"/>
      <c r="H31" s="19"/>
      <c r="I31" s="19"/>
      <c r="J31" s="19"/>
      <c r="K31" s="21"/>
      <c r="L31" s="19"/>
      <c r="M31" s="19"/>
      <c r="N31" s="19"/>
      <c r="O31" s="19"/>
      <c r="P31" s="19"/>
      <c r="Q31" s="19"/>
      <c r="R31" s="22"/>
    </row>
    <row r="32" spans="1:19" x14ac:dyDescent="0.25">
      <c r="A32" s="35">
        <v>8</v>
      </c>
      <c r="B32" s="22" t="s">
        <v>60</v>
      </c>
      <c r="C32" s="30" t="s">
        <v>61</v>
      </c>
      <c r="D32" s="19" t="s">
        <v>62</v>
      </c>
      <c r="E32" s="20">
        <v>15851.582033022947</v>
      </c>
      <c r="F32" s="20">
        <v>16051.760375350161</v>
      </c>
      <c r="G32" s="20">
        <v>13162.018243849085</v>
      </c>
      <c r="H32" s="20">
        <v>9707.6805390110567</v>
      </c>
      <c r="I32" s="20">
        <v>6832.058968224108</v>
      </c>
      <c r="J32" s="20">
        <v>6878.7156944546432</v>
      </c>
      <c r="K32" s="21">
        <f t="shared" si="0"/>
        <v>68483.815853912005</v>
      </c>
      <c r="L32" s="22">
        <f t="shared" si="1"/>
        <v>23418.455201689809</v>
      </c>
      <c r="M32" s="23">
        <v>3716</v>
      </c>
      <c r="N32" s="23">
        <v>3899</v>
      </c>
      <c r="O32" s="22">
        <f t="shared" si="2"/>
        <v>99517.271055601814</v>
      </c>
      <c r="P32" s="22">
        <f t="shared" si="3"/>
        <v>44195.47344553889</v>
      </c>
      <c r="Q32" s="22">
        <v>2783.55</v>
      </c>
      <c r="R32" s="22">
        <f>SUM(L32:N32)</f>
        <v>31033.455201689809</v>
      </c>
    </row>
    <row r="33" spans="1:28" x14ac:dyDescent="0.25">
      <c r="A33" s="35">
        <v>8</v>
      </c>
      <c r="B33" s="22" t="s">
        <v>60</v>
      </c>
      <c r="C33" s="30" t="s">
        <v>61</v>
      </c>
      <c r="D33" s="19" t="s">
        <v>63</v>
      </c>
      <c r="E33" s="20">
        <v>7141.1371362057853</v>
      </c>
      <c r="F33" s="20">
        <v>7299.2244577679685</v>
      </c>
      <c r="G33" s="20">
        <v>6356.1484760383755</v>
      </c>
      <c r="H33" s="20">
        <v>4697.9650903543643</v>
      </c>
      <c r="I33" s="20">
        <v>3103.0490093624576</v>
      </c>
      <c r="J33" s="20">
        <v>3117.5464795510384</v>
      </c>
      <c r="K33" s="21">
        <f t="shared" si="0"/>
        <v>31715.070649279987</v>
      </c>
      <c r="L33" s="22">
        <f t="shared" si="1"/>
        <v>10918.56057926786</v>
      </c>
      <c r="M33" s="23">
        <v>1622</v>
      </c>
      <c r="N33" s="23">
        <v>2126</v>
      </c>
      <c r="O33" s="22">
        <f t="shared" si="2"/>
        <v>46381.631228547849</v>
      </c>
      <c r="P33" s="22">
        <f t="shared" si="3"/>
        <v>21022.709055306237</v>
      </c>
      <c r="Q33" s="22">
        <v>1639.67</v>
      </c>
      <c r="R33" s="22">
        <f>SUM(L33:N33)</f>
        <v>14666.56057926786</v>
      </c>
    </row>
    <row r="34" spans="1:28" s="30" customFormat="1" x14ac:dyDescent="0.25">
      <c r="A34" s="31"/>
      <c r="B34" s="36" t="s">
        <v>34</v>
      </c>
      <c r="C34" s="37"/>
      <c r="D34" s="37"/>
      <c r="E34" s="27">
        <f t="shared" ref="E34:J34" si="9">SUM(E32:E33)</f>
        <v>22992.719169228731</v>
      </c>
      <c r="F34" s="27">
        <f t="shared" si="9"/>
        <v>23350.984833118127</v>
      </c>
      <c r="G34" s="27">
        <f t="shared" si="9"/>
        <v>19518.16671988746</v>
      </c>
      <c r="H34" s="27">
        <f t="shared" si="9"/>
        <v>14405.645629365421</v>
      </c>
      <c r="I34" s="27">
        <f t="shared" si="9"/>
        <v>9935.1079775865655</v>
      </c>
      <c r="J34" s="27">
        <f t="shared" si="9"/>
        <v>9996.262174005682</v>
      </c>
      <c r="K34" s="27">
        <f>SUM(E34:J34)</f>
        <v>100198.88650319198</v>
      </c>
      <c r="L34" s="27">
        <f t="shared" ref="L34:Q34" si="10">SUM(L32:L33)</f>
        <v>34337.01578095767</v>
      </c>
      <c r="M34" s="27">
        <f t="shared" si="10"/>
        <v>5338</v>
      </c>
      <c r="N34" s="27">
        <f t="shared" si="10"/>
        <v>6025</v>
      </c>
      <c r="O34" s="27">
        <f t="shared" si="10"/>
        <v>145898.90228414966</v>
      </c>
      <c r="P34" s="27">
        <f t="shared" si="10"/>
        <v>65218.182500845127</v>
      </c>
      <c r="Q34" s="27">
        <f t="shared" si="10"/>
        <v>4423.22</v>
      </c>
      <c r="R34" s="27">
        <f>SUM(R32:R33)</f>
        <v>45700.01578095767</v>
      </c>
      <c r="S34" s="29"/>
    </row>
    <row r="35" spans="1:28" x14ac:dyDescent="0.25">
      <c r="A35" s="35"/>
      <c r="B35" s="32"/>
      <c r="C35" s="33"/>
      <c r="D35" s="33"/>
      <c r="E35" s="19"/>
      <c r="F35" s="19"/>
      <c r="G35" s="19"/>
      <c r="H35" s="19"/>
      <c r="I35" s="19"/>
      <c r="J35" s="19"/>
      <c r="K35" s="21"/>
      <c r="L35" s="19"/>
      <c r="M35" s="19"/>
      <c r="N35" s="19"/>
      <c r="O35" s="19"/>
      <c r="P35" s="19"/>
      <c r="Q35" s="19"/>
      <c r="R35" s="22"/>
    </row>
    <row r="36" spans="1:28" x14ac:dyDescent="0.25">
      <c r="A36" s="35">
        <v>10</v>
      </c>
      <c r="B36" s="38" t="s">
        <v>64</v>
      </c>
      <c r="C36" s="39" t="s">
        <v>65</v>
      </c>
      <c r="D36" s="40" t="s">
        <v>66</v>
      </c>
      <c r="E36" s="20">
        <v>1977.9329148609888</v>
      </c>
      <c r="F36" s="20">
        <v>2204.8834458461552</v>
      </c>
      <c r="G36" s="20">
        <v>1806.5145243211346</v>
      </c>
      <c r="H36" s="20">
        <v>1296.9893980994414</v>
      </c>
      <c r="I36" s="20">
        <v>794.030836185765</v>
      </c>
      <c r="J36" s="20">
        <v>692.82558712516573</v>
      </c>
      <c r="K36" s="21">
        <f t="shared" si="0"/>
        <v>8773.1767064386495</v>
      </c>
      <c r="L36" s="22">
        <f t="shared" si="1"/>
        <v>2783.8458214103721</v>
      </c>
      <c r="M36" s="23">
        <v>337</v>
      </c>
      <c r="N36" s="23">
        <v>241</v>
      </c>
      <c r="O36" s="22">
        <f t="shared" si="2"/>
        <v>12135.022527849022</v>
      </c>
      <c r="P36" s="22">
        <f t="shared" si="3"/>
        <v>5168.3603457315066</v>
      </c>
      <c r="Q36" s="22">
        <v>2979.09</v>
      </c>
      <c r="R36" s="22">
        <f>SUM(L36:N36)</f>
        <v>3361.8458214103721</v>
      </c>
    </row>
    <row r="37" spans="1:28" x14ac:dyDescent="0.25">
      <c r="A37" s="35">
        <v>10</v>
      </c>
      <c r="B37" s="22" t="s">
        <v>64</v>
      </c>
      <c r="C37" s="30" t="s">
        <v>65</v>
      </c>
      <c r="D37" s="19" t="s">
        <v>67</v>
      </c>
      <c r="E37" s="20">
        <v>13040.675051861443</v>
      </c>
      <c r="F37" s="20">
        <v>13096.340840324239</v>
      </c>
      <c r="G37" s="20">
        <v>10097.603712970735</v>
      </c>
      <c r="H37" s="20">
        <v>6856.9369057293006</v>
      </c>
      <c r="I37" s="20">
        <v>4360.0796855069675</v>
      </c>
      <c r="J37" s="20">
        <v>4277.7493526581002</v>
      </c>
      <c r="K37" s="21">
        <f t="shared" si="0"/>
        <v>51729.385549050792</v>
      </c>
      <c r="L37" s="22">
        <f t="shared" si="1"/>
        <v>15494.765943894368</v>
      </c>
      <c r="M37" s="23">
        <v>1913</v>
      </c>
      <c r="N37" s="23">
        <v>2450</v>
      </c>
      <c r="O37" s="22">
        <f t="shared" si="2"/>
        <v>71587.151492945166</v>
      </c>
      <c r="P37" s="22">
        <f t="shared" si="3"/>
        <v>29955.369656865099</v>
      </c>
      <c r="Q37" s="22">
        <v>3018.19</v>
      </c>
      <c r="R37" s="22">
        <f>SUM(L37:N37)</f>
        <v>19857.765943894367</v>
      </c>
    </row>
    <row r="38" spans="1:28" x14ac:dyDescent="0.25">
      <c r="A38" s="35">
        <v>10</v>
      </c>
      <c r="B38" s="22" t="s">
        <v>64</v>
      </c>
      <c r="C38" s="30" t="s">
        <v>65</v>
      </c>
      <c r="D38" s="19" t="s">
        <v>68</v>
      </c>
      <c r="E38" s="20">
        <v>1812.2203444850229</v>
      </c>
      <c r="F38" s="20">
        <v>1705.1211278920755</v>
      </c>
      <c r="G38" s="20">
        <v>1368.350460023401</v>
      </c>
      <c r="H38" s="20">
        <v>875.53643514445821</v>
      </c>
      <c r="I38" s="20">
        <v>574.13784440539234</v>
      </c>
      <c r="J38" s="20">
        <v>390.39716827874707</v>
      </c>
      <c r="K38" s="21">
        <f t="shared" si="0"/>
        <v>6725.7633802290975</v>
      </c>
      <c r="L38" s="22">
        <f t="shared" si="1"/>
        <v>1840.0714478285977</v>
      </c>
      <c r="M38" s="23">
        <v>696</v>
      </c>
      <c r="N38" s="23">
        <v>297</v>
      </c>
      <c r="O38" s="22">
        <f t="shared" si="2"/>
        <v>9558.8348280576956</v>
      </c>
      <c r="P38" s="22">
        <f t="shared" si="3"/>
        <v>4201.4219078519982</v>
      </c>
      <c r="Q38" s="22">
        <v>1780.79</v>
      </c>
      <c r="R38" s="22">
        <f>SUM(L38:N38)</f>
        <v>2833.0714478285977</v>
      </c>
    </row>
    <row r="39" spans="1:28" x14ac:dyDescent="0.25">
      <c r="A39" s="35"/>
      <c r="B39" s="41" t="s">
        <v>34</v>
      </c>
      <c r="C39" s="42"/>
      <c r="D39" s="43"/>
      <c r="E39" s="27">
        <f>SUM(E36:E38)</f>
        <v>16830.828311207453</v>
      </c>
      <c r="F39" s="27">
        <f t="shared" ref="F39:Q39" si="11">SUM(F36:F38)</f>
        <v>17006.345414062471</v>
      </c>
      <c r="G39" s="27">
        <f t="shared" si="11"/>
        <v>13272.468697315271</v>
      </c>
      <c r="H39" s="27">
        <f t="shared" si="11"/>
        <v>9029.4627389731995</v>
      </c>
      <c r="I39" s="27">
        <f t="shared" si="11"/>
        <v>5728.2483660981252</v>
      </c>
      <c r="J39" s="27">
        <f t="shared" si="11"/>
        <v>5360.9721080620129</v>
      </c>
      <c r="K39" s="27">
        <f t="shared" si="0"/>
        <v>67228.325635718531</v>
      </c>
      <c r="L39" s="27">
        <f t="shared" si="11"/>
        <v>20118.683213133339</v>
      </c>
      <c r="M39" s="27">
        <f t="shared" si="11"/>
        <v>2946</v>
      </c>
      <c r="N39" s="27">
        <f t="shared" si="11"/>
        <v>2988</v>
      </c>
      <c r="O39" s="27">
        <f t="shared" si="11"/>
        <v>93281.008848851881</v>
      </c>
      <c r="P39" s="27">
        <f t="shared" si="11"/>
        <v>39325.1519104486</v>
      </c>
      <c r="Q39" s="27">
        <f t="shared" si="11"/>
        <v>7778.0700000000006</v>
      </c>
      <c r="R39" s="27">
        <f>SUM(R36:R38)</f>
        <v>26052.683213133339</v>
      </c>
    </row>
    <row r="40" spans="1:28" x14ac:dyDescent="0.25">
      <c r="A40" s="35"/>
      <c r="B40" s="44"/>
      <c r="C40" s="45"/>
      <c r="D40" s="46"/>
      <c r="E40" s="22"/>
      <c r="F40" s="22"/>
      <c r="G40" s="22"/>
      <c r="H40" s="22"/>
      <c r="I40" s="22"/>
      <c r="J40" s="47"/>
      <c r="K40" s="21"/>
      <c r="L40" s="22"/>
      <c r="M40" s="22"/>
      <c r="N40" s="22"/>
      <c r="O40" s="22"/>
      <c r="P40" s="22"/>
      <c r="Q40" s="22"/>
      <c r="R40" s="22"/>
    </row>
    <row r="41" spans="1:28" x14ac:dyDescent="0.25">
      <c r="A41" s="16">
        <v>11</v>
      </c>
      <c r="B41" s="17" t="s">
        <v>69</v>
      </c>
      <c r="C41" s="18" t="s">
        <v>70</v>
      </c>
      <c r="D41" s="27" t="s">
        <v>71</v>
      </c>
      <c r="E41" s="20">
        <v>4999.2440548277918</v>
      </c>
      <c r="F41" s="20">
        <v>5151.8941647118845</v>
      </c>
      <c r="G41" s="20">
        <v>4267.3691570816245</v>
      </c>
      <c r="H41" s="20">
        <v>3054.8092346701446</v>
      </c>
      <c r="I41" s="20">
        <v>1906.965299825358</v>
      </c>
      <c r="J41" s="20">
        <v>1592.8880873098119</v>
      </c>
      <c r="K41" s="21">
        <f t="shared" si="0"/>
        <v>20973.169998426616</v>
      </c>
      <c r="L41" s="22">
        <f t="shared" si="1"/>
        <v>6554.6626218053152</v>
      </c>
      <c r="M41" s="23">
        <v>1542</v>
      </c>
      <c r="N41" s="23">
        <v>1368</v>
      </c>
      <c r="O41" s="22">
        <f t="shared" si="2"/>
        <v>30437.832620231929</v>
      </c>
      <c r="P41" s="22">
        <f t="shared" si="3"/>
        <v>13732.03177888694</v>
      </c>
      <c r="Q41" s="22">
        <v>5941.05</v>
      </c>
      <c r="R41" s="22">
        <f>SUM(L41:N41)</f>
        <v>9464.6626218053152</v>
      </c>
    </row>
    <row r="42" spans="1:28" x14ac:dyDescent="0.25">
      <c r="A42" s="16">
        <v>11</v>
      </c>
      <c r="B42" s="17" t="s">
        <v>69</v>
      </c>
      <c r="C42" s="18" t="s">
        <v>70</v>
      </c>
      <c r="D42" s="27" t="s">
        <v>72</v>
      </c>
      <c r="E42" s="20">
        <v>703.81357981901579</v>
      </c>
      <c r="F42" s="20">
        <v>732.60083877664647</v>
      </c>
      <c r="G42" s="20">
        <v>564.0081162903889</v>
      </c>
      <c r="H42" s="20">
        <v>427.47855777989139</v>
      </c>
      <c r="I42" s="20">
        <v>250.70943502404845</v>
      </c>
      <c r="J42" s="20">
        <v>200.01691641974418</v>
      </c>
      <c r="K42" s="21">
        <f>SUM(E42:J42)</f>
        <v>2878.6274441097353</v>
      </c>
      <c r="L42" s="22">
        <f t="shared" si="1"/>
        <v>878.2049092236839</v>
      </c>
      <c r="M42" s="23">
        <v>142</v>
      </c>
      <c r="N42" s="23">
        <v>254</v>
      </c>
      <c r="O42" s="22">
        <f t="shared" si="2"/>
        <v>4152.8323533334187</v>
      </c>
      <c r="P42" s="22">
        <f t="shared" si="3"/>
        <v>1838.2130255140728</v>
      </c>
      <c r="Q42" s="22">
        <v>8138.98</v>
      </c>
      <c r="R42" s="22">
        <f>SUM(L42:N42)</f>
        <v>1274.2049092236839</v>
      </c>
      <c r="AB42" s="10">
        <v>0.3</v>
      </c>
    </row>
    <row r="43" spans="1:28" x14ac:dyDescent="0.25">
      <c r="A43" s="16"/>
      <c r="B43" s="17"/>
      <c r="C43" s="18"/>
      <c r="D43" s="27" t="s">
        <v>34</v>
      </c>
      <c r="E43" s="27">
        <f>SUM(E41:E42)</f>
        <v>5703.0576346468079</v>
      </c>
      <c r="F43" s="27">
        <f t="shared" ref="F43:Q43" si="12">SUM(F41:F42)</f>
        <v>5884.4950034885314</v>
      </c>
      <c r="G43" s="27">
        <f t="shared" si="12"/>
        <v>4831.3772733720134</v>
      </c>
      <c r="H43" s="27">
        <f t="shared" si="12"/>
        <v>3482.2877924500362</v>
      </c>
      <c r="I43" s="27">
        <f t="shared" si="12"/>
        <v>2157.6747348494064</v>
      </c>
      <c r="J43" s="48">
        <f t="shared" si="12"/>
        <v>1792.905003729556</v>
      </c>
      <c r="K43" s="48">
        <f t="shared" si="0"/>
        <v>23851.79744253635</v>
      </c>
      <c r="L43" s="48">
        <f t="shared" si="12"/>
        <v>7432.8675310289991</v>
      </c>
      <c r="M43" s="48">
        <f t="shared" si="12"/>
        <v>1684</v>
      </c>
      <c r="N43" s="48">
        <f t="shared" si="12"/>
        <v>1622</v>
      </c>
      <c r="O43" s="48">
        <f t="shared" si="12"/>
        <v>34590.664973565348</v>
      </c>
      <c r="P43" s="48">
        <f t="shared" si="12"/>
        <v>15570.244804401013</v>
      </c>
      <c r="Q43" s="48">
        <f t="shared" si="12"/>
        <v>14080.029999999999</v>
      </c>
      <c r="R43" s="48">
        <f>SUM(R41:R42)</f>
        <v>10738.867531028998</v>
      </c>
    </row>
    <row r="44" spans="1:28" x14ac:dyDescent="0.25">
      <c r="A44" s="35"/>
      <c r="B44" s="22"/>
      <c r="C44" s="30"/>
      <c r="D44" s="19"/>
      <c r="E44" s="19"/>
      <c r="F44" s="19"/>
      <c r="G44" s="19"/>
      <c r="H44" s="19"/>
      <c r="I44" s="19"/>
      <c r="J44" s="31"/>
      <c r="K44" s="21"/>
      <c r="L44" s="19"/>
      <c r="M44" s="19"/>
      <c r="N44" s="19"/>
      <c r="O44" s="19"/>
      <c r="P44" s="19"/>
      <c r="Q44" s="19"/>
      <c r="R44" s="22"/>
    </row>
    <row r="45" spans="1:28" x14ac:dyDescent="0.25">
      <c r="A45" s="35">
        <v>12</v>
      </c>
      <c r="B45" s="17" t="s">
        <v>73</v>
      </c>
      <c r="C45" s="18" t="s">
        <v>74</v>
      </c>
      <c r="D45" s="27" t="s">
        <v>75</v>
      </c>
      <c r="E45" s="20">
        <v>900.67076872419409</v>
      </c>
      <c r="F45" s="20">
        <v>800.43109384399509</v>
      </c>
      <c r="G45" s="20">
        <v>614.39084839019642</v>
      </c>
      <c r="H45" s="20">
        <v>402.26262238754362</v>
      </c>
      <c r="I45" s="20">
        <v>243.90046184529996</v>
      </c>
      <c r="J45" s="20">
        <v>204.10940832004854</v>
      </c>
      <c r="K45" s="21">
        <f>SUM(E45:J45)</f>
        <v>3165.7652035112778</v>
      </c>
      <c r="L45" s="22">
        <f t="shared" si="1"/>
        <v>850.27249255289212</v>
      </c>
      <c r="M45" s="23">
        <v>326</v>
      </c>
      <c r="N45" s="23">
        <v>91</v>
      </c>
      <c r="O45" s="22">
        <f>SUM(K45:N45)</f>
        <v>4433.0376960641697</v>
      </c>
      <c r="P45" s="22">
        <f t="shared" si="3"/>
        <v>1881.6633409430885</v>
      </c>
      <c r="Q45" s="22">
        <v>2031.61</v>
      </c>
      <c r="R45" s="22">
        <f t="shared" ref="R45:R51" si="13">SUM(L45:N45)</f>
        <v>1267.2724925528921</v>
      </c>
    </row>
    <row r="46" spans="1:28" x14ac:dyDescent="0.25">
      <c r="A46" s="35">
        <v>12</v>
      </c>
      <c r="B46" s="17" t="s">
        <v>73</v>
      </c>
      <c r="C46" s="18" t="s">
        <v>74</v>
      </c>
      <c r="D46" s="27" t="s">
        <v>76</v>
      </c>
      <c r="E46" s="20">
        <v>5027.2733349538375</v>
      </c>
      <c r="F46" s="20">
        <v>4544.9533114646456</v>
      </c>
      <c r="G46" s="20">
        <v>3376.7942073714967</v>
      </c>
      <c r="H46" s="20">
        <v>2272.9153945206008</v>
      </c>
      <c r="I46" s="20">
        <v>1504.466478549775</v>
      </c>
      <c r="J46" s="20">
        <v>1416.7474386731137</v>
      </c>
      <c r="K46" s="21">
        <f t="shared" si="0"/>
        <v>18143.150165533465</v>
      </c>
      <c r="L46" s="22">
        <f t="shared" si="1"/>
        <v>5194.1293117434898</v>
      </c>
      <c r="M46" s="23">
        <v>1623</v>
      </c>
      <c r="N46" s="23">
        <v>1202</v>
      </c>
      <c r="O46" s="22">
        <f t="shared" si="2"/>
        <v>26162.279477276956</v>
      </c>
      <c r="P46" s="22">
        <f t="shared" si="3"/>
        <v>11395.923519114986</v>
      </c>
      <c r="Q46" s="22">
        <v>3215.51</v>
      </c>
      <c r="R46" s="22">
        <f t="shared" si="13"/>
        <v>8019.1293117434898</v>
      </c>
    </row>
    <row r="47" spans="1:28" x14ac:dyDescent="0.25">
      <c r="A47" s="16">
        <v>9</v>
      </c>
      <c r="B47" s="17" t="s">
        <v>77</v>
      </c>
      <c r="C47" s="18" t="s">
        <v>78</v>
      </c>
      <c r="D47" s="27" t="s">
        <v>79</v>
      </c>
      <c r="E47" s="20">
        <v>217.44804302751902</v>
      </c>
      <c r="F47" s="20">
        <v>206.31332495925864</v>
      </c>
      <c r="G47" s="20">
        <v>152.56783337307314</v>
      </c>
      <c r="H47" s="20">
        <v>101.92575989993452</v>
      </c>
      <c r="I47" s="20">
        <v>66.674037003946452</v>
      </c>
      <c r="J47" s="20">
        <v>81.606274351716479</v>
      </c>
      <c r="K47" s="21">
        <f t="shared" si="0"/>
        <v>826.53527261544821</v>
      </c>
      <c r="L47" s="22">
        <f>SUM(H47:J47)</f>
        <v>250.20607125559746</v>
      </c>
      <c r="M47" s="23">
        <v>34</v>
      </c>
      <c r="N47" s="23">
        <v>29</v>
      </c>
      <c r="O47" s="22">
        <f>SUM(K47:N47)</f>
        <v>1139.7413438710457</v>
      </c>
      <c r="P47" s="22">
        <f>SUM(G47:J47)+M47+N47</f>
        <v>465.77390462867061</v>
      </c>
      <c r="Q47" s="22">
        <v>1204.81</v>
      </c>
      <c r="R47" s="22">
        <f t="shared" si="13"/>
        <v>313.20607125559746</v>
      </c>
    </row>
    <row r="48" spans="1:28" x14ac:dyDescent="0.25">
      <c r="A48" s="16">
        <v>9</v>
      </c>
      <c r="B48" s="17" t="s">
        <v>77</v>
      </c>
      <c r="C48" s="18" t="s">
        <v>78</v>
      </c>
      <c r="D48" s="27" t="s">
        <v>80</v>
      </c>
      <c r="E48" s="20">
        <v>1747.6983737430312</v>
      </c>
      <c r="F48" s="20">
        <v>1465.3140813572104</v>
      </c>
      <c r="G48" s="20">
        <v>996.06266209808746</v>
      </c>
      <c r="H48" s="20">
        <v>695.36592803564281</v>
      </c>
      <c r="I48" s="20">
        <v>430.06332335954073</v>
      </c>
      <c r="J48" s="20">
        <v>563.41462735475932</v>
      </c>
      <c r="K48" s="21">
        <f t="shared" si="0"/>
        <v>5897.9189959482728</v>
      </c>
      <c r="L48" s="22">
        <f>SUM(H48:J48)</f>
        <v>1688.8438787499431</v>
      </c>
      <c r="M48" s="23">
        <v>570</v>
      </c>
      <c r="N48" s="23">
        <v>163</v>
      </c>
      <c r="O48" s="22">
        <f>SUM(K48:N48)</f>
        <v>8319.7628746982155</v>
      </c>
      <c r="P48" s="22">
        <f>SUM(G48:J48)+M48+N48</f>
        <v>3417.9065408480305</v>
      </c>
      <c r="Q48" s="22">
        <v>521.95000000000005</v>
      </c>
      <c r="R48" s="22">
        <f t="shared" si="13"/>
        <v>2421.8438787499431</v>
      </c>
    </row>
    <row r="49" spans="1:18" x14ac:dyDescent="0.25">
      <c r="A49" s="16">
        <v>9</v>
      </c>
      <c r="B49" s="17" t="s">
        <v>77</v>
      </c>
      <c r="C49" s="18" t="s">
        <v>78</v>
      </c>
      <c r="D49" s="27" t="s">
        <v>81</v>
      </c>
      <c r="E49" s="20">
        <v>168.42499025912539</v>
      </c>
      <c r="F49" s="20">
        <v>148.92935180539433</v>
      </c>
      <c r="G49" s="20">
        <v>136.25057233859508</v>
      </c>
      <c r="H49" s="20">
        <v>102.9141641011159</v>
      </c>
      <c r="I49" s="20">
        <v>55.535686907041423</v>
      </c>
      <c r="J49" s="20">
        <v>50.280864139209626</v>
      </c>
      <c r="K49" s="21">
        <f t="shared" si="0"/>
        <v>662.33562955048171</v>
      </c>
      <c r="L49" s="22">
        <f>SUM(H49:J49)</f>
        <v>208.73071514736696</v>
      </c>
      <c r="M49" s="23">
        <v>30</v>
      </c>
      <c r="N49" s="23">
        <v>17</v>
      </c>
      <c r="O49" s="22">
        <f>SUM(K49:N49)</f>
        <v>918.06634469784865</v>
      </c>
      <c r="P49" s="22">
        <f>SUM(G49:J49)+M49+N49</f>
        <v>391.98128748596196</v>
      </c>
      <c r="Q49" s="22">
        <v>823.69</v>
      </c>
      <c r="R49" s="22">
        <f t="shared" si="13"/>
        <v>255.73071514736696</v>
      </c>
    </row>
    <row r="50" spans="1:18" x14ac:dyDescent="0.25">
      <c r="A50" s="16">
        <v>9</v>
      </c>
      <c r="B50" s="17" t="s">
        <v>77</v>
      </c>
      <c r="C50" s="18" t="s">
        <v>78</v>
      </c>
      <c r="D50" s="27" t="s">
        <v>82</v>
      </c>
      <c r="E50" s="20">
        <v>2045.5139594129405</v>
      </c>
      <c r="F50" s="20">
        <v>1946.2122571948435</v>
      </c>
      <c r="G50" s="20">
        <v>1618.5158460279997</v>
      </c>
      <c r="H50" s="20">
        <v>1078.1917671770793</v>
      </c>
      <c r="I50" s="20">
        <v>688.88813048994291</v>
      </c>
      <c r="J50" s="20">
        <v>814.80176332553935</v>
      </c>
      <c r="K50" s="21">
        <f t="shared" si="0"/>
        <v>8192.123723628345</v>
      </c>
      <c r="L50" s="22">
        <f>SUM(H50:J50)</f>
        <v>2581.8816609925616</v>
      </c>
      <c r="M50" s="23">
        <v>526</v>
      </c>
      <c r="N50" s="23">
        <v>297</v>
      </c>
      <c r="O50" s="22">
        <f>SUM(K50:N50)</f>
        <v>11597.005384620907</v>
      </c>
      <c r="P50" s="22">
        <f>SUM(G50:J50)+M50+N50</f>
        <v>5023.3975070205606</v>
      </c>
      <c r="Q50" s="22">
        <v>2381.52</v>
      </c>
      <c r="R50" s="22">
        <f t="shared" si="13"/>
        <v>3404.8816609925616</v>
      </c>
    </row>
    <row r="51" spans="1:18" x14ac:dyDescent="0.25">
      <c r="A51" s="16">
        <v>9</v>
      </c>
      <c r="B51" s="17" t="s">
        <v>77</v>
      </c>
      <c r="C51" s="18" t="s">
        <v>78</v>
      </c>
      <c r="D51" s="27" t="s">
        <v>83</v>
      </c>
      <c r="E51" s="20">
        <v>123.06951567057271</v>
      </c>
      <c r="F51" s="20">
        <v>141.39034010263401</v>
      </c>
      <c r="G51" s="20">
        <v>110.6284515269147</v>
      </c>
      <c r="H51" s="20">
        <v>114.64554046621545</v>
      </c>
      <c r="I51" s="20">
        <v>66.72924216567111</v>
      </c>
      <c r="J51" s="20">
        <v>55.908982315245041</v>
      </c>
      <c r="K51" s="21">
        <f t="shared" si="0"/>
        <v>612.37207224725296</v>
      </c>
      <c r="L51" s="22">
        <f>SUM(H51:J51)</f>
        <v>237.2837649471316</v>
      </c>
      <c r="M51" s="23">
        <v>29</v>
      </c>
      <c r="N51" s="23">
        <v>71</v>
      </c>
      <c r="O51" s="22">
        <f>SUM(K51:N51)</f>
        <v>949.6558371943845</v>
      </c>
      <c r="P51" s="22">
        <f>SUM(G51:J51)+M51+N51</f>
        <v>447.91221647404632</v>
      </c>
      <c r="Q51" s="22">
        <v>1714.75</v>
      </c>
      <c r="R51" s="22">
        <f t="shared" si="13"/>
        <v>337.2837649471316</v>
      </c>
    </row>
    <row r="52" spans="1:18" x14ac:dyDescent="0.25">
      <c r="A52" s="16"/>
      <c r="B52" s="25" t="s">
        <v>34</v>
      </c>
      <c r="C52" s="26"/>
      <c r="D52" s="26"/>
      <c r="E52" s="27">
        <f>SUM(E45:E51)</f>
        <v>10230.098985791221</v>
      </c>
      <c r="F52" s="27">
        <f t="shared" ref="F52:J52" si="14">SUM(F45:F51)</f>
        <v>9253.5437607279819</v>
      </c>
      <c r="G52" s="27">
        <f t="shared" si="14"/>
        <v>7005.2104211263631</v>
      </c>
      <c r="H52" s="27">
        <f t="shared" si="14"/>
        <v>4768.2211765881329</v>
      </c>
      <c r="I52" s="27">
        <f t="shared" si="14"/>
        <v>3056.2573603212177</v>
      </c>
      <c r="J52" s="27">
        <f t="shared" si="14"/>
        <v>3186.8693584796324</v>
      </c>
      <c r="K52" s="27">
        <f t="shared" si="0"/>
        <v>37500.201063034554</v>
      </c>
      <c r="L52" s="27">
        <f t="shared" ref="L52:R52" si="15">SUM(L45:L51)</f>
        <v>11011.347895388983</v>
      </c>
      <c r="M52" s="27">
        <f>SUM(M45:M51)</f>
        <v>3138</v>
      </c>
      <c r="N52" s="27">
        <f t="shared" si="15"/>
        <v>1870</v>
      </c>
      <c r="O52" s="27">
        <f t="shared" si="15"/>
        <v>53519.548958423526</v>
      </c>
      <c r="P52" s="27">
        <f t="shared" si="15"/>
        <v>23024.558316515348</v>
      </c>
      <c r="Q52" s="27">
        <f t="shared" si="15"/>
        <v>11893.84</v>
      </c>
      <c r="R52" s="27">
        <f t="shared" si="15"/>
        <v>16019.347895388983</v>
      </c>
    </row>
    <row r="53" spans="1:18" x14ac:dyDescent="0.25">
      <c r="A53" s="35"/>
      <c r="B53" s="44"/>
      <c r="C53" s="45"/>
      <c r="D53" s="46"/>
      <c r="E53" s="19"/>
      <c r="F53" s="19"/>
      <c r="G53" s="19"/>
      <c r="H53" s="19"/>
      <c r="I53" s="19"/>
      <c r="J53" s="31"/>
      <c r="K53" s="21"/>
      <c r="L53" s="19"/>
      <c r="M53" s="19"/>
      <c r="N53" s="19"/>
      <c r="O53" s="19"/>
      <c r="P53" s="19"/>
      <c r="Q53" s="19"/>
      <c r="R53" s="22"/>
    </row>
    <row r="54" spans="1:18" x14ac:dyDescent="0.25">
      <c r="A54" s="16">
        <v>13</v>
      </c>
      <c r="B54" s="17" t="s">
        <v>84</v>
      </c>
      <c r="C54" s="18" t="s">
        <v>85</v>
      </c>
      <c r="D54" s="27" t="s">
        <v>86</v>
      </c>
      <c r="E54" s="20">
        <v>1526.6766299172427</v>
      </c>
      <c r="F54" s="20">
        <v>1555.508110050017</v>
      </c>
      <c r="G54" s="20">
        <v>1270.8644495338986</v>
      </c>
      <c r="H54" s="20">
        <v>920.74702928861961</v>
      </c>
      <c r="I54" s="20">
        <v>591.45922320116301</v>
      </c>
      <c r="J54" s="20">
        <v>514.5471977631546</v>
      </c>
      <c r="K54" s="21">
        <f>SUM(E54:J54)</f>
        <v>6379.8026397540943</v>
      </c>
      <c r="L54" s="22">
        <f>SUM(H54:J54)</f>
        <v>2026.7534502529372</v>
      </c>
      <c r="M54" s="23">
        <v>223</v>
      </c>
      <c r="N54" s="23">
        <v>223</v>
      </c>
      <c r="O54" s="22">
        <f>SUM(K54:N54)</f>
        <v>8852.5560900070323</v>
      </c>
      <c r="P54" s="22">
        <f t="shared" si="3"/>
        <v>3743.617899786836</v>
      </c>
      <c r="Q54" s="22">
        <v>3068.36</v>
      </c>
      <c r="R54" s="22">
        <f>SUM(L54:N54)</f>
        <v>2472.753450252937</v>
      </c>
    </row>
    <row r="55" spans="1:18" x14ac:dyDescent="0.25">
      <c r="A55" s="16">
        <v>13</v>
      </c>
      <c r="B55" s="17" t="s">
        <v>84</v>
      </c>
      <c r="C55" s="18" t="s">
        <v>87</v>
      </c>
      <c r="D55" s="27" t="s">
        <v>87</v>
      </c>
      <c r="E55" s="20">
        <v>730.1366125117695</v>
      </c>
      <c r="F55" s="20">
        <v>811.65671458198767</v>
      </c>
      <c r="G55" s="20">
        <v>658.5494976123216</v>
      </c>
      <c r="H55" s="20">
        <v>511.06209202186824</v>
      </c>
      <c r="I55" s="20">
        <v>322.90890954838426</v>
      </c>
      <c r="J55" s="20">
        <v>309.13092675630764</v>
      </c>
      <c r="K55" s="21">
        <f t="shared" si="0"/>
        <v>3343.4447530326388</v>
      </c>
      <c r="L55" s="22">
        <f t="shared" si="1"/>
        <v>1143.10192832656</v>
      </c>
      <c r="M55" s="23">
        <v>126</v>
      </c>
      <c r="N55" s="23">
        <v>325</v>
      </c>
      <c r="O55" s="22">
        <f t="shared" si="2"/>
        <v>4937.5466813591993</v>
      </c>
      <c r="P55" s="22">
        <f t="shared" si="3"/>
        <v>2252.6514259388814</v>
      </c>
      <c r="Q55" s="22">
        <v>4528.54</v>
      </c>
      <c r="R55" s="22">
        <f>SUM(L55:N55)</f>
        <v>1594.10192832656</v>
      </c>
    </row>
    <row r="56" spans="1:18" x14ac:dyDescent="0.25">
      <c r="A56" s="16">
        <v>13</v>
      </c>
      <c r="B56" s="17" t="s">
        <v>84</v>
      </c>
      <c r="C56" s="18" t="s">
        <v>85</v>
      </c>
      <c r="D56" s="27" t="s">
        <v>88</v>
      </c>
      <c r="E56" s="20">
        <v>1896.6057126438404</v>
      </c>
      <c r="F56" s="20">
        <v>1971.4962605599167</v>
      </c>
      <c r="G56" s="20">
        <v>1532.9848089217037</v>
      </c>
      <c r="H56" s="20">
        <v>1040.3227298857553</v>
      </c>
      <c r="I56" s="20">
        <v>699.53070680755764</v>
      </c>
      <c r="J56" s="20">
        <v>793.48288263254722</v>
      </c>
      <c r="K56" s="21">
        <f t="shared" si="0"/>
        <v>7934.4231014513216</v>
      </c>
      <c r="L56" s="22">
        <f t="shared" si="1"/>
        <v>2533.3363193258601</v>
      </c>
      <c r="M56" s="23">
        <v>256</v>
      </c>
      <c r="N56" s="23">
        <v>301</v>
      </c>
      <c r="O56" s="22">
        <f t="shared" si="2"/>
        <v>11024.759420777182</v>
      </c>
      <c r="P56" s="22">
        <f t="shared" si="3"/>
        <v>4623.321128247564</v>
      </c>
      <c r="Q56" s="22">
        <v>2036.61</v>
      </c>
      <c r="R56" s="22">
        <f>SUM(L56:N56)</f>
        <v>3090.3363193258601</v>
      </c>
    </row>
    <row r="57" spans="1:18" x14ac:dyDescent="0.25">
      <c r="A57" s="16">
        <v>13</v>
      </c>
      <c r="B57" s="17" t="s">
        <v>84</v>
      </c>
      <c r="C57" s="18" t="s">
        <v>85</v>
      </c>
      <c r="D57" s="27" t="s">
        <v>89</v>
      </c>
      <c r="E57" s="20">
        <v>664.57340214935562</v>
      </c>
      <c r="F57" s="20">
        <v>763.65573214052142</v>
      </c>
      <c r="G57" s="20">
        <v>577.56615910213304</v>
      </c>
      <c r="H57" s="20">
        <v>390.64358222474152</v>
      </c>
      <c r="I57" s="20">
        <v>271.37669984626575</v>
      </c>
      <c r="J57" s="20">
        <v>294.2658000903167</v>
      </c>
      <c r="K57" s="21">
        <f t="shared" si="0"/>
        <v>2962.0813755533341</v>
      </c>
      <c r="L57" s="22">
        <f t="shared" si="1"/>
        <v>956.28608216132398</v>
      </c>
      <c r="M57" s="23">
        <v>85</v>
      </c>
      <c r="N57" s="23">
        <v>169</v>
      </c>
      <c r="O57" s="22">
        <f t="shared" si="2"/>
        <v>4172.3674577146576</v>
      </c>
      <c r="P57" s="22">
        <f t="shared" si="3"/>
        <v>1787.852241263457</v>
      </c>
      <c r="Q57" s="22">
        <v>3146.19</v>
      </c>
      <c r="R57" s="22">
        <f>SUM(L57:N57)</f>
        <v>1210.286082161324</v>
      </c>
    </row>
    <row r="58" spans="1:18" x14ac:dyDescent="0.25">
      <c r="A58" s="16"/>
      <c r="B58" s="49" t="s">
        <v>34</v>
      </c>
      <c r="C58" s="50"/>
      <c r="D58" s="51"/>
      <c r="E58" s="27">
        <f>SUM(E54:E57)</f>
        <v>4817.9923572222087</v>
      </c>
      <c r="F58" s="27">
        <f t="shared" ref="F58:Q58" si="16">SUM(F54:F57)</f>
        <v>5102.316817332443</v>
      </c>
      <c r="G58" s="27">
        <f t="shared" si="16"/>
        <v>4039.9649151700569</v>
      </c>
      <c r="H58" s="27">
        <f t="shared" si="16"/>
        <v>2862.7754334209849</v>
      </c>
      <c r="I58" s="27">
        <f t="shared" si="16"/>
        <v>1885.2755394033707</v>
      </c>
      <c r="J58" s="48">
        <f t="shared" si="16"/>
        <v>1911.426807242326</v>
      </c>
      <c r="K58" s="48">
        <f t="shared" si="0"/>
        <v>20619.751869791391</v>
      </c>
      <c r="L58" s="48">
        <f t="shared" si="16"/>
        <v>6659.4777800666816</v>
      </c>
      <c r="M58" s="48">
        <f t="shared" si="16"/>
        <v>690</v>
      </c>
      <c r="N58" s="48">
        <f t="shared" si="16"/>
        <v>1018</v>
      </c>
      <c r="O58" s="48">
        <f t="shared" si="16"/>
        <v>28987.229649858069</v>
      </c>
      <c r="P58" s="48">
        <f t="shared" si="16"/>
        <v>12407.442695236739</v>
      </c>
      <c r="Q58" s="48">
        <f t="shared" si="16"/>
        <v>12779.7</v>
      </c>
      <c r="R58" s="48">
        <f>SUM(R54:R57)</f>
        <v>8367.4777800666816</v>
      </c>
    </row>
    <row r="59" spans="1:18" x14ac:dyDescent="0.25">
      <c r="A59" s="35"/>
      <c r="B59" s="44"/>
      <c r="C59" s="45"/>
      <c r="D59" s="46"/>
      <c r="E59" s="19"/>
      <c r="F59" s="19"/>
      <c r="G59" s="19"/>
      <c r="H59" s="19"/>
      <c r="I59" s="19"/>
      <c r="J59" s="31"/>
      <c r="K59" s="52"/>
      <c r="L59" s="19"/>
      <c r="M59" s="19"/>
      <c r="N59" s="19"/>
      <c r="O59" s="19"/>
      <c r="P59" s="19"/>
      <c r="Q59" s="19"/>
      <c r="R59" s="22"/>
    </row>
    <row r="60" spans="1:18" x14ac:dyDescent="0.25">
      <c r="A60" s="35">
        <v>14</v>
      </c>
      <c r="B60" s="22" t="s">
        <v>90</v>
      </c>
      <c r="C60" s="30" t="s">
        <v>91</v>
      </c>
      <c r="D60" s="19" t="s">
        <v>92</v>
      </c>
      <c r="E60" s="20">
        <v>615.19876924259938</v>
      </c>
      <c r="F60" s="20">
        <v>633.49656228169397</v>
      </c>
      <c r="G60" s="20">
        <v>484.99364596356622</v>
      </c>
      <c r="H60" s="20">
        <v>360.54885603637854</v>
      </c>
      <c r="I60" s="20">
        <v>229.84997615667507</v>
      </c>
      <c r="J60" s="20">
        <v>214.66068111557496</v>
      </c>
      <c r="K60" s="52">
        <f t="shared" si="0"/>
        <v>2538.7484907964881</v>
      </c>
      <c r="L60" s="22">
        <f t="shared" si="1"/>
        <v>805.05951330862854</v>
      </c>
      <c r="M60" s="23">
        <v>154</v>
      </c>
      <c r="N60" s="23">
        <v>92</v>
      </c>
      <c r="O60" s="22">
        <f t="shared" si="2"/>
        <v>3589.8080041051167</v>
      </c>
      <c r="P60" s="22">
        <f t="shared" si="3"/>
        <v>1536.0531592721948</v>
      </c>
      <c r="Q60" s="22">
        <v>10133.17</v>
      </c>
      <c r="R60" s="22">
        <f>SUM(L60:N60)</f>
        <v>1051.0595133086285</v>
      </c>
    </row>
    <row r="61" spans="1:18" x14ac:dyDescent="0.25">
      <c r="A61" s="35"/>
      <c r="B61" s="22"/>
      <c r="C61" s="30"/>
      <c r="D61" s="19"/>
      <c r="E61" s="53"/>
      <c r="F61" s="53"/>
      <c r="G61" s="53"/>
      <c r="H61" s="53"/>
      <c r="I61" s="53"/>
      <c r="J61" s="53"/>
      <c r="K61" s="52"/>
      <c r="L61" s="22"/>
      <c r="M61" s="22"/>
      <c r="N61" s="22"/>
      <c r="O61" s="22"/>
      <c r="P61" s="22"/>
      <c r="Q61" s="22"/>
      <c r="R61" s="22"/>
    </row>
    <row r="62" spans="1:18" x14ac:dyDescent="0.25">
      <c r="A62" s="16">
        <v>14</v>
      </c>
      <c r="B62" s="17" t="s">
        <v>93</v>
      </c>
      <c r="C62" s="18" t="s">
        <v>94</v>
      </c>
      <c r="D62" s="27" t="s">
        <v>95</v>
      </c>
      <c r="E62" s="20">
        <v>1923.8629533764556</v>
      </c>
      <c r="F62" s="20">
        <v>1913.7225096721281</v>
      </c>
      <c r="G62" s="20">
        <v>1558.8195591926758</v>
      </c>
      <c r="H62" s="20">
        <v>1116.0090117021859</v>
      </c>
      <c r="I62" s="20">
        <v>690.54887665687784</v>
      </c>
      <c r="J62" s="20">
        <v>774.38072991797173</v>
      </c>
      <c r="K62" s="21">
        <f t="shared" si="0"/>
        <v>7977.3436405182947</v>
      </c>
      <c r="L62" s="22">
        <f t="shared" si="1"/>
        <v>2580.9386182770354</v>
      </c>
      <c r="M62" s="23">
        <v>965</v>
      </c>
      <c r="N62" s="23">
        <v>558</v>
      </c>
      <c r="O62" s="22">
        <f t="shared" si="2"/>
        <v>12081.282258795331</v>
      </c>
      <c r="P62" s="22">
        <f t="shared" si="3"/>
        <v>5662.758177469711</v>
      </c>
      <c r="Q62" s="22">
        <v>9887.5300000000007</v>
      </c>
      <c r="R62" s="22">
        <f>SUM(L62:N62)</f>
        <v>4103.9386182770359</v>
      </c>
    </row>
    <row r="63" spans="1:18" x14ac:dyDescent="0.25">
      <c r="A63" s="35"/>
      <c r="D63" s="35"/>
      <c r="E63" s="55"/>
      <c r="F63" s="55"/>
      <c r="G63" s="55"/>
      <c r="H63" s="55"/>
      <c r="I63" s="55"/>
      <c r="J63" s="55"/>
      <c r="K63" s="56"/>
      <c r="L63" s="54"/>
      <c r="M63" s="54"/>
      <c r="N63" s="54"/>
      <c r="O63" s="54"/>
      <c r="P63" s="54"/>
      <c r="Q63" s="54"/>
      <c r="R63" s="54"/>
    </row>
    <row r="64" spans="1:18" x14ac:dyDescent="0.25">
      <c r="D64" s="57" t="s">
        <v>96</v>
      </c>
      <c r="E64" s="54">
        <f>E9+E11+E13+E15+E17+E22+E24+E26+E30+E34+E52+E39+E43+E58+E60+E62</f>
        <v>282411.71361200162</v>
      </c>
      <c r="F64" s="54">
        <f>F9+F11+F13+F15+F17+F22+F24+F26+F30+F34+F52+F39+F43+F58+F60+F62</f>
        <v>265282.09220561013</v>
      </c>
      <c r="G64" s="54">
        <f>G9+G11+G13+G15+G17+G22+G24+G26+G30+G34+G52+G39+G43+G58+G60+G62</f>
        <v>210720.89365716337</v>
      </c>
      <c r="H64" s="54">
        <f>H9+H11+H13+H15+H17+H22+H24+H26+H30+H34+H52+H39+H43+H58+H60+H62</f>
        <v>141132.32364637664</v>
      </c>
      <c r="I64" s="54">
        <f t="shared" ref="I64:R64" si="17">I9+I11+I13+I15+I17+I22+I24+I26+I30+I34+I52+I39+I43+I58+I60+I62</f>
        <v>89280.198050190229</v>
      </c>
      <c r="J64" s="54">
        <f t="shared" si="17"/>
        <v>88853.701078606682</v>
      </c>
      <c r="K64" s="54">
        <f t="shared" si="17"/>
        <v>1077680.9222499486</v>
      </c>
      <c r="L64" s="54">
        <f t="shared" si="17"/>
        <v>319266.22277517349</v>
      </c>
      <c r="M64" s="54">
        <f t="shared" si="17"/>
        <v>75992</v>
      </c>
      <c r="N64" s="54">
        <f>N9+N11+N13+N15+N17+N22+N24+N26+N30+N34+N52+N39+N43+N58+N60+N62</f>
        <v>55121</v>
      </c>
      <c r="O64" s="54">
        <f t="shared" si="17"/>
        <v>1528060.1450251222</v>
      </c>
      <c r="P64" s="54">
        <f t="shared" si="17"/>
        <v>661100.11643233674</v>
      </c>
      <c r="Q64" s="54">
        <f t="shared" si="17"/>
        <v>95988.05</v>
      </c>
      <c r="R64" s="54">
        <f t="shared" si="17"/>
        <v>450379.22277517349</v>
      </c>
    </row>
    <row r="65" spans="4:15" x14ac:dyDescent="0.25">
      <c r="L65" s="58" t="s">
        <v>97</v>
      </c>
      <c r="M65" s="59"/>
      <c r="N65" s="59"/>
      <c r="O65" s="10">
        <f>+O64-E64+P64</f>
        <v>1906748.5478454572</v>
      </c>
    </row>
    <row r="66" spans="4:15" x14ac:dyDescent="0.25">
      <c r="D66" s="60" t="s">
        <v>98</v>
      </c>
      <c r="E66" s="60"/>
      <c r="F66" s="60"/>
      <c r="G66" s="60"/>
      <c r="H66" s="60"/>
      <c r="I66" s="60"/>
      <c r="J66" s="60"/>
      <c r="K66" s="60"/>
    </row>
    <row r="67" spans="4:15" x14ac:dyDescent="0.25">
      <c r="D67" s="60" t="s">
        <v>99</v>
      </c>
      <c r="E67" s="60"/>
      <c r="F67" s="60"/>
      <c r="G67" s="60"/>
      <c r="H67" s="60"/>
      <c r="I67" s="60"/>
      <c r="J67" s="60"/>
      <c r="K67" s="60"/>
    </row>
    <row r="68" spans="4:15" x14ac:dyDescent="0.25">
      <c r="D68" s="61"/>
    </row>
    <row r="69" spans="4:15" x14ac:dyDescent="0.25">
      <c r="D69" s="62"/>
    </row>
  </sheetData>
  <mergeCells count="21">
    <mergeCell ref="B52:D52"/>
    <mergeCell ref="B58:D58"/>
    <mergeCell ref="L65:N65"/>
    <mergeCell ref="P2:P3"/>
    <mergeCell ref="Q2:Q3"/>
    <mergeCell ref="B9:D9"/>
    <mergeCell ref="B22:D22"/>
    <mergeCell ref="B34:D34"/>
    <mergeCell ref="B39:D39"/>
    <mergeCell ref="J2:J3"/>
    <mergeCell ref="K2:K3"/>
    <mergeCell ref="L2:L3"/>
    <mergeCell ref="M2:M3"/>
    <mergeCell ref="N2:N3"/>
    <mergeCell ref="O2:O3"/>
    <mergeCell ref="A2:A3"/>
    <mergeCell ref="E2:E3"/>
    <mergeCell ref="F2:F3"/>
    <mergeCell ref="G2:G3"/>
    <mergeCell ref="H2:H3"/>
    <mergeCell ref="I2:I3"/>
  </mergeCells>
  <pageMargins left="0.75" right="0.75" top="1.5" bottom="0.5" header="0.25" footer="0.5"/>
  <pageSetup scale="44" orientation="landscape" r:id="rId1"/>
  <headerFooter alignWithMargins="0">
    <oddHeader xml:space="preserve">&amp;C&amp;"Arial Black,Bold"&amp;14
</oddHeader>
    <oddFooter>&amp;R&amp;"Century Gothic,Regular"Page &amp;P</oddFooter>
  </headerFooter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7793A573FA24A999BFD6F01BF9242" ma:contentTypeVersion="6" ma:contentTypeDescription="Create a new document." ma:contentTypeScope="" ma:versionID="84d7fe15d6bed1339d345968622690f7">
  <xsd:schema xmlns:xsd="http://www.w3.org/2001/XMLSchema" xmlns:xs="http://www.w3.org/2001/XMLSchema" xmlns:p="http://schemas.microsoft.com/office/2006/metadata/properties" xmlns:ns1="http://schemas.microsoft.com/sharepoint/v3" xmlns:ns2="b5921b60-9b2e-4daa-8c80-faaf819f1b87" xmlns:ns3="49e1b1f5-4598-4f10-9cb7-32cc96214367" targetNamespace="http://schemas.microsoft.com/office/2006/metadata/properties" ma:root="true" ma:fieldsID="ab3bd5f389ba078ba416d2722464ee67" ns1:_="" ns2:_="" ns3:_="">
    <xsd:import namespace="http://schemas.microsoft.com/sharepoint/v3"/>
    <xsd:import namespace="b5921b60-9b2e-4daa-8c80-faaf819f1b87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Subcategory" minOccurs="0"/>
                <xsd:element ref="ns3:SharedWithUser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21b60-9b2e-4daa-8c80-faaf819f1b87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restriction base="dms:Choice">
          <xsd:enumeration value="Area Plans"/>
          <xsd:enumeration value="Family Caregiver"/>
          <xsd:enumeration value="Gatekeeper"/>
          <xsd:enumeration value="Grant Award Letters"/>
          <xsd:enumeration value="Healthy Aging"/>
          <xsd:enumeration value="Legal"/>
          <xsd:enumeration value="Nutrition"/>
          <xsd:enumeration value="OPI"/>
          <xsd:enumeration value="Power Hour"/>
        </xsd:restriction>
      </xsd:simpleType>
    </xsd:element>
    <xsd:element name="Subcategory" ma:index="12" nillable="true" ma:displayName="Subcategory" ma:description="Use only with Category=Grant Awards" ma:format="Dropdown" ma:internalName="Subcategory">
      <xsd:simpleType>
        <xsd:restriction base="dms:Choice">
          <xsd:enumeration value="NSIP"/>
          <xsd:enumeration value="Special/Disaster"/>
          <xsd:enumeration value="Title III"/>
          <xsd:enumeration value="Title VII"/>
        </xsd:restriction>
      </xsd:simpleType>
    </xsd:element>
    <xsd:element name="Date" ma:index="14" nillable="true" ma:displayName="Date" ma:description="Use when Category=Grant Award Letter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Category xmlns="b5921b60-9b2e-4daa-8c80-faaf819f1b87" xsi:nil="true"/>
    <Subcategory xmlns="b5921b60-9b2e-4daa-8c80-faaf819f1b87" xsi:nil="true"/>
    <Date xmlns="b5921b60-9b2e-4daa-8c80-faaf819f1b87" xsi:nil="true"/>
  </documentManagement>
</p:properties>
</file>

<file path=customXml/itemProps1.xml><?xml version="1.0" encoding="utf-8"?>
<ds:datastoreItem xmlns:ds="http://schemas.openxmlformats.org/officeDocument/2006/customXml" ds:itemID="{B5D09994-2A34-4088-AD42-387AF872AB19}"/>
</file>

<file path=customXml/itemProps2.xml><?xml version="1.0" encoding="utf-8"?>
<ds:datastoreItem xmlns:ds="http://schemas.openxmlformats.org/officeDocument/2006/customXml" ds:itemID="{4E31014E-236F-4D45-86F4-A8C57B86ECC8}"/>
</file>

<file path=customXml/itemProps3.xml><?xml version="1.0" encoding="utf-8"?>
<ds:datastoreItem xmlns:ds="http://schemas.openxmlformats.org/officeDocument/2006/customXml" ds:itemID="{5540E8BE-490E-4589-A9E5-D2C793166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PopulationData</vt:lpstr>
      <vt:lpstr>PopulationData!Print_Area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Interstate Population Chart</dc:title>
  <dc:creator>Erb Tammy L</dc:creator>
  <cp:lastModifiedBy>Erb Tammy L</cp:lastModifiedBy>
  <dcterms:created xsi:type="dcterms:W3CDTF">2022-05-24T17:12:12Z</dcterms:created>
  <dcterms:modified xsi:type="dcterms:W3CDTF">2022-05-24T17:14:22Z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0x0101003C57793A573FA24A999BFD6F01BF9242</vt:lpwstr>
  </property>
  <property fmtid="{D5CDD505-2E9C-101B-9397-08002B2CF9AE}" pid="3" name="WorkflowChangePath">
    <vt:lpwstr>bbfaaaad-5153-41bf-8618-d3e2006892e9,3;bbfaaaad-5153-41bf-8618-d3e2006892e9,5;</vt:lpwstr>
  </property>
</Properties>
</file>