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humb_Work\Desktop_20210727\"/>
    </mc:Choice>
  </mc:AlternateContent>
  <xr:revisionPtr revIDLastSave="0" documentId="13_ncr:1_{046811F0-B4F4-4C62-8C46-0A984753CBE8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11" i="1" l="1"/>
  <c r="G11" i="1" s="1"/>
</calcChain>
</file>

<file path=xl/sharedStrings.xml><?xml version="1.0" encoding="utf-8"?>
<sst xmlns="http://schemas.openxmlformats.org/spreadsheetml/2006/main" count="29" uniqueCount="28">
  <si>
    <t>https://www.oregon.gov/ODOT/Data/Pages/Traffic-Counting.aspx</t>
  </si>
  <si>
    <t>Fatal Crash</t>
  </si>
  <si>
    <t>Suspected Serious Injury (Injury A) Crash</t>
  </si>
  <si>
    <t>Possible Injury (Injury B) Crash</t>
  </si>
  <si>
    <t>Suspected Minor Injury (Injury C) Crash</t>
  </si>
  <si>
    <t>Crash data:</t>
  </si>
  <si>
    <t>Traffic Volume data:</t>
  </si>
  <si>
    <t>AADT</t>
  </si>
  <si>
    <t>Directions:</t>
  </si>
  <si>
    <t>Data resources:</t>
  </si>
  <si>
    <t xml:space="preserve"> </t>
  </si>
  <si>
    <t>*The calculated score is not official, use the following links for official SPIS scores:</t>
  </si>
  <si>
    <t>**State Highway Reports</t>
  </si>
  <si>
    <t>**Local Road Reports</t>
  </si>
  <si>
    <t>Crash Frequency</t>
  </si>
  <si>
    <t>SPIS Score</t>
  </si>
  <si>
    <t>For questions, contact:</t>
  </si>
  <si>
    <t>SPIS Score Estimation Calculator</t>
  </si>
  <si>
    <t>Rate portion (Max 25 pts.)</t>
  </si>
  <si>
    <t>Frequency portion (Max 25 pts.)</t>
  </si>
  <si>
    <t>Severity portion (Max 50 pts.)</t>
  </si>
  <si>
    <t>Crash Statistics &amp; Reporting:</t>
  </si>
  <si>
    <t>https://tvc.odot.state.or.us/tvc/</t>
  </si>
  <si>
    <t>SPIS Manual:</t>
  </si>
  <si>
    <t>https://www.oregon.gov/odot/Engineering/Docs_TrafficEng/SPIS-User-Guide.pdf</t>
  </si>
  <si>
    <r>
      <t>In the blue shaded cells, enter the average AADT (over three years) and the total number of crashes (over a three-year period) by crash severity for a roadway segment (1/10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mile).  An estimated SPIS score will be calculated in the green shaded cell if the crash criteria is met AND a traffic volume greater than zero is entered.  The qualifying crash criteria is one fatal crash OR Injury A crash OR three injury crashes.  </t>
    </r>
  </si>
  <si>
    <r>
      <t xml:space="preserve">Christina McDaniel-Wilson, P.E., RSP
State Traffic Safety Engineer
</t>
    </r>
    <r>
      <rPr>
        <sz val="12"/>
        <color theme="4" tint="-0.249977111117893"/>
        <rFont val="Arial"/>
        <family val="2"/>
      </rPr>
      <t>christina.a.mcdaniel-wilson@odot.oregon.gov</t>
    </r>
  </si>
  <si>
    <t>https://www.oregon.gov/odot/Data/Pages/Crash.aspx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</si>
</sst>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name val="Arial"/>
      <family val="2"/>
    </font>
    <font>
      <b/>
      <u/>
      <sz val="12"/>
      <name val="Arial"/>
      <family val="2"/>
    </font>
    <font>
      <u/>
      <sz val="12"/>
      <color theme="10"/>
      <name val="Arial"/>
      <family val="2"/>
    </font>
    <font>
      <sz val="12"/>
      <color theme="4" tint="-0.249977111117893"/>
      <name val="Arial"/>
      <family val="2"/>
    </font>
    <font>
      <b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/>
    <xf numFmtId="0" fontId="3" fillId="0" borderId="6" xfId="0" applyFont="1" applyBorder="1"/>
    <xf numFmtId="3" fontId="3" fillId="2" borderId="7" xfId="1" applyNumberFormat="1" applyFont="1" applyFill="1" applyBorder="1" applyAlignment="1" applyProtection="1">
      <alignment horizontal="center"/>
      <protection locked="0"/>
    </xf>
    <xf numFmtId="3" fontId="5" fillId="0" borderId="5" xfId="1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5" fillId="0" borderId="1" xfId="0" applyFont="1" applyBorder="1"/>
    <xf numFmtId="4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6" fillId="3" borderId="13" xfId="0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3" fillId="0" borderId="0" xfId="0" applyFont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12" fillId="0" borderId="0" xfId="2" applyFont="1" applyAlignment="1"/>
  </cellXfs>
  <cellStyles count="3">
    <cellStyle name="Comma" xfId="1" builtinId="3"/>
    <cellStyle name="Hyperlink" xfId="2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egon.gov/odot/Engineering/Pages/SPIS-Reports-On-State.aspx" TargetMode="External"/><Relationship Id="rId2" Type="http://schemas.openxmlformats.org/officeDocument/2006/relationships/hyperlink" Target="https://www.oregon.gov/ODOT/Data/Pages/Traffic-Counting.aspx" TargetMode="External"/><Relationship Id="rId1" Type="http://schemas.openxmlformats.org/officeDocument/2006/relationships/hyperlink" Target="https://www.oregon.gov/odot/Data/Pages/Crash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regon.gov/odot/Engineering/Docs_TrafficEng/SPIS-User-Guide.pdf" TargetMode="External"/><Relationship Id="rId4" Type="http://schemas.openxmlformats.org/officeDocument/2006/relationships/hyperlink" Target="https://tvc.odot.state.or.us/tv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70" zoomScaleNormal="70" workbookViewId="0">
      <selection activeCell="G26" sqref="G26"/>
    </sheetView>
  </sheetViews>
  <sheetFormatPr defaultRowHeight="15" x14ac:dyDescent="0.2"/>
  <cols>
    <col min="1" max="1" width="33.7109375" style="1" customWidth="1"/>
    <col min="2" max="2" width="20.28515625" style="1" customWidth="1"/>
    <col min="3" max="4" width="16.28515625" style="1" customWidth="1"/>
    <col min="5" max="5" width="36.7109375" style="1" customWidth="1"/>
    <col min="6" max="6" width="42.85546875" style="1" customWidth="1"/>
    <col min="7" max="7" width="28.85546875" style="1" customWidth="1"/>
    <col min="8" max="8" width="7.85546875" style="1" customWidth="1"/>
    <col min="9" max="16384" width="9.140625" style="1"/>
  </cols>
  <sheetData>
    <row r="1" spans="1:8" ht="33" customHeight="1" thickBot="1" x14ac:dyDescent="0.3">
      <c r="B1" s="2"/>
      <c r="C1" s="3"/>
      <c r="D1" s="3"/>
      <c r="E1" s="3"/>
      <c r="G1" s="4"/>
      <c r="H1" s="5"/>
    </row>
    <row r="2" spans="1:8" ht="15.75" x14ac:dyDescent="0.25">
      <c r="A2" s="6" t="s">
        <v>17</v>
      </c>
      <c r="B2" s="7"/>
      <c r="C2" s="7"/>
      <c r="D2" s="7"/>
      <c r="E2" s="7"/>
      <c r="F2" s="8"/>
      <c r="G2" s="9"/>
      <c r="H2" s="3"/>
    </row>
    <row r="3" spans="1:8" x14ac:dyDescent="0.2">
      <c r="A3" s="10"/>
      <c r="F3" s="11"/>
    </row>
    <row r="4" spans="1:8" x14ac:dyDescent="0.2">
      <c r="A4" s="12">
        <v>5000</v>
      </c>
      <c r="B4" s="1" t="s">
        <v>7</v>
      </c>
      <c r="F4" s="11"/>
    </row>
    <row r="5" spans="1:8" ht="15.75" x14ac:dyDescent="0.25">
      <c r="A5" s="13"/>
      <c r="F5" s="14"/>
    </row>
    <row r="6" spans="1:8" ht="15.75" x14ac:dyDescent="0.25">
      <c r="A6" s="15" t="s">
        <v>14</v>
      </c>
      <c r="F6" s="11"/>
    </row>
    <row r="7" spans="1:8" ht="15.75" x14ac:dyDescent="0.25">
      <c r="A7" s="16">
        <v>0</v>
      </c>
      <c r="B7" s="1" t="s">
        <v>1</v>
      </c>
      <c r="F7" s="17" t="s">
        <v>15</v>
      </c>
    </row>
    <row r="8" spans="1:8" ht="15.75" x14ac:dyDescent="0.25">
      <c r="A8" s="16">
        <v>1</v>
      </c>
      <c r="B8" s="1" t="s">
        <v>2</v>
      </c>
      <c r="E8" s="9" t="s">
        <v>19</v>
      </c>
      <c r="F8" s="18">
        <f>IF(A4&gt;0,MIN(25,LOG(SUM(A7:A10)+1)/LOG(151)*25),"Does not meet AADT criteria")</f>
        <v>8.0194745199612285</v>
      </c>
    </row>
    <row r="9" spans="1:8" ht="15.75" x14ac:dyDescent="0.25">
      <c r="A9" s="16">
        <v>3</v>
      </c>
      <c r="B9" s="1" t="s">
        <v>3</v>
      </c>
      <c r="E9" s="9" t="s">
        <v>18</v>
      </c>
      <c r="F9" s="19">
        <f>IF(A4&gt;0,(MIN(25,LOG((SUM(A7:A10)*1000000)/(3*365*A4)+1)/LOG(7+1)*25)),"Does not meet AADT criteria")</f>
        <v>6.5938914880826527</v>
      </c>
    </row>
    <row r="10" spans="1:8" ht="16.5" thickBot="1" x14ac:dyDescent="0.3">
      <c r="A10" s="20">
        <v>0</v>
      </c>
      <c r="B10" s="21" t="s">
        <v>4</v>
      </c>
      <c r="C10" s="21"/>
      <c r="D10" s="21"/>
      <c r="E10" s="22" t="s">
        <v>20</v>
      </c>
      <c r="F10" s="23">
        <f>IF(A4&gt;0,MIN(50,((A7+A8)*100+(A9+A10)*10)/300*50),"Does not meet AADT criteria")</f>
        <v>21.666666666666668</v>
      </c>
    </row>
    <row r="11" spans="1:8" ht="12.75" customHeight="1" x14ac:dyDescent="0.2">
      <c r="A11" s="24" t="s">
        <v>10</v>
      </c>
      <c r="B11" s="24"/>
      <c r="C11" s="24"/>
      <c r="D11" s="25"/>
      <c r="E11" s="25"/>
      <c r="F11" s="26">
        <f>IF(A4=0,"Does not meet AADT criteria",IF(AND(SUM(A7:A10)&lt;3,A7&lt;1,A8&lt;1),"Does not meet qualifying crash criteria- SPIS requires one fatal OR one serious injury A OR three injury crashes to generate a value",SUM(F8:F10)))</f>
        <v>36.280032674710547</v>
      </c>
      <c r="G11" s="27" t="str">
        <f>IF(F11=SUM(F8:F10), "*Estimated SPIS Score","")</f>
        <v>*Estimated SPIS Score</v>
      </c>
    </row>
    <row r="12" spans="1:8" ht="12.75" customHeight="1" x14ac:dyDescent="0.2">
      <c r="A12" s="24"/>
      <c r="B12" s="24"/>
      <c r="C12" s="24"/>
      <c r="D12" s="25"/>
      <c r="E12" s="25"/>
      <c r="F12" s="28"/>
      <c r="G12" s="27"/>
    </row>
    <row r="13" spans="1:8" ht="12.75" customHeight="1" thickBot="1" x14ac:dyDescent="0.25">
      <c r="A13" s="24"/>
      <c r="B13" s="24"/>
      <c r="C13" s="24"/>
      <c r="D13" s="25"/>
      <c r="E13" s="25"/>
      <c r="F13" s="29"/>
      <c r="G13" s="27"/>
    </row>
    <row r="14" spans="1:8" ht="12.75" customHeight="1" x14ac:dyDescent="0.25">
      <c r="A14" s="5"/>
      <c r="F14" s="30"/>
      <c r="G14" s="31"/>
    </row>
    <row r="15" spans="1:8" ht="15.75" x14ac:dyDescent="0.25">
      <c r="A15" s="32" t="s">
        <v>11</v>
      </c>
      <c r="B15" s="32"/>
      <c r="C15" s="32"/>
      <c r="D15" s="32"/>
      <c r="E15" s="32"/>
      <c r="F15" s="32"/>
    </row>
    <row r="16" spans="1:8" ht="15.75" x14ac:dyDescent="0.25">
      <c r="A16" s="42" t="s">
        <v>12</v>
      </c>
    </row>
    <row r="17" spans="1:7" ht="15.75" x14ac:dyDescent="0.25">
      <c r="A17" s="42" t="s">
        <v>13</v>
      </c>
    </row>
    <row r="19" spans="1:7" ht="13.15" customHeight="1" x14ac:dyDescent="0.25">
      <c r="A19" s="33" t="s">
        <v>8</v>
      </c>
      <c r="C19" s="34"/>
      <c r="D19" s="34"/>
      <c r="E19" s="34"/>
      <c r="F19" s="34"/>
      <c r="G19" s="34"/>
    </row>
    <row r="20" spans="1:7" ht="30" customHeight="1" x14ac:dyDescent="0.2">
      <c r="A20" s="35" t="s">
        <v>25</v>
      </c>
      <c r="B20" s="35"/>
      <c r="C20" s="35"/>
      <c r="D20" s="35"/>
      <c r="E20" s="35"/>
      <c r="F20" s="35"/>
      <c r="G20" s="34"/>
    </row>
    <row r="21" spans="1:7" ht="19.899999999999999" customHeight="1" x14ac:dyDescent="0.2">
      <c r="A21" s="35"/>
      <c r="B21" s="35"/>
      <c r="C21" s="35"/>
      <c r="D21" s="35"/>
      <c r="E21" s="35"/>
      <c r="F21" s="35"/>
      <c r="G21" s="34"/>
    </row>
    <row r="22" spans="1:7" ht="21.6" customHeight="1" x14ac:dyDescent="0.2">
      <c r="A22" s="35"/>
      <c r="B22" s="35"/>
      <c r="C22" s="35"/>
      <c r="D22" s="35"/>
      <c r="E22" s="35"/>
      <c r="F22" s="35"/>
      <c r="G22" s="34"/>
    </row>
    <row r="24" spans="1:7" ht="15.75" x14ac:dyDescent="0.25">
      <c r="A24" s="36" t="s">
        <v>9</v>
      </c>
      <c r="C24" s="37"/>
      <c r="D24" s="37"/>
      <c r="E24" s="37"/>
      <c r="F24" s="37"/>
      <c r="G24" s="37"/>
    </row>
    <row r="25" spans="1:7" ht="15.75" x14ac:dyDescent="0.25">
      <c r="A25" s="9" t="s">
        <v>23</v>
      </c>
      <c r="B25" s="38" t="s">
        <v>24</v>
      </c>
      <c r="C25" s="37"/>
      <c r="D25" s="37"/>
      <c r="E25" s="37"/>
      <c r="F25" s="37"/>
      <c r="G25" s="37"/>
    </row>
    <row r="26" spans="1:7" ht="15.75" x14ac:dyDescent="0.25">
      <c r="A26" s="9" t="s">
        <v>5</v>
      </c>
      <c r="B26" s="39" t="s">
        <v>22</v>
      </c>
      <c r="C26" s="39"/>
      <c r="D26" s="39"/>
      <c r="E26" s="39"/>
      <c r="F26" s="39"/>
      <c r="G26" s="37"/>
    </row>
    <row r="27" spans="1:7" s="24" customFormat="1" ht="12.75" customHeight="1" x14ac:dyDescent="0.2">
      <c r="A27" s="41" t="s">
        <v>21</v>
      </c>
      <c r="B27" s="39" t="s">
        <v>27</v>
      </c>
      <c r="C27" s="39"/>
      <c r="D27" s="39"/>
      <c r="E27" s="39"/>
      <c r="F27" s="39"/>
    </row>
    <row r="28" spans="1:7" ht="15.75" x14ac:dyDescent="0.25">
      <c r="A28" s="9" t="s">
        <v>6</v>
      </c>
      <c r="B28" s="39" t="s">
        <v>0</v>
      </c>
      <c r="C28" s="39"/>
      <c r="D28" s="39"/>
      <c r="E28" s="39"/>
      <c r="F28" s="39"/>
    </row>
    <row r="31" spans="1:7" ht="15.75" x14ac:dyDescent="0.25">
      <c r="A31" s="9" t="s">
        <v>16</v>
      </c>
    </row>
    <row r="32" spans="1:7" ht="58.5" customHeight="1" x14ac:dyDescent="0.2">
      <c r="A32" s="40" t="s">
        <v>26</v>
      </c>
      <c r="B32" s="40"/>
      <c r="C32" s="40"/>
      <c r="D32" s="40"/>
      <c r="E32" s="40"/>
    </row>
    <row r="36" spans="2:2" x14ac:dyDescent="0.2">
      <c r="B36" s="1" t="s">
        <v>10</v>
      </c>
    </row>
  </sheetData>
  <mergeCells count="8">
    <mergeCell ref="A2:F2"/>
    <mergeCell ref="A20:F22"/>
    <mergeCell ref="F11:F13"/>
    <mergeCell ref="G11:G13"/>
    <mergeCell ref="B27:F27"/>
    <mergeCell ref="B26:F26"/>
    <mergeCell ref="B28:F28"/>
    <mergeCell ref="A32:E32"/>
  </mergeCells>
  <phoneticPr fontId="0" type="noConversion"/>
  <conditionalFormatting sqref="F14">
    <cfRule type="cellIs" dxfId="0" priority="4" stopIfTrue="1" operator="equal">
      <formula>$F$11</formula>
    </cfRule>
  </conditionalFormatting>
  <hyperlinks>
    <hyperlink ref="B27" r:id="rId1" xr:uid="{00000000-0004-0000-0000-000000000000}"/>
    <hyperlink ref="B28" r:id="rId2" xr:uid="{00000000-0004-0000-0000-000001000000}"/>
    <hyperlink ref="A16" r:id="rId3" display="     **State Highway Reports" xr:uid="{00000000-0004-0000-0000-000002000000}"/>
    <hyperlink ref="B26" r:id="rId4" xr:uid="{473EADAB-9E44-4CDA-BF38-493931C2656E}"/>
    <hyperlink ref="B25" r:id="rId5" xr:uid="{CEC15C71-6B5E-441E-A45D-8AAA5C36F8E8}"/>
  </hyperlinks>
  <printOptions gridLines="1" gridLinesSet="0"/>
  <pageMargins left="0.75" right="0.75" top="1" bottom="1" header="0.5" footer="0.5"/>
  <pageSetup orientation="portrait" horizontalDpi="300" verticalDpi="300" r:id="rId6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DA38939CD9648A04626FE7B2EC620" ma:contentTypeVersion="8" ma:contentTypeDescription="Create a new document." ma:contentTypeScope="" ma:versionID="2ef12ba34d9115be2fd5f64acab37cb5">
  <xsd:schema xmlns:xsd="http://www.w3.org/2001/XMLSchema" xmlns:xs="http://www.w3.org/2001/XMLSchema" xmlns:p="http://schemas.microsoft.com/office/2006/metadata/properties" xmlns:ns2="79afba89-67cb-47ac-bef3-ea1fce374cf1" xmlns:ns3="6ec60af1-6d1e-4575-bf73-1b6e791fcd10" targetNamespace="http://schemas.microsoft.com/office/2006/metadata/properties" ma:root="true" ma:fieldsID="fba15b817032713017217c3c546af85a" ns2:_="" ns3:_="">
    <xsd:import namespace="79afba89-67cb-47ac-bef3-ea1fce374cf1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fba89-67cb-47ac-bef3-ea1fce374cf1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10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Date xmlns="79afba89-67cb-47ac-bef3-ea1fce374cf1" xsi:nil="true"/>
  </documentManagement>
</p:properties>
</file>

<file path=customXml/itemProps1.xml><?xml version="1.0" encoding="utf-8"?>
<ds:datastoreItem xmlns:ds="http://schemas.openxmlformats.org/officeDocument/2006/customXml" ds:itemID="{6B3CF77A-8D56-49D1-B3A8-136511928022}"/>
</file>

<file path=customXml/itemProps2.xml><?xml version="1.0" encoding="utf-8"?>
<ds:datastoreItem xmlns:ds="http://schemas.openxmlformats.org/officeDocument/2006/customXml" ds:itemID="{BAA320A1-E3E0-4A32-A6DA-62441C90F8D5}"/>
</file>

<file path=customXml/itemProps3.xml><?xml version="1.0" encoding="utf-8"?>
<ds:datastoreItem xmlns:ds="http://schemas.openxmlformats.org/officeDocument/2006/customXml" ds:itemID="{0EE52D3E-B3E6-4259-95B0-6555A33F0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Steven L</dc:creator>
  <cp:lastModifiedBy>MCDANIEL-WILSON Christina A</cp:lastModifiedBy>
  <cp:lastPrinted>2021-09-14T18:05:07Z</cp:lastPrinted>
  <dcterms:created xsi:type="dcterms:W3CDTF">2004-03-15T17:55:40Z</dcterms:created>
  <dcterms:modified xsi:type="dcterms:W3CDTF">2024-12-16T22:15:57Z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cf6fe3-5bce-446b-ad70-bd306593eea0_Enabled">
    <vt:lpwstr>true</vt:lpwstr>
  </property>
  <property fmtid="{D5CDD505-2E9C-101B-9397-08002B2CF9AE}" pid="3" name="MSIP_Label_c9cf6fe3-5bce-446b-ad70-bd306593eea0_SetDate">
    <vt:lpwstr>2024-12-16T18:03:23Z</vt:lpwstr>
  </property>
  <property fmtid="{D5CDD505-2E9C-101B-9397-08002B2CF9AE}" pid="4" name="MSIP_Label_c9cf6fe3-5bce-446b-ad70-bd306593eea0_Method">
    <vt:lpwstr>Privileged</vt:lpwstr>
  </property>
  <property fmtid="{D5CDD505-2E9C-101B-9397-08002B2CF9AE}" pid="5" name="MSIP_Label_c9cf6fe3-5bce-446b-ad70-bd306593eea0_Name">
    <vt:lpwstr>Level 1 - Published (Items)</vt:lpwstr>
  </property>
  <property fmtid="{D5CDD505-2E9C-101B-9397-08002B2CF9AE}" pid="6" name="MSIP_Label_c9cf6fe3-5bce-446b-ad70-bd306593eea0_SiteId">
    <vt:lpwstr>28b0d013-46bc-4a64-8d86-1c8a31cf590d</vt:lpwstr>
  </property>
  <property fmtid="{D5CDD505-2E9C-101B-9397-08002B2CF9AE}" pid="7" name="MSIP_Label_c9cf6fe3-5bce-446b-ad70-bd306593eea0_ActionId">
    <vt:lpwstr>c8b93528-0007-4b7d-b084-4b6a4ce9a728</vt:lpwstr>
  </property>
  <property fmtid="{D5CDD505-2E9C-101B-9397-08002B2CF9AE}" pid="8" name="MSIP_Label_c9cf6fe3-5bce-446b-ad70-bd306593eea0_ContentBits">
    <vt:lpwstr>0</vt:lpwstr>
  </property>
  <property fmtid="{D5CDD505-2E9C-101B-9397-08002B2CF9AE}" pid="9" name="ContentTypeId">
    <vt:lpwstr>0x010100B3CDA38939CD9648A04626FE7B2EC620</vt:lpwstr>
  </property>
</Properties>
</file>