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wyr65r\Desktop\broken links\"/>
    </mc:Choice>
  </mc:AlternateContent>
  <xr:revisionPtr revIDLastSave="0" documentId="13_ncr:1_{6DB91E80-E984-4434-A6BE-0B6EDD267BF2}" xr6:coauthVersionLast="47" xr6:coauthVersionMax="47" xr10:uidLastSave="{00000000-0000-0000-0000-000000000000}"/>
  <bookViews>
    <workbookView xWindow="2124" yWindow="2124" windowWidth="17280" windowHeight="10680" xr2:uid="{49F202E5-A0D5-4066-B8F6-2BEBD18AB16B}"/>
  </bookViews>
  <sheets>
    <sheet name="roadside" sheetId="13" r:id="rId1"/>
    <sheet name="Sheet1" sheetId="14" r:id="rId2"/>
  </sheets>
  <definedNames>
    <definedName name="_xlnm.Print_Area" localSheetId="0">roadside!$B$21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3" l="1"/>
  <c r="I5" i="13"/>
  <c r="J5" i="13" s="1"/>
  <c r="G8" i="13"/>
  <c r="I8" i="13" s="1"/>
  <c r="G4" i="13"/>
  <c r="I4" i="13"/>
  <c r="J4" i="13" s="1"/>
  <c r="G11" i="13"/>
  <c r="I11" i="13"/>
  <c r="M11" i="13" s="1"/>
  <c r="O11" i="13" s="1"/>
  <c r="G10" i="13"/>
  <c r="I10" i="13"/>
  <c r="M10" i="13"/>
  <c r="O10" i="13" s="1"/>
  <c r="E14" i="13"/>
  <c r="F4" i="13" s="1"/>
  <c r="F7" i="13"/>
  <c r="F11" i="13"/>
  <c r="G9" i="13"/>
  <c r="I9" i="13" s="1"/>
  <c r="G7" i="13"/>
  <c r="I7" i="13"/>
  <c r="M7" i="13"/>
  <c r="O7" i="13"/>
  <c r="G6" i="13"/>
  <c r="I6" i="13"/>
  <c r="J6" i="13" s="1"/>
  <c r="M6" i="13"/>
  <c r="O6" i="13" s="1"/>
  <c r="G3" i="13"/>
  <c r="I3" i="13"/>
  <c r="M3" i="13"/>
  <c r="O3" i="13" s="1"/>
  <c r="J7" i="13"/>
  <c r="F5" i="13"/>
  <c r="F10" i="13"/>
  <c r="F8" i="13"/>
  <c r="F9" i="13"/>
  <c r="J10" i="13"/>
  <c r="M5" i="13"/>
  <c r="O5" i="13" s="1"/>
  <c r="F6" i="13"/>
  <c r="J3" i="13"/>
  <c r="J9" i="13" l="1"/>
  <c r="M9" i="13"/>
  <c r="O9" i="13" s="1"/>
  <c r="J8" i="13"/>
  <c r="I14" i="13"/>
  <c r="M8" i="13"/>
  <c r="O8" i="13" s="1"/>
  <c r="J11" i="13"/>
  <c r="M4" i="13"/>
  <c r="O4" i="13" s="1"/>
  <c r="O14" i="13" s="1"/>
  <c r="F3" i="13"/>
  <c r="F14" i="13" s="1"/>
  <c r="M14" i="13" l="1"/>
</calcChain>
</file>

<file path=xl/sharedStrings.xml><?xml version="1.0" encoding="utf-8"?>
<sst xmlns="http://schemas.openxmlformats.org/spreadsheetml/2006/main" count="44" uniqueCount="35">
  <si>
    <t>Seeds per Pound</t>
  </si>
  <si>
    <t>Seeds per Square Foot</t>
  </si>
  <si>
    <t>Seeds per Acre</t>
  </si>
  <si>
    <t>Botanical Name</t>
  </si>
  <si>
    <t>Common Name</t>
  </si>
  <si>
    <t>PLS % by Composition</t>
  </si>
  <si>
    <t>Min. Purity</t>
  </si>
  <si>
    <t>Min. Germ.</t>
  </si>
  <si>
    <t>Cost per Pound</t>
  </si>
  <si>
    <t>Cost per Acre</t>
  </si>
  <si>
    <t>Total</t>
  </si>
  <si>
    <t>PLS Rate (lbs/ac)</t>
  </si>
  <si>
    <t>USFWS Indicator</t>
  </si>
  <si>
    <t>Actual Rate (lbs/ac)</t>
  </si>
  <si>
    <t>PLS Rate (kg/ha)</t>
  </si>
  <si>
    <t>Bloom Period</t>
  </si>
  <si>
    <t>april-july</t>
  </si>
  <si>
    <t>April-August</t>
  </si>
  <si>
    <t>May-June</t>
  </si>
  <si>
    <t>May-Aug</t>
  </si>
  <si>
    <t>Cost per pound is a place holder only.  Verify cost and seed availability prior to submitting seed mix to project</t>
  </si>
  <si>
    <t>Forb 1</t>
  </si>
  <si>
    <t>Grass 1</t>
  </si>
  <si>
    <t>Grass 2</t>
  </si>
  <si>
    <t>Forb 2</t>
  </si>
  <si>
    <t>Grass 3</t>
  </si>
  <si>
    <t>Forb 3</t>
  </si>
  <si>
    <t>Forb 4</t>
  </si>
  <si>
    <t>Grass 4</t>
  </si>
  <si>
    <t>Nurse Crop - sterile grain</t>
  </si>
  <si>
    <t>delivery method and the design function of the seeding.  Seeds per square foot can vary from fewer than 50 seeds per SF for rangeland to several hundred per SF for temporary erosion control seeding.</t>
  </si>
  <si>
    <t>The designer provides the number of seeds per pound and  manipulates the spreadsheed by setting each seed's seeds per square foot.  The seed quantity per square foot it at the designer's discretion and must account for the seed</t>
  </si>
  <si>
    <t xml:space="preserve">For Roadsides, a seeds per SF range should fall between 150 and 250 </t>
  </si>
  <si>
    <t xml:space="preserve">The purity and germination rates are theoretical minimums. The final actual application rate should be based on the purity and germination rates shown on the seed certification tags provided by the supplier. 
</t>
  </si>
  <si>
    <t>This table uses the theoretical minimums to calculate an approximate material cost for estimating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</si>
</sst>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7" x14ac:knownFonts="1">
    <font>
      <sz val="10"/>
      <name val="Arial"/>
    </font>
    <font>
      <sz val="10"/>
      <name val="Arial"/>
      <family val="2"/>
    </font>
    <font>
      <b/>
      <sz val="10"/>
      <name val="Arial"/>
      <family val="2"/>
    </font>
    <font>
      <i/>
      <sz val="10"/>
      <name val="Arial"/>
      <family val="2"/>
    </font>
    <font>
      <sz val="10"/>
      <name val="Arial"/>
      <family val="2"/>
    </font>
    <font>
      <b/>
      <sz val="10"/>
      <color indexed="10"/>
      <name val="Arial"/>
      <family val="2"/>
    </font>
    <font>
      <b/>
      <sz val="10"/>
      <color indexed="9"/>
      <name val="Arial"/>
      <family val="2"/>
    </font>
  </fonts>
  <fills count="4">
    <fill>
      <patternFill patternType="none"/>
    </fill>
    <fill>
      <patternFill patternType="gray125"/>
    </fill>
    <fill>
      <patternFill patternType="solid">
        <fgColor rgb="FFFFFF00"/>
        <bgColor indexed="64"/>
      </patternFill>
    </fill>
    <fill>
      <patternFill patternType="solid">
        <fgColor rgb="FF008000"/>
        <bgColor indexed="64"/>
      </patternFill>
    </fill>
  </fills>
  <borders count="4">
    <border>
      <left/>
      <right/>
      <top/>
      <bottom/>
      <diagonal/>
    </border>
    <border>
      <left/>
      <right/>
      <top style="double">
        <color indexed="64"/>
      </top>
      <bottom/>
      <diagonal/>
    </border>
    <border>
      <left/>
      <right/>
      <top/>
      <bottom style="double">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0" fillId="0" borderId="0" xfId="0" applyAlignment="1">
      <alignment horizontal="center"/>
    </xf>
    <xf numFmtId="0" fontId="3" fillId="0" borderId="0" xfId="0" applyFont="1"/>
    <xf numFmtId="2" fontId="0" fillId="0" borderId="0" xfId="0" applyNumberFormat="1" applyAlignment="1">
      <alignment horizontal="center"/>
    </xf>
    <xf numFmtId="2" fontId="2" fillId="0" borderId="1" xfId="0" applyNumberFormat="1" applyFont="1" applyBorder="1" applyAlignment="1">
      <alignment horizontal="center"/>
    </xf>
    <xf numFmtId="3" fontId="0" fillId="0" borderId="0" xfId="0" applyNumberFormat="1" applyAlignment="1">
      <alignment horizontal="center"/>
    </xf>
    <xf numFmtId="164" fontId="0" fillId="0" borderId="0" xfId="1" applyNumberFormat="1" applyFont="1" applyAlignment="1">
      <alignment wrapText="1"/>
    </xf>
    <xf numFmtId="164" fontId="0" fillId="0" borderId="0" xfId="0" applyNumberFormat="1"/>
    <xf numFmtId="0" fontId="2" fillId="0" borderId="1" xfId="0" applyFont="1" applyBorder="1" applyAlignment="1">
      <alignment horizontal="left"/>
    </xf>
    <xf numFmtId="0" fontId="2" fillId="0" borderId="1" xfId="0" applyFont="1" applyBorder="1" applyAlignment="1">
      <alignment horizontal="center"/>
    </xf>
    <xf numFmtId="0" fontId="2" fillId="0" borderId="0" xfId="0" applyFont="1" applyAlignment="1">
      <alignment horizontal="center"/>
    </xf>
    <xf numFmtId="165" fontId="4" fillId="0" borderId="0" xfId="2" applyNumberFormat="1" applyFont="1" applyBorder="1" applyAlignment="1">
      <alignment horizontal="center" wrapText="1"/>
    </xf>
    <xf numFmtId="165" fontId="4" fillId="0" borderId="2" xfId="2" applyNumberFormat="1" applyFont="1" applyBorder="1" applyAlignment="1">
      <alignment horizontal="center" wrapText="1"/>
    </xf>
    <xf numFmtId="165" fontId="2" fillId="0" borderId="1" xfId="0" applyNumberFormat="1" applyFont="1" applyBorder="1" applyAlignment="1">
      <alignment horizontal="center"/>
    </xf>
    <xf numFmtId="165" fontId="0" fillId="0" borderId="0" xfId="0" applyNumberFormat="1"/>
    <xf numFmtId="3" fontId="0" fillId="0" borderId="2" xfId="0" applyNumberFormat="1" applyBorder="1" applyAlignment="1">
      <alignment horizontal="center"/>
    </xf>
    <xf numFmtId="0" fontId="5" fillId="0" borderId="0" xfId="0" applyFont="1"/>
    <xf numFmtId="0" fontId="0" fillId="0" borderId="0" xfId="0" applyAlignment="1">
      <alignment horizontal="left" vertical="top"/>
    </xf>
    <xf numFmtId="0" fontId="4" fillId="0" borderId="0" xfId="0" applyFont="1"/>
    <xf numFmtId="165" fontId="4" fillId="0" borderId="0" xfId="0" applyNumberFormat="1" applyFont="1"/>
    <xf numFmtId="0" fontId="0" fillId="0" borderId="0" xfId="0" applyAlignment="1">
      <alignment wrapText="1"/>
    </xf>
    <xf numFmtId="0" fontId="3" fillId="0" borderId="0" xfId="0" applyFont="1" applyAlignment="1">
      <alignment horizontal="left" vertical="top"/>
    </xf>
    <xf numFmtId="164" fontId="1" fillId="0" borderId="0" xfId="1" applyNumberFormat="1" applyFill="1" applyBorder="1" applyAlignment="1">
      <alignment wrapText="1"/>
    </xf>
    <xf numFmtId="165" fontId="4" fillId="0" borderId="0" xfId="2" applyNumberFormat="1" applyFont="1" applyFill="1" applyBorder="1" applyAlignment="1">
      <alignment horizontal="center" wrapText="1"/>
    </xf>
    <xf numFmtId="2" fontId="0" fillId="2" borderId="0" xfId="0" applyNumberFormat="1" applyFill="1" applyAlignment="1">
      <alignment horizontal="center"/>
    </xf>
    <xf numFmtId="2" fontId="2" fillId="2" borderId="1" xfId="0" applyNumberFormat="1" applyFont="1" applyFill="1" applyBorder="1" applyAlignment="1">
      <alignment horizontal="center"/>
    </xf>
    <xf numFmtId="0" fontId="4" fillId="0" borderId="0" xfId="0" applyFont="1" applyAlignment="1">
      <alignment horizontal="left" vertical="top"/>
    </xf>
    <xf numFmtId="164" fontId="4" fillId="0" borderId="0" xfId="1" applyNumberFormat="1" applyFont="1" applyFill="1" applyAlignment="1">
      <alignment wrapText="1"/>
    </xf>
    <xf numFmtId="44" fontId="2" fillId="0" borderId="1" xfId="1" applyFont="1" applyBorder="1" applyAlignment="1">
      <alignment horizontal="center"/>
    </xf>
    <xf numFmtId="0" fontId="6" fillId="3" borderId="0" xfId="0" applyFont="1" applyFill="1" applyAlignment="1">
      <alignment vertical="top" wrapText="1"/>
    </xf>
    <xf numFmtId="0" fontId="6" fillId="3" borderId="0" xfId="0" applyFont="1" applyFill="1" applyAlignment="1">
      <alignment horizontal="center" vertical="top" wrapText="1"/>
    </xf>
    <xf numFmtId="165" fontId="6" fillId="3" borderId="0" xfId="0" applyNumberFormat="1" applyFont="1" applyFill="1" applyAlignment="1">
      <alignment horizontal="center" vertical="top" wrapText="1"/>
    </xf>
    <xf numFmtId="3" fontId="6" fillId="3" borderId="0" xfId="0" applyNumberFormat="1" applyFont="1" applyFill="1" applyAlignment="1">
      <alignment horizontal="center" vertical="top" wrapText="1"/>
    </xf>
    <xf numFmtId="2" fontId="6" fillId="3" borderId="0" xfId="0" applyNumberFormat="1" applyFont="1" applyFill="1" applyAlignment="1">
      <alignment horizontal="center" vertical="top" wrapText="1"/>
    </xf>
    <xf numFmtId="0" fontId="6" fillId="3" borderId="3" xfId="0" applyFont="1" applyFill="1" applyBorder="1" applyAlignment="1">
      <alignment horizontal="center" vertical="top" wrapText="1"/>
    </xf>
    <xf numFmtId="0" fontId="0" fillId="3" borderId="0" xfId="0" applyFill="1" applyAlignment="1">
      <alignment vertical="top" wrapText="1"/>
    </xf>
    <xf numFmtId="0" fontId="0" fillId="0" borderId="0" xfId="0" applyAlignment="1"/>
    <xf numFmtId="0" fontId="1" fillId="0" borderId="0" xfId="0" applyFont="1" applyAlignme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2DBC-610E-4917-B829-200ABB62A149}">
  <sheetPr>
    <pageSetUpPr fitToPage="1"/>
  </sheetPr>
  <dimension ref="A1:R33"/>
  <sheetViews>
    <sheetView tabSelected="1" showWhiteSpace="0" zoomScale="80" zoomScaleNormal="80" zoomScalePageLayoutView="60" workbookViewId="0">
      <selection activeCell="B21" sqref="B21"/>
    </sheetView>
  </sheetViews>
  <sheetFormatPr defaultRowHeight="13.2" x14ac:dyDescent="0.25"/>
  <cols>
    <col min="1" max="1" width="30.6640625" customWidth="1"/>
    <col min="2" max="2" width="29.44140625" customWidth="1"/>
    <col min="3" max="3" width="14.5546875" customWidth="1"/>
    <col min="4" max="4" width="9.5546875" customWidth="1"/>
    <col min="5" max="5" width="13.44140625" customWidth="1"/>
    <col min="6" max="6" width="13.5546875" style="14" customWidth="1"/>
    <col min="7" max="7" width="12.88671875" customWidth="1"/>
    <col min="8" max="8" width="12.5546875" customWidth="1"/>
    <col min="9" max="10" width="11.5546875" customWidth="1"/>
    <col min="11" max="11" width="7" customWidth="1"/>
    <col min="12" max="12" width="6.88671875" customWidth="1"/>
    <col min="13" max="13" width="11.109375" customWidth="1"/>
    <col min="14" max="14" width="10.44140625" customWidth="1"/>
    <col min="15" max="15" width="10.33203125" customWidth="1"/>
    <col min="16" max="16" width="9.6640625" customWidth="1"/>
  </cols>
  <sheetData>
    <row r="1" spans="1:18" x14ac:dyDescent="0.25">
      <c r="A1" s="16"/>
    </row>
    <row r="2" spans="1:18" s="35" customFormat="1" ht="24.9" customHeight="1" x14ac:dyDescent="0.25">
      <c r="A2" s="29" t="s">
        <v>3</v>
      </c>
      <c r="B2" s="29" t="s">
        <v>4</v>
      </c>
      <c r="C2" s="29" t="s">
        <v>15</v>
      </c>
      <c r="D2" s="29" t="s">
        <v>12</v>
      </c>
      <c r="E2" s="30" t="s">
        <v>1</v>
      </c>
      <c r="F2" s="31" t="s">
        <v>5</v>
      </c>
      <c r="G2" s="32" t="s">
        <v>2</v>
      </c>
      <c r="H2" s="32" t="s">
        <v>0</v>
      </c>
      <c r="I2" s="33" t="s">
        <v>11</v>
      </c>
      <c r="J2" s="33" t="s">
        <v>14</v>
      </c>
      <c r="K2" s="33" t="s">
        <v>6</v>
      </c>
      <c r="L2" s="33" t="s">
        <v>7</v>
      </c>
      <c r="M2" s="33" t="s">
        <v>13</v>
      </c>
      <c r="N2" s="34" t="s">
        <v>8</v>
      </c>
      <c r="O2" s="34" t="s">
        <v>9</v>
      </c>
    </row>
    <row r="3" spans="1:18" x14ac:dyDescent="0.25">
      <c r="A3" s="21" t="s">
        <v>21</v>
      </c>
      <c r="B3" s="21" t="s">
        <v>21</v>
      </c>
      <c r="C3" s="26" t="s">
        <v>17</v>
      </c>
      <c r="D3" s="1"/>
      <c r="E3" s="1">
        <v>16</v>
      </c>
      <c r="F3" s="23">
        <f t="shared" ref="F3:F11" si="0">E3/E$14*100</f>
        <v>7.441860465116279</v>
      </c>
      <c r="G3" s="5">
        <f t="shared" ref="G3:G9" si="1">E3*43560</f>
        <v>696960</v>
      </c>
      <c r="H3" s="5">
        <v>2790000</v>
      </c>
      <c r="I3" s="24">
        <f t="shared" ref="I3:I9" si="2">G3/H3</f>
        <v>0.24980645161290321</v>
      </c>
      <c r="J3" s="3">
        <f t="shared" ref="J3:J9" si="3">I3*1.12</f>
        <v>0.27978322580645165</v>
      </c>
      <c r="K3" s="3">
        <v>0.95</v>
      </c>
      <c r="L3" s="3">
        <v>0.85</v>
      </c>
      <c r="M3" s="3">
        <f t="shared" ref="M3:M9" si="4">I3/(K3*L3)</f>
        <v>0.30935783481474083</v>
      </c>
      <c r="N3" s="7">
        <v>20</v>
      </c>
      <c r="O3" s="27">
        <f t="shared" ref="O3:O11" si="5">(M3*N3)</f>
        <v>6.1871566962948163</v>
      </c>
      <c r="P3" s="22"/>
      <c r="R3" s="2"/>
    </row>
    <row r="4" spans="1:18" x14ac:dyDescent="0.25">
      <c r="A4" s="21" t="s">
        <v>22</v>
      </c>
      <c r="B4" s="21" t="s">
        <v>22</v>
      </c>
      <c r="C4" s="26"/>
      <c r="D4" s="1"/>
      <c r="E4" s="1">
        <v>35</v>
      </c>
      <c r="F4" s="23">
        <f t="shared" si="0"/>
        <v>16.279069767441861</v>
      </c>
      <c r="G4" s="5">
        <f t="shared" si="1"/>
        <v>1524600</v>
      </c>
      <c r="H4" s="5">
        <v>100000</v>
      </c>
      <c r="I4" s="24">
        <f t="shared" si="2"/>
        <v>15.246</v>
      </c>
      <c r="J4" s="3">
        <f t="shared" si="3"/>
        <v>17.075520000000001</v>
      </c>
      <c r="K4" s="3">
        <v>0.95</v>
      </c>
      <c r="L4" s="3">
        <v>0.85</v>
      </c>
      <c r="M4" s="3">
        <f t="shared" si="4"/>
        <v>18.880495356037152</v>
      </c>
      <c r="N4" s="7">
        <v>20</v>
      </c>
      <c r="O4" s="27">
        <f t="shared" si="5"/>
        <v>377.60990712074306</v>
      </c>
      <c r="P4" s="22"/>
      <c r="R4" s="2"/>
    </row>
    <row r="5" spans="1:18" x14ac:dyDescent="0.25">
      <c r="A5" s="21" t="s">
        <v>23</v>
      </c>
      <c r="B5" s="21" t="s">
        <v>23</v>
      </c>
      <c r="C5" s="26"/>
      <c r="D5" s="1"/>
      <c r="E5" s="1">
        <v>35</v>
      </c>
      <c r="F5" s="23">
        <f t="shared" si="0"/>
        <v>16.279069767441861</v>
      </c>
      <c r="G5" s="5">
        <f>E5*43560</f>
        <v>1524600</v>
      </c>
      <c r="H5" s="5">
        <v>110000</v>
      </c>
      <c r="I5" s="24">
        <f>G5/H5</f>
        <v>13.86</v>
      </c>
      <c r="J5" s="3">
        <f>I5*1.12</f>
        <v>15.523200000000001</v>
      </c>
      <c r="K5" s="3">
        <v>0.95</v>
      </c>
      <c r="L5" s="3">
        <v>0.85</v>
      </c>
      <c r="M5" s="3">
        <f>I5/(K5*L5)</f>
        <v>17.164086687306501</v>
      </c>
      <c r="N5" s="7">
        <v>20</v>
      </c>
      <c r="O5" s="27">
        <f t="shared" si="5"/>
        <v>343.28173374613004</v>
      </c>
      <c r="Q5" s="2"/>
    </row>
    <row r="6" spans="1:18" x14ac:dyDescent="0.25">
      <c r="A6" s="21" t="s">
        <v>24</v>
      </c>
      <c r="B6" s="21" t="s">
        <v>24</v>
      </c>
      <c r="C6" s="26" t="s">
        <v>19</v>
      </c>
      <c r="D6" s="1"/>
      <c r="E6" s="1">
        <v>2.5</v>
      </c>
      <c r="F6" s="23">
        <f t="shared" si="0"/>
        <v>1.1627906976744187</v>
      </c>
      <c r="G6" s="5">
        <f t="shared" si="1"/>
        <v>108900</v>
      </c>
      <c r="H6" s="5">
        <v>200000</v>
      </c>
      <c r="I6" s="24">
        <f t="shared" si="2"/>
        <v>0.54449999999999998</v>
      </c>
      <c r="J6" s="3">
        <f t="shared" si="3"/>
        <v>0.60984000000000005</v>
      </c>
      <c r="K6" s="3">
        <v>0.95</v>
      </c>
      <c r="L6" s="3">
        <v>0.85</v>
      </c>
      <c r="M6" s="3">
        <f t="shared" si="4"/>
        <v>0.67430340557275537</v>
      </c>
      <c r="N6" s="7">
        <v>20</v>
      </c>
      <c r="O6" s="27">
        <f t="shared" si="5"/>
        <v>13.486068111455108</v>
      </c>
      <c r="Q6" s="2"/>
    </row>
    <row r="7" spans="1:18" x14ac:dyDescent="0.25">
      <c r="A7" s="21" t="s">
        <v>25</v>
      </c>
      <c r="B7" s="21" t="s">
        <v>25</v>
      </c>
      <c r="C7" s="26"/>
      <c r="D7" s="1"/>
      <c r="E7" s="1">
        <v>52</v>
      </c>
      <c r="F7" s="23">
        <f t="shared" si="0"/>
        <v>24.186046511627907</v>
      </c>
      <c r="G7" s="5">
        <f t="shared" si="1"/>
        <v>2265120</v>
      </c>
      <c r="H7" s="5">
        <v>450000</v>
      </c>
      <c r="I7" s="24">
        <f t="shared" si="2"/>
        <v>5.0335999999999999</v>
      </c>
      <c r="J7" s="3">
        <f t="shared" si="3"/>
        <v>5.637632</v>
      </c>
      <c r="K7" s="3">
        <v>0.95</v>
      </c>
      <c r="L7" s="3">
        <v>0.85</v>
      </c>
      <c r="M7" s="3">
        <f t="shared" si="4"/>
        <v>6.2335603715170276</v>
      </c>
      <c r="N7" s="7">
        <v>20</v>
      </c>
      <c r="O7" s="27">
        <f t="shared" si="5"/>
        <v>124.67120743034056</v>
      </c>
      <c r="Q7" s="2"/>
    </row>
    <row r="8" spans="1:18" x14ac:dyDescent="0.25">
      <c r="A8" s="21" t="s">
        <v>26</v>
      </c>
      <c r="B8" s="21" t="s">
        <v>26</v>
      </c>
      <c r="C8" s="26" t="s">
        <v>18</v>
      </c>
      <c r="D8" s="1"/>
      <c r="E8" s="1">
        <v>0.5</v>
      </c>
      <c r="F8" s="23">
        <f t="shared" si="0"/>
        <v>0.23255813953488372</v>
      </c>
      <c r="G8" s="5">
        <f>E8*43560</f>
        <v>21780</v>
      </c>
      <c r="H8" s="5">
        <v>23500</v>
      </c>
      <c r="I8" s="24">
        <f>G8/H8</f>
        <v>0.92680851063829783</v>
      </c>
      <c r="J8" s="3">
        <f>I8*1.12</f>
        <v>1.0380255319148937</v>
      </c>
      <c r="K8" s="3">
        <v>0.95</v>
      </c>
      <c r="L8" s="3">
        <v>0.85</v>
      </c>
      <c r="M8" s="3">
        <f>I8/(K8*L8)</f>
        <v>1.1477504775706475</v>
      </c>
      <c r="N8" s="7">
        <v>20</v>
      </c>
      <c r="O8" s="27">
        <f t="shared" si="5"/>
        <v>22.95500955141295</v>
      </c>
      <c r="Q8" s="2"/>
    </row>
    <row r="9" spans="1:18" x14ac:dyDescent="0.25">
      <c r="A9" s="21" t="s">
        <v>27</v>
      </c>
      <c r="B9" s="21" t="s">
        <v>27</v>
      </c>
      <c r="C9" s="26" t="s">
        <v>16</v>
      </c>
      <c r="D9" s="1"/>
      <c r="E9" s="1">
        <v>14</v>
      </c>
      <c r="F9" s="23">
        <f t="shared" si="0"/>
        <v>6.5116279069767442</v>
      </c>
      <c r="G9" s="5">
        <f t="shared" si="1"/>
        <v>609840</v>
      </c>
      <c r="H9" s="5">
        <v>295000</v>
      </c>
      <c r="I9" s="24">
        <f t="shared" si="2"/>
        <v>2.0672542372881355</v>
      </c>
      <c r="J9" s="3">
        <f t="shared" si="3"/>
        <v>2.315324745762712</v>
      </c>
      <c r="K9" s="3">
        <v>0.95</v>
      </c>
      <c r="L9" s="3">
        <v>0.85</v>
      </c>
      <c r="M9" s="3">
        <f t="shared" si="4"/>
        <v>2.5600671669202915</v>
      </c>
      <c r="N9" s="7">
        <v>20</v>
      </c>
      <c r="O9" s="27">
        <f t="shared" si="5"/>
        <v>51.201343338405827</v>
      </c>
      <c r="P9" s="22"/>
      <c r="R9" s="2"/>
    </row>
    <row r="10" spans="1:18" x14ac:dyDescent="0.25">
      <c r="A10" s="21" t="s">
        <v>28</v>
      </c>
      <c r="B10" s="21" t="s">
        <v>28</v>
      </c>
      <c r="C10" s="26"/>
      <c r="D10" s="1"/>
      <c r="E10" s="1">
        <v>35</v>
      </c>
      <c r="F10" s="23">
        <f t="shared" si="0"/>
        <v>16.279069767441861</v>
      </c>
      <c r="G10" s="5">
        <f>E10*43560</f>
        <v>1524600</v>
      </c>
      <c r="H10" s="5">
        <v>159000</v>
      </c>
      <c r="I10" s="24">
        <f>G10/H10</f>
        <v>9.5886792452830196</v>
      </c>
      <c r="J10" s="3">
        <f>I10*1.12</f>
        <v>10.739320754716983</v>
      </c>
      <c r="K10" s="3">
        <v>0.95</v>
      </c>
      <c r="L10" s="3">
        <v>0.85</v>
      </c>
      <c r="M10" s="3">
        <f>I10/(K10*L10)</f>
        <v>11.874525381155442</v>
      </c>
      <c r="N10" s="7">
        <v>20</v>
      </c>
      <c r="O10" s="27">
        <f t="shared" si="5"/>
        <v>237.49050762310884</v>
      </c>
      <c r="P10" s="22"/>
      <c r="R10" s="2"/>
    </row>
    <row r="11" spans="1:18" x14ac:dyDescent="0.25">
      <c r="A11" s="21" t="s">
        <v>29</v>
      </c>
      <c r="B11" s="21" t="s">
        <v>29</v>
      </c>
      <c r="C11" s="26"/>
      <c r="D11" s="1"/>
      <c r="E11" s="1">
        <v>25</v>
      </c>
      <c r="F11" s="23">
        <f t="shared" si="0"/>
        <v>11.627906976744185</v>
      </c>
      <c r="G11" s="5">
        <f>E11*43560</f>
        <v>1089000</v>
      </c>
      <c r="H11" s="5">
        <v>12000</v>
      </c>
      <c r="I11" s="24">
        <f>G11/H11</f>
        <v>90.75</v>
      </c>
      <c r="J11" s="3">
        <f>I11*1.12</f>
        <v>101.64000000000001</v>
      </c>
      <c r="K11" s="3">
        <v>0.95</v>
      </c>
      <c r="L11" s="3">
        <v>0.85</v>
      </c>
      <c r="M11" s="3">
        <f>I11/(K11*L11)</f>
        <v>112.38390092879257</v>
      </c>
      <c r="N11" s="7">
        <v>5</v>
      </c>
      <c r="O11" s="27">
        <f t="shared" si="5"/>
        <v>561.91950464396291</v>
      </c>
      <c r="Q11" s="2"/>
    </row>
    <row r="12" spans="1:18" x14ac:dyDescent="0.25">
      <c r="A12" s="21"/>
      <c r="B12" s="17"/>
      <c r="C12" s="17"/>
      <c r="D12" s="1"/>
      <c r="E12" s="1"/>
      <c r="F12" s="11"/>
      <c r="G12" s="5"/>
      <c r="H12" s="5"/>
      <c r="I12" s="24"/>
      <c r="J12" s="3"/>
      <c r="K12" s="3"/>
      <c r="L12" s="3"/>
      <c r="M12" s="3"/>
      <c r="N12" s="7"/>
      <c r="O12" s="6"/>
      <c r="Q12" s="2"/>
    </row>
    <row r="13" spans="1:18" ht="13.8" thickBot="1" x14ac:dyDescent="0.3">
      <c r="A13" s="21"/>
      <c r="B13" s="17"/>
      <c r="C13" s="17"/>
      <c r="D13" s="1"/>
      <c r="E13" s="1"/>
      <c r="F13" s="12"/>
      <c r="G13" s="15"/>
      <c r="H13" s="5"/>
      <c r="I13" s="24"/>
      <c r="J13" s="3"/>
      <c r="K13" s="3"/>
      <c r="L13" s="3"/>
      <c r="M13" s="3"/>
      <c r="N13" s="7"/>
      <c r="O13" s="6"/>
      <c r="Q13" s="2"/>
    </row>
    <row r="14" spans="1:18" s="10" customFormat="1" ht="12.75" customHeight="1" thickTop="1" x14ac:dyDescent="0.25">
      <c r="A14" s="8" t="s">
        <v>10</v>
      </c>
      <c r="B14" s="9"/>
      <c r="C14" s="9"/>
      <c r="D14" s="9"/>
      <c r="E14" s="9">
        <f>SUM(E3:E13)</f>
        <v>215</v>
      </c>
      <c r="F14" s="13">
        <f>SUM(F3:F13)</f>
        <v>100</v>
      </c>
      <c r="H14" s="9"/>
      <c r="I14" s="25">
        <f>SUM(I3:I13)</f>
        <v>138.26664844482235</v>
      </c>
      <c r="J14" s="4"/>
      <c r="K14" s="9"/>
      <c r="L14" s="9"/>
      <c r="M14" s="4">
        <f>SUM(M3:M13)</f>
        <v>171.22804760968714</v>
      </c>
      <c r="N14" s="9"/>
      <c r="O14" s="28">
        <f>SUM(O3:O13)</f>
        <v>1738.8024382618541</v>
      </c>
    </row>
    <row r="16" spans="1:18" x14ac:dyDescent="0.25">
      <c r="A16" s="18" t="s">
        <v>31</v>
      </c>
    </row>
    <row r="17" spans="1:16" x14ac:dyDescent="0.25">
      <c r="A17" s="18" t="s">
        <v>30</v>
      </c>
    </row>
    <row r="18" spans="1:16" ht="19.5" customHeight="1" x14ac:dyDescent="0.25">
      <c r="A18" s="18" t="s">
        <v>32</v>
      </c>
    </row>
    <row r="19" spans="1:16" x14ac:dyDescent="0.25">
      <c r="A19" s="37" t="s">
        <v>33</v>
      </c>
      <c r="B19" s="36"/>
      <c r="C19" s="36"/>
      <c r="D19" s="36"/>
      <c r="E19" s="36"/>
      <c r="F19" s="36"/>
      <c r="G19" s="36"/>
      <c r="H19" s="36"/>
      <c r="I19" s="36"/>
      <c r="J19" s="36"/>
      <c r="K19" s="36"/>
      <c r="L19" s="36"/>
      <c r="M19" s="36"/>
      <c r="N19" s="36"/>
      <c r="O19" s="36"/>
      <c r="P19" s="20"/>
    </row>
    <row r="20" spans="1:16" x14ac:dyDescent="0.25">
      <c r="A20" t="s">
        <v>34</v>
      </c>
    </row>
    <row r="21" spans="1:16" s="18" customFormat="1" ht="18" customHeight="1" x14ac:dyDescent="0.25">
      <c r="A21" s="18" t="s">
        <v>20</v>
      </c>
      <c r="F21" s="19"/>
    </row>
    <row r="22" spans="1:16" s="18" customFormat="1" ht="18" customHeight="1" x14ac:dyDescent="0.25">
      <c r="F22" s="19"/>
    </row>
    <row r="23" spans="1:16" s="18" customFormat="1" ht="18" customHeight="1" x14ac:dyDescent="0.25">
      <c r="F23" s="19"/>
    </row>
    <row r="24" spans="1:16" s="18" customFormat="1" ht="18" customHeight="1" x14ac:dyDescent="0.25">
      <c r="F24" s="19"/>
    </row>
    <row r="25" spans="1:16" s="18" customFormat="1" ht="18" customHeight="1" x14ac:dyDescent="0.25">
      <c r="F25" s="19"/>
    </row>
    <row r="26" spans="1:16" s="18" customFormat="1" ht="18" customHeight="1" x14ac:dyDescent="0.25">
      <c r="F26" s="19"/>
    </row>
    <row r="27" spans="1:16" s="18" customFormat="1" ht="18" customHeight="1" x14ac:dyDescent="0.25">
      <c r="F27" s="19"/>
    </row>
    <row r="28" spans="1:16" s="18" customFormat="1" ht="18" customHeight="1" x14ac:dyDescent="0.25">
      <c r="F28" s="19"/>
    </row>
    <row r="29" spans="1:16" s="18" customFormat="1" ht="18" customHeight="1" x14ac:dyDescent="0.25">
      <c r="F29" s="19"/>
    </row>
    <row r="30" spans="1:16" s="18" customFormat="1" x14ac:dyDescent="0.25">
      <c r="F30" s="19"/>
    </row>
    <row r="31" spans="1:16" s="18" customFormat="1" x14ac:dyDescent="0.25">
      <c r="F31" s="19"/>
    </row>
    <row r="32" spans="1:16" s="18" customFormat="1" x14ac:dyDescent="0.25">
      <c r="F32" s="19"/>
    </row>
    <row r="33" spans="6:6" s="18" customFormat="1" x14ac:dyDescent="0.25">
      <c r="F33" s="19"/>
    </row>
  </sheetData>
  <sheetProtection selectLockedCells="1" selectUnlockedCells="1"/>
  <printOptions headings="1" gridLines="1"/>
  <pageMargins left="0.7" right="0.7" top="0.75" bottom="0.75" header="0.3" footer="0.3"/>
  <pageSetup orientation="landscape" r:id="rId1"/>
  <headerFooter alignWithMargins="0">
    <oddHeader>&amp;CPage &amp;P&amp;R&amp;D</oddHeader>
    <oddFooter>&amp;CPage &amp;P&amp;R&amp;D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A0FE7-05AF-41B1-9456-B6A4D2D65EF2}">
  <dimension ref="A1"/>
  <sheetViews>
    <sheetView workbookViewId="0">
      <selection activeCell="C22" sqref="C21:C22"/>
    </sheetView>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58A132D13BE1488824F2C3D88F146B" ma:contentTypeVersion="8" ma:contentTypeDescription="Create a new document." ma:contentTypeScope="" ma:versionID="25af94fccb54a7a52a780b00dd64755a">
  <xsd:schema xmlns:xsd="http://www.w3.org/2001/XMLSchema" xmlns:xs="http://www.w3.org/2001/XMLSchema" xmlns:p="http://schemas.microsoft.com/office/2006/metadata/properties" xmlns:ns2="6ec60af1-6d1e-4575-bf73-1b6e791fcd10" xmlns:ns3="938885db-c824-41e8-9776-c292bae68860" targetNamespace="http://schemas.microsoft.com/office/2006/metadata/properties" ma:root="true" ma:fieldsID="c2b46f2d899426d8291ec159586bf625" ns2:_="" ns3:_="">
    <xsd:import namespace="6ec60af1-6d1e-4575-bf73-1b6e791fcd10"/>
    <xsd:import namespace="938885db-c824-41e8-9776-c292bae68860"/>
    <xsd:element name="properties">
      <xsd:complexType>
        <xsd:sequence>
          <xsd:element name="documentManagement">
            <xsd:complexType>
              <xsd:all>
                <xsd:element ref="ns2:SharedWithUsers" minOccurs="0"/>
                <xsd:element ref="ns3: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885db-c824-41e8-9776-c292bae68860" elementFormDefault="qualified">
    <xsd:import namespace="http://schemas.microsoft.com/office/2006/documentManagement/types"/>
    <xsd:import namespace="http://schemas.microsoft.com/office/infopath/2007/PartnerControls"/>
    <xsd:element name="Retention_x0020_Date" ma:index="9" nillable="true" ma:displayName="Retention Date" ma:description="Date document is due for review." ma:format="DateOnly" ma:internalName="Reten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Retention_x0020_Date xmlns="938885db-c824-41e8-9776-c292bae68860" xsi:nil="true"/>
  </documentManagement>
</p:properties>
</file>

<file path=customXml/itemProps1.xml><?xml version="1.0" encoding="utf-8"?>
<ds:datastoreItem xmlns:ds="http://schemas.openxmlformats.org/officeDocument/2006/customXml" ds:itemID="{0B7B90FC-DFAF-43E1-8BB2-D20C10A552CA}">
  <ds:schemaRefs>
    <ds:schemaRef ds:uri="http://schemas.microsoft.com/sharepoint/v3/contenttype/forms"/>
  </ds:schemaRefs>
</ds:datastoreItem>
</file>

<file path=customXml/itemProps2.xml><?xml version="1.0" encoding="utf-8"?>
<ds:datastoreItem xmlns:ds="http://schemas.openxmlformats.org/officeDocument/2006/customXml" ds:itemID="{3B3DD0C8-87D5-46ED-9645-7735F4518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c60af1-6d1e-4575-bf73-1b6e791fcd10"/>
    <ds:schemaRef ds:uri="938885db-c824-41e8-9776-c292bae688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3EE3BE-6290-4F44-B640-4E4BE54FE50B}">
  <ds:schemaRefs>
    <ds:schemaRef ds:uri="http://schemas.microsoft.com/office/2006/metadata/longProperties"/>
  </ds:schemaRefs>
</ds:datastoreItem>
</file>

<file path=customXml/itemProps4.xml><?xml version="1.0" encoding="utf-8"?>
<ds:datastoreItem xmlns:ds="http://schemas.openxmlformats.org/officeDocument/2006/customXml" ds:itemID="{0E340713-B12D-4379-A520-C9CCCC7EA229}">
  <ds:schemaRefs>
    <ds:schemaRef ds:uri="http://schemas.microsoft.com/office/2006/metadata/properties"/>
    <ds:schemaRef ds:uri="http://schemas.microsoft.com/office/infopath/2007/PartnerControls"/>
    <ds:schemaRef ds:uri="938885db-c824-41e8-9776-c292bae68860"/>
  </ds:schemaRefs>
</ds:datastoreItem>
</file>

<file path=docMetadata/LabelInfo.xml><?xml version="1.0" encoding="utf-8"?>
<clbl:labelList xmlns:clbl="http://schemas.microsoft.com/office/2020/mipLabelMetadata">
  <clbl:label id="{c9cf6fe3-5bce-446b-ad70-bd306593eea0}" enabled="1" method="Privileged" siteId="{28b0d013-46bc-4a64-8d86-1c8a31cf590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roadside</vt:lpstr>
      <vt:lpstr>Sheet1</vt:lpstr>
      <vt:lpstr>roadside!Print_Area</vt:lpstr>
    </vt:vector>
  </TitlesOfParts>
  <Company>David Evans and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Sean Sullivan</dc:creator>
  <cp:lastModifiedBy>COAPSTICK Nathan A</cp:lastModifiedBy>
  <cp:lastPrinted>2017-06-08T21:54:45Z</cp:lastPrinted>
  <dcterms:created xsi:type="dcterms:W3CDTF">2002-10-10T17:28:01Z</dcterms:created>
  <dcterms:modified xsi:type="dcterms:W3CDTF">2025-12-22T18:58:48Z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Sandver, Beth</vt:lpwstr>
  </property>
  <property fmtid="{D5CDD505-2E9C-101B-9397-08002B2CF9AE}" pid="3" name="display_urn:schemas-microsoft-com:office:office#Author">
    <vt:lpwstr>Sandver, Beth</vt:lpwstr>
  </property>
  <property fmtid="{D5CDD505-2E9C-101B-9397-08002B2CF9AE}" pid="4" name="MSIP_Label_c9cf6fe3-5bce-446b-ad70-bd306593eea0_Enabled">
    <vt:lpwstr>true</vt:lpwstr>
  </property>
  <property fmtid="{D5CDD505-2E9C-101B-9397-08002B2CF9AE}" pid="5" name="MSIP_Label_c9cf6fe3-5bce-446b-ad70-bd306593eea0_SetDate">
    <vt:lpwstr>2025-12-22T18:56:09Z</vt:lpwstr>
  </property>
  <property fmtid="{D5CDD505-2E9C-101B-9397-08002B2CF9AE}" pid="6" name="MSIP_Label_c9cf6fe3-5bce-446b-ad70-bd306593eea0_Method">
    <vt:lpwstr>Standard</vt:lpwstr>
  </property>
  <property fmtid="{D5CDD505-2E9C-101B-9397-08002B2CF9AE}" pid="7" name="MSIP_Label_c9cf6fe3-5bce-446b-ad70-bd306593eea0_Name">
    <vt:lpwstr>Level 1 - Published (Items)</vt:lpwstr>
  </property>
  <property fmtid="{D5CDD505-2E9C-101B-9397-08002B2CF9AE}" pid="8" name="MSIP_Label_c9cf6fe3-5bce-446b-ad70-bd306593eea0_SiteId">
    <vt:lpwstr>28b0d013-46bc-4a64-8d86-1c8a31cf590d</vt:lpwstr>
  </property>
  <property fmtid="{D5CDD505-2E9C-101B-9397-08002B2CF9AE}" pid="9" name="MSIP_Label_c9cf6fe3-5bce-446b-ad70-bd306593eea0_ActionId">
    <vt:lpwstr>43575772-2616-41f6-a8fe-d0e4e0d8351d</vt:lpwstr>
  </property>
  <property fmtid="{D5CDD505-2E9C-101B-9397-08002B2CF9AE}" pid="10" name="MSIP_Label_c9cf6fe3-5bce-446b-ad70-bd306593eea0_ContentBits">
    <vt:lpwstr>0</vt:lpwstr>
  </property>
</Properties>
</file>