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wye89g\Desktop\"/>
    </mc:Choice>
  </mc:AlternateContent>
  <xr:revisionPtr revIDLastSave="0" documentId="8_{6835EE33-67BB-45EB-B88A-8753CE38C236}" xr6:coauthVersionLast="47" xr6:coauthVersionMax="47" xr10:uidLastSave="{00000000-0000-0000-0000-000000000000}"/>
  <bookViews>
    <workbookView xWindow="22932" yWindow="-108" windowWidth="23256" windowHeight="12576" tabRatio="670" activeTab="1" xr2:uid="{00000000-000D-0000-FFFF-FFFF00000000}"/>
  </bookViews>
  <sheets>
    <sheet name="OUT-TMA" sheetId="10" r:id="rId1"/>
    <sheet name="IN-TMA" sheetId="9" r:id="rId2"/>
  </sheets>
  <definedNames>
    <definedName name="_xlnm._FilterDatabase" localSheetId="1" hidden="1">'IN-TMA'!$A$1:$Q$1</definedName>
    <definedName name="_xlnm._FilterDatabase" localSheetId="0" hidden="1">'OUT-TMA'!$A$1:$Q$1</definedName>
    <definedName name="_xlnm.Print_Titles" localSheetId="1">'IN-TMA'!$1:$1</definedName>
    <definedName name="_xlnm.Print_Titles" localSheetId="0">'OUT-TMA'!$1:$1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7" i="9" l="1"/>
  <c r="K17" i="9"/>
  <c r="L50" i="10"/>
  <c r="K50" i="10"/>
  <c r="L49" i="10"/>
  <c r="L48" i="10"/>
  <c r="K14" i="9"/>
  <c r="L14" i="9" s="1"/>
  <c r="K30" i="10" l="1"/>
  <c r="K31" i="10"/>
  <c r="K32" i="10"/>
  <c r="K33" i="10"/>
  <c r="K29" i="10"/>
  <c r="K53" i="10" s="1"/>
  <c r="L52" i="10" l="1"/>
  <c r="L47" i="10"/>
  <c r="L46" i="10"/>
  <c r="L45" i="10"/>
  <c r="L44" i="10"/>
  <c r="L43" i="10"/>
  <c r="L42" i="10"/>
  <c r="L41" i="10"/>
  <c r="L40" i="10"/>
  <c r="L39" i="10"/>
  <c r="L38" i="10"/>
  <c r="L37" i="10"/>
  <c r="L36" i="10"/>
  <c r="L34" i="10"/>
  <c r="L28" i="10"/>
  <c r="L27" i="10"/>
  <c r="L26" i="10"/>
  <c r="L25" i="10"/>
  <c r="L22" i="10"/>
  <c r="L21" i="10"/>
  <c r="L20" i="10"/>
  <c r="L19" i="10"/>
  <c r="L18" i="10"/>
  <c r="L17" i="10"/>
  <c r="L16" i="10"/>
  <c r="L15" i="10"/>
  <c r="L10" i="10"/>
  <c r="L14" i="10"/>
  <c r="L24" i="10"/>
  <c r="L35" i="10"/>
  <c r="L5" i="9"/>
  <c r="L4" i="9"/>
  <c r="L3" i="9"/>
  <c r="L2" i="9"/>
  <c r="L53" i="10" l="1"/>
</calcChain>
</file>

<file path=xl/sharedStrings.xml><?xml version="1.0" encoding="utf-8"?>
<sst xmlns="http://schemas.openxmlformats.org/spreadsheetml/2006/main" count="383" uniqueCount="182">
  <si>
    <t>KN#</t>
  </si>
  <si>
    <t>Admin_By</t>
  </si>
  <si>
    <t>Monitor</t>
  </si>
  <si>
    <t>Applicant</t>
  </si>
  <si>
    <t>Region</t>
  </si>
  <si>
    <t>LOCAL/LAL</t>
  </si>
  <si>
    <t>NONCON</t>
  </si>
  <si>
    <t>PSEDOC</t>
  </si>
  <si>
    <t>CITY OF VALE</t>
  </si>
  <si>
    <t>FNLPLN</t>
  </si>
  <si>
    <t>BENTON COUNTY</t>
  </si>
  <si>
    <t>CITY OF CENTRAL POINT</t>
  </si>
  <si>
    <t>UNION COUNTY</t>
  </si>
  <si>
    <t>STUDY</t>
  </si>
  <si>
    <t>LANE TRANSIT DISTRICT</t>
  </si>
  <si>
    <t>DOUGLAS COUNTY</t>
  </si>
  <si>
    <t>JACKSON COUNTY</t>
  </si>
  <si>
    <t>CURRY COUNTY</t>
  </si>
  <si>
    <t>CITY OF EUGENE</t>
  </si>
  <si>
    <t>CITY OF PRINEVILLE</t>
  </si>
  <si>
    <t>CITY OF ONTARIO</t>
  </si>
  <si>
    <t>COLUMBIA COUNTY</t>
  </si>
  <si>
    <t>DESCHUTES COUNTY</t>
  </si>
  <si>
    <t>CITY OF HERMISTON</t>
  </si>
  <si>
    <t>SHERMAN COUNTY</t>
  </si>
  <si>
    <t>TILLAMOOK COUNTY</t>
  </si>
  <si>
    <t>GILLIAM COUNTY</t>
  </si>
  <si>
    <t>CITY OF SPRINGFIELD</t>
  </si>
  <si>
    <t>LINCOLN COUNTY</t>
  </si>
  <si>
    <t>CITY OF KEIZER</t>
  </si>
  <si>
    <t>LINN COUNTY</t>
  </si>
  <si>
    <t>MARION COUNTY</t>
  </si>
  <si>
    <t>SEISMIC BRIDGES (EUGENE)</t>
  </si>
  <si>
    <t>NOTES</t>
  </si>
  <si>
    <t>New Admin By</t>
  </si>
  <si>
    <t>ODOT/LOCAL</t>
  </si>
  <si>
    <t>LOCAL/CERT</t>
  </si>
  <si>
    <t>Federal Amt</t>
  </si>
  <si>
    <t>Total Project Cost</t>
  </si>
  <si>
    <t>REGIONAL SAFE ROUTES TO SCHOOLS (LTD) - 2018</t>
  </si>
  <si>
    <t>20964</t>
  </si>
  <si>
    <t>KEIZER GROWTH TRANSPORTATION IMPACTS STUDY</t>
  </si>
  <si>
    <t>20742</t>
  </si>
  <si>
    <t>UMATILLA, GRANT, MORROW COUNTY SAFETY IMPROVEMENTS</t>
  </si>
  <si>
    <t>20545</t>
  </si>
  <si>
    <t>HIGHLAND AVE (HERMISTON) SAFETY IMPROVEMENTS</t>
  </si>
  <si>
    <t>20526</t>
  </si>
  <si>
    <t>COVE AVENUE (LA GRANDE) SAFETY IMPROVEMENTS</t>
  </si>
  <si>
    <t>20525</t>
  </si>
  <si>
    <t>LYTLE BLVD (MALHEUR COUNTY) SAFETY IMPROVEMENTS</t>
  </si>
  <si>
    <t>20523</t>
  </si>
  <si>
    <t>SE 5TH ST - EAST LANE SIDEWALKS (ONTARIO)</t>
  </si>
  <si>
    <t>20510</t>
  </si>
  <si>
    <t>CITY OF VALE SAFE ROUTES TO SCHOOL (SRTS)</t>
  </si>
  <si>
    <t>20506</t>
  </si>
  <si>
    <t>DIVISION STREET SAFETY IMPROVEMENTS (IRRIGON)</t>
  </si>
  <si>
    <t>20493</t>
  </si>
  <si>
    <t>FRANKLIN STREET: PINE CREEK BRIDGE</t>
  </si>
  <si>
    <t>20380</t>
  </si>
  <si>
    <t>ELM STREET: OCHOCO CREEK BRIDGE</t>
  </si>
  <si>
    <t>20379</t>
  </si>
  <si>
    <t>WEIGAND RD BR OVER IRRIGATION DITCH (POWELL BUTTE)</t>
  </si>
  <si>
    <t>20377</t>
  </si>
  <si>
    <t>FINNEGAN ROAD (FINNEGAN CREEK) BRIDGE</t>
  </si>
  <si>
    <t>20373</t>
  </si>
  <si>
    <t>LONE ROCK ROAD (LONE ROCK CREEK) BRIDGE</t>
  </si>
  <si>
    <t>20372</t>
  </si>
  <si>
    <t>SISEMORE RD: TUMALO IRR CANAL (COUCH LATERAL) BR</t>
  </si>
  <si>
    <t>20371</t>
  </si>
  <si>
    <t>FLORAS CREEK ROAD BRIDGE</t>
  </si>
  <si>
    <t>20370</t>
  </si>
  <si>
    <t>DANCER ROAD: DANCER CREEK BRIDGE</t>
  </si>
  <si>
    <t>20368</t>
  </si>
  <si>
    <t>SOUP CREEK ROAD: SOUP CREEK BRIDGE</t>
  </si>
  <si>
    <t>20365</t>
  </si>
  <si>
    <t>ELDER MILL ROAD: TRAIL CREEK BRIDGE</t>
  </si>
  <si>
    <t>20359</t>
  </si>
  <si>
    <t>UPPER OLALLA ROAD: BERRY CREEK BRIDGE</t>
  </si>
  <si>
    <t>20358</t>
  </si>
  <si>
    <t>CURL ROAD: KILCHIS RIVER BRIDGE</t>
  </si>
  <si>
    <t>20356</t>
  </si>
  <si>
    <t>BERLIN RD: HAMILTON CREEK BRIDGE</t>
  </si>
  <si>
    <t>20318</t>
  </si>
  <si>
    <t>NE WEST DEVILS LAKE ROAD BRIDGE</t>
  </si>
  <si>
    <t>20317</t>
  </si>
  <si>
    <t>SCAPPOOSE-VERNONIA RD: E. FORK NEHALEM RIV BRIDGE</t>
  </si>
  <si>
    <t>20315</t>
  </si>
  <si>
    <t>RICHARDSON GAP ROAD: THOMAS CRK/SHIMANEK BRIDGE</t>
  </si>
  <si>
    <t>20314</t>
  </si>
  <si>
    <t>POWERLINE ROAD: MUDDY CREEK BRIDGE</t>
  </si>
  <si>
    <t>20311</t>
  </si>
  <si>
    <t>N. WOLKAU ROAD: NORTH BEAVER CREEK BRIDGE</t>
  </si>
  <si>
    <t>20309</t>
  </si>
  <si>
    <t>HUBBARD ROAD: LONG TOM RIVER BRIDGE</t>
  </si>
  <si>
    <t>20307</t>
  </si>
  <si>
    <t>FOLSOM ROAD: MILL CREEK BRIDGE</t>
  </si>
  <si>
    <t>RIVER RD S: WILLAMETTE RIVER (INDEPENDENCE) BRIDGE</t>
  </si>
  <si>
    <t>20296</t>
  </si>
  <si>
    <t>FREEMAN RD @ PINE ST. INTERSECTION (CENTRAL POINT)</t>
  </si>
  <si>
    <t>20249</t>
  </si>
  <si>
    <t>FILLING THE GAPS - SRTS (SPRINGFIELD)</t>
  </si>
  <si>
    <t>20236</t>
  </si>
  <si>
    <t>ARTS DESCHUTES COUNTY PHASE 2 AND CROOK COUNTY</t>
  </si>
  <si>
    <t>20075</t>
  </si>
  <si>
    <t>CROOK COUNTY, DESCHUTES COUNTY</t>
  </si>
  <si>
    <t>CROOK COUNTY</t>
  </si>
  <si>
    <t>CITY OF WESTON</t>
  </si>
  <si>
    <t>CITY OF IRRIGON</t>
  </si>
  <si>
    <t>MALHEUR COUNTY</t>
  </si>
  <si>
    <t>GRANT COUNTY, UMATILLA COUNTY</t>
  </si>
  <si>
    <t>PE Phase</t>
  </si>
  <si>
    <t>RW Phase</t>
  </si>
  <si>
    <t>UR Phase</t>
  </si>
  <si>
    <t xml:space="preserve">CN Phase </t>
  </si>
  <si>
    <t>OT Phase</t>
  </si>
  <si>
    <t>PL Phase</t>
  </si>
  <si>
    <t>TOTALS</t>
  </si>
  <si>
    <t>Washington Ave Sign Safety Improvements</t>
  </si>
  <si>
    <t>City of La Grande</t>
  </si>
  <si>
    <t>Columbia County Roadway Departure Treatments</t>
  </si>
  <si>
    <t>Clatsop County</t>
  </si>
  <si>
    <t>Youngs River Loop Road - Klaskanine River Bridge</t>
  </si>
  <si>
    <t>Mt Richmond Road - Tualitin River Bridge</t>
  </si>
  <si>
    <t>Washington County</t>
  </si>
  <si>
    <t>Clow Corner @ Riddell Rd</t>
  </si>
  <si>
    <t>Marion County Curve Warning Signs</t>
  </si>
  <si>
    <t>Kale St @ Cordon Rd (Salem)</t>
  </si>
  <si>
    <t>Kuebler Blvd SE @ Turner Rd SE</t>
  </si>
  <si>
    <t>City of Salem 12th St NE Signal Improvements</t>
  </si>
  <si>
    <t>Cordon Rd @ Hayseville Dr (Salem)</t>
  </si>
  <si>
    <t>Marion County Intersection Improvements</t>
  </si>
  <si>
    <t>Marion County Centerline Rumble Strips</t>
  </si>
  <si>
    <t>Polk County</t>
  </si>
  <si>
    <t>Marion County</t>
  </si>
  <si>
    <t>City of Salem</t>
  </si>
  <si>
    <t>Salem Multi-Modal Safety Crossings</t>
  </si>
  <si>
    <t>Canby Marquam Hwy: Bear Creek Bridge  (LBP)</t>
  </si>
  <si>
    <t>F Street: South Fork Ash Creek Bridge  (LBP)</t>
  </si>
  <si>
    <t>Clackamas County</t>
  </si>
  <si>
    <t>City of Independence</t>
  </si>
  <si>
    <t>9th St @ Spruce St Intersection Imprv (Corvallis)</t>
  </si>
  <si>
    <t>City of Corvalis</t>
  </si>
  <si>
    <t>City of Salem Signal Enhancements (Unit 1)</t>
  </si>
  <si>
    <t>City of Eugene</t>
  </si>
  <si>
    <t>River Rd @ River Ave</t>
  </si>
  <si>
    <t>Roosevelt Path/OR99 Path Connection</t>
  </si>
  <si>
    <t xml:space="preserve">Meridian Rd NE: Abiqua Creek Bridge </t>
  </si>
  <si>
    <t>Gateway St @ Kruse Way Intersection Improvements</t>
  </si>
  <si>
    <t>City of Springfield</t>
  </si>
  <si>
    <t>Project Name</t>
  </si>
  <si>
    <t>Funding</t>
  </si>
  <si>
    <t>Douglas County Warning Sign Upgrades</t>
  </si>
  <si>
    <t>Roseburg Pedestrian Upgrades</t>
  </si>
  <si>
    <t>Jackson County Roadway Delineation</t>
  </si>
  <si>
    <t>Medford Signalized Intersection Improvements</t>
  </si>
  <si>
    <t>Azalea Dr @ Robertson Bridge Rd Intersection Upgrades</t>
  </si>
  <si>
    <t>ROSEBURG</t>
  </si>
  <si>
    <t>MEDFORD</t>
  </si>
  <si>
    <t>JOSEPHINE COUNTY</t>
  </si>
  <si>
    <t>ARTS</t>
  </si>
  <si>
    <t>Enhance</t>
  </si>
  <si>
    <t>STP-U</t>
  </si>
  <si>
    <t>SRTS</t>
  </si>
  <si>
    <t>Bridge</t>
  </si>
  <si>
    <t>CONDITIONALLY APPROVED</t>
  </si>
  <si>
    <t>CANCELLED</t>
  </si>
  <si>
    <t>COMPLETED</t>
  </si>
  <si>
    <t>City of Corvallis signal enhancements</t>
  </si>
  <si>
    <t>City of Corvallis</t>
  </si>
  <si>
    <t>Fix-It</t>
  </si>
  <si>
    <t>Gable Rd: US30-Columbia Blvd, sidewalk (St Helens)</t>
  </si>
  <si>
    <t>BikePed</t>
  </si>
  <si>
    <t>Third and Polk: bike-ped (Carlton)</t>
  </si>
  <si>
    <t>City of Carlton</t>
  </si>
  <si>
    <t>Regional traffic count/congestion management system program</t>
  </si>
  <si>
    <t>SKATS</t>
  </si>
  <si>
    <t>STBG SAL</t>
  </si>
  <si>
    <t>Oakridge-Westfir ride center</t>
  </si>
  <si>
    <t>City of Oakridge</t>
  </si>
  <si>
    <t>W. Valley View Rd safety improvements (Talent)</t>
  </si>
  <si>
    <t>City of Talent</t>
  </si>
  <si>
    <t>Project canceled by local agency.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</si>
</sst>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8" formatCode="&quot;$&quot;#,##0.00_);[Red]\(&quot;$&quot;#,##0.0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64" formatCode="&quot;$&quot;#,##0"/>
  </numFmts>
  <fonts count="19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b/>
      <sz val="12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2"/>
      <color theme="1"/>
      <name val="Calibri"/>
      <family val="2"/>
    </font>
    <font>
      <b/>
      <sz val="12"/>
      <color rgb="FF000000"/>
      <name val="Calibri"/>
      <family val="2"/>
    </font>
    <font>
      <b/>
      <sz val="14"/>
      <color theme="1"/>
      <name val="Calibri"/>
      <family val="2"/>
    </font>
    <font>
      <b/>
      <sz val="14"/>
      <name val="Calibri"/>
      <family val="2"/>
    </font>
    <font>
      <sz val="14"/>
      <name val="Calibri"/>
      <family val="2"/>
    </font>
    <font>
      <sz val="11"/>
      <color rgb="FFFF0000"/>
      <name val="Calibri"/>
      <family val="2"/>
    </font>
    <font>
      <strike/>
      <sz val="11"/>
      <name val="Calibri"/>
      <family val="2"/>
    </font>
    <font>
      <strike/>
      <sz val="11"/>
      <color rgb="FF000000"/>
      <name val="Calibri"/>
      <family val="2"/>
    </font>
    <font>
      <b/>
      <strike/>
      <sz val="12"/>
      <color rgb="FF000000"/>
      <name val="Calibri"/>
      <family val="2"/>
    </font>
    <font>
      <strike/>
      <sz val="11"/>
      <color theme="1"/>
      <name val="Calibri"/>
      <family val="2"/>
    </font>
  </fonts>
  <fills count="14">
    <fill>
      <patternFill patternType="none"/>
    </fill>
    <fill>
      <patternFill patternType="gray125"/>
    </fill>
    <fill>
      <patternFill patternType="none">
        <fgColor rgb="FF000000"/>
        <bgColor rgb="FFFFFFFF"/>
      </patternFill>
    </fill>
    <fill>
      <patternFill patternType="solid">
        <fgColor theme="0" tint="-0.14999847407452621"/>
        <bgColor rgb="FFC0C0C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rgb="FFC0C0C0"/>
      </patternFill>
    </fill>
    <fill>
      <patternFill patternType="solid">
        <fgColor theme="9" tint="0.39997558519241921"/>
        <bgColor rgb="FF000000"/>
      </patternFill>
    </fill>
    <fill>
      <patternFill patternType="solid">
        <fgColor theme="6" tint="0.39997558519241921"/>
        <bgColor rgb="FFC0C0C0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rgb="FF000000"/>
      </patternFill>
    </fill>
  </fills>
  <borders count="3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auto="1"/>
      </left>
      <right style="thin">
        <color auto="1"/>
      </right>
      <top/>
      <bottom style="thin">
        <color theme="0" tint="-0.34998626667073579"/>
      </bottom>
      <diagonal/>
    </border>
    <border>
      <left style="thin">
        <color auto="1"/>
      </left>
      <right style="thin">
        <color auto="1"/>
      </right>
      <top style="thin">
        <color theme="0" tint="-0.34998626667073579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theme="0" tint="-0.34998626667073579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theme="0" tint="-0.34998626667073579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thin">
        <color theme="0" tint="-0.34998626667073579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 style="thin">
        <color auto="1"/>
      </right>
      <top style="thin">
        <color theme="0" tint="-0.34998626667073579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indexed="64"/>
      </right>
      <top/>
      <bottom/>
      <diagonal/>
    </border>
    <border>
      <left/>
      <right style="thin">
        <color auto="1"/>
      </right>
      <top style="thin">
        <color indexed="64"/>
      </top>
      <bottom style="medium">
        <color indexed="64"/>
      </bottom>
      <diagonal/>
    </border>
  </borders>
  <cellStyleXfs count="11">
    <xf numFmtId="0" fontId="0" fillId="0" borderId="0"/>
    <xf numFmtId="0" fontId="3" fillId="2" borderId="0"/>
    <xf numFmtId="0" fontId="4" fillId="2" borderId="0"/>
    <xf numFmtId="0" fontId="4" fillId="2" borderId="0"/>
    <xf numFmtId="0" fontId="3" fillId="2" borderId="0"/>
    <xf numFmtId="0" fontId="3" fillId="2" borderId="0"/>
    <xf numFmtId="0" fontId="3" fillId="2" borderId="0"/>
    <xf numFmtId="0" fontId="3" fillId="2" borderId="0"/>
    <xf numFmtId="0" fontId="3" fillId="2" borderId="0"/>
    <xf numFmtId="0" fontId="3" fillId="2" borderId="0"/>
    <xf numFmtId="44" fontId="3" fillId="0" borderId="0" applyFont="0" applyFill="0" applyBorder="0" applyAlignment="0" applyProtection="0"/>
  </cellStyleXfs>
  <cellXfs count="186">
    <xf numFmtId="0" fontId="0" fillId="0" borderId="0" xfId="0"/>
    <xf numFmtId="0" fontId="2" fillId="0" borderId="4" xfId="9" applyFont="1" applyFill="1" applyBorder="1" applyAlignment="1">
      <alignment horizontal="left" vertical="center" wrapText="1"/>
    </xf>
    <xf numFmtId="42" fontId="2" fillId="0" borderId="4" xfId="9" applyNumberFormat="1" applyFont="1" applyFill="1" applyBorder="1" applyAlignment="1">
      <alignment horizontal="left" vertical="center" wrapText="1"/>
    </xf>
    <xf numFmtId="0" fontId="2" fillId="2" borderId="4" xfId="9" applyFont="1" applyBorder="1" applyAlignment="1">
      <alignment horizontal="left" vertical="center" wrapText="1"/>
    </xf>
    <xf numFmtId="42" fontId="2" fillId="2" borderId="4" xfId="9" applyNumberFormat="1" applyFont="1" applyBorder="1" applyAlignment="1">
      <alignment horizontal="left" vertical="center" wrapText="1"/>
    </xf>
    <xf numFmtId="0" fontId="2" fillId="0" borderId="6" xfId="9" applyFont="1" applyFill="1" applyBorder="1" applyAlignment="1">
      <alignment horizontal="left" vertical="center" wrapText="1"/>
    </xf>
    <xf numFmtId="42" fontId="2" fillId="0" borderId="6" xfId="9" applyNumberFormat="1" applyFont="1" applyFill="1" applyBorder="1" applyAlignment="1">
      <alignment horizontal="left" vertical="center" wrapText="1"/>
    </xf>
    <xf numFmtId="0" fontId="4" fillId="0" borderId="4" xfId="9" applyFont="1" applyFill="1" applyBorder="1" applyAlignment="1">
      <alignment horizontal="left" vertical="center" wrapText="1"/>
    </xf>
    <xf numFmtId="0" fontId="4" fillId="0" borderId="4" xfId="3" applyFill="1" applyBorder="1" applyAlignment="1">
      <alignment horizontal="left" vertical="center" wrapText="1"/>
    </xf>
    <xf numFmtId="42" fontId="4" fillId="0" borderId="4" xfId="9" applyNumberFormat="1" applyFont="1" applyFill="1" applyBorder="1" applyAlignment="1">
      <alignment horizontal="left" vertical="center" wrapText="1"/>
    </xf>
    <xf numFmtId="8" fontId="4" fillId="0" borderId="4" xfId="3" applyNumberFormat="1" applyFill="1" applyBorder="1" applyAlignment="1">
      <alignment horizontal="left" vertical="center" wrapText="1"/>
    </xf>
    <xf numFmtId="0" fontId="4" fillId="0" borderId="4" xfId="2" applyFill="1" applyBorder="1" applyAlignment="1">
      <alignment horizontal="left" vertical="center" wrapText="1"/>
    </xf>
    <xf numFmtId="8" fontId="4" fillId="0" borderId="4" xfId="2" applyNumberFormat="1" applyFill="1" applyBorder="1" applyAlignment="1">
      <alignment horizontal="left" vertical="center" wrapText="1"/>
    </xf>
    <xf numFmtId="0" fontId="4" fillId="2" borderId="4" xfId="2" applyBorder="1" applyAlignment="1">
      <alignment horizontal="left" vertical="center" wrapText="1"/>
    </xf>
    <xf numFmtId="0" fontId="4" fillId="2" borderId="4" xfId="3" applyBorder="1" applyAlignment="1">
      <alignment horizontal="left" vertical="center" wrapText="1"/>
    </xf>
    <xf numFmtId="0" fontId="4" fillId="2" borderId="0" xfId="9" applyFont="1" applyAlignment="1">
      <alignment horizontal="center" vertical="center" wrapText="1"/>
    </xf>
    <xf numFmtId="0" fontId="4" fillId="0" borderId="0" xfId="9" applyFont="1" applyFill="1" applyAlignment="1">
      <alignment horizontal="left"/>
    </xf>
    <xf numFmtId="42" fontId="4" fillId="0" borderId="4" xfId="0" applyNumberFormat="1" applyFont="1" applyBorder="1" applyAlignment="1">
      <alignment horizontal="left" vertical="center" wrapText="1"/>
    </xf>
    <xf numFmtId="164" fontId="4" fillId="0" borderId="4" xfId="0" applyNumberFormat="1" applyFont="1" applyBorder="1" applyAlignment="1">
      <alignment horizontal="left" vertical="center" wrapText="1"/>
    </xf>
    <xf numFmtId="0" fontId="4" fillId="0" borderId="0" xfId="9" applyFont="1" applyFill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6" fontId="4" fillId="0" borderId="4" xfId="0" applyNumberFormat="1" applyFont="1" applyBorder="1" applyAlignment="1">
      <alignment horizontal="left" vertical="center" wrapText="1"/>
    </xf>
    <xf numFmtId="0" fontId="4" fillId="2" borderId="0" xfId="9" applyFont="1"/>
    <xf numFmtId="0" fontId="4" fillId="2" borderId="0" xfId="9" applyFont="1" applyAlignment="1">
      <alignment horizontal="center"/>
    </xf>
    <xf numFmtId="14" fontId="4" fillId="2" borderId="0" xfId="9" applyNumberFormat="1" applyFont="1"/>
    <xf numFmtId="0" fontId="4" fillId="0" borderId="0" xfId="0" applyFont="1"/>
    <xf numFmtId="8" fontId="4" fillId="2" borderId="0" xfId="9" applyNumberFormat="1" applyFont="1"/>
    <xf numFmtId="0" fontId="8" fillId="2" borderId="0" xfId="9" applyFont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42" fontId="8" fillId="0" borderId="4" xfId="9" applyNumberFormat="1" applyFont="1" applyFill="1" applyBorder="1" applyAlignment="1">
      <alignment horizontal="left" vertical="center" wrapText="1"/>
    </xf>
    <xf numFmtId="42" fontId="8" fillId="0" borderId="4" xfId="0" applyNumberFormat="1" applyFont="1" applyBorder="1" applyAlignment="1">
      <alignment horizontal="left" vertical="center" wrapText="1"/>
    </xf>
    <xf numFmtId="0" fontId="8" fillId="0" borderId="4" xfId="9" applyFont="1" applyFill="1" applyBorder="1" applyAlignment="1">
      <alignment horizontal="left" vertical="center" wrapText="1"/>
    </xf>
    <xf numFmtId="0" fontId="8" fillId="0" borderId="0" xfId="9" applyFont="1" applyFill="1" applyAlignment="1">
      <alignment horizontal="left" vertical="center" wrapText="1"/>
    </xf>
    <xf numFmtId="0" fontId="8" fillId="2" borderId="4" xfId="0" applyFont="1" applyFill="1" applyBorder="1" applyAlignment="1">
      <alignment horizontal="left" vertical="center" wrapText="1"/>
    </xf>
    <xf numFmtId="14" fontId="8" fillId="2" borderId="0" xfId="9" applyNumberFormat="1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8" fontId="8" fillId="2" borderId="0" xfId="9" applyNumberFormat="1" applyFont="1" applyAlignment="1">
      <alignment horizontal="left" vertical="center" wrapText="1"/>
    </xf>
    <xf numFmtId="42" fontId="8" fillId="2" borderId="4" xfId="9" applyNumberFormat="1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42" fontId="8" fillId="0" borderId="6" xfId="9" applyNumberFormat="1" applyFont="1" applyFill="1" applyBorder="1" applyAlignment="1">
      <alignment horizontal="left" vertical="center" wrapText="1"/>
    </xf>
    <xf numFmtId="42" fontId="8" fillId="0" borderId="6" xfId="0" applyNumberFormat="1" applyFont="1" applyBorder="1" applyAlignment="1">
      <alignment horizontal="left" vertical="center" wrapText="1"/>
    </xf>
    <xf numFmtId="0" fontId="4" fillId="0" borderId="2" xfId="2" applyFill="1" applyBorder="1" applyAlignment="1">
      <alignment horizontal="left" wrapText="1"/>
    </xf>
    <xf numFmtId="0" fontId="4" fillId="0" borderId="2" xfId="9" applyFont="1" applyFill="1" applyBorder="1" applyAlignment="1">
      <alignment horizontal="left" wrapText="1"/>
    </xf>
    <xf numFmtId="42" fontId="4" fillId="0" borderId="2" xfId="9" applyNumberFormat="1" applyFont="1" applyFill="1" applyBorder="1" applyAlignment="1">
      <alignment horizontal="left" wrapText="1"/>
    </xf>
    <xf numFmtId="42" fontId="4" fillId="0" borderId="2" xfId="9" applyNumberFormat="1" applyFont="1" applyFill="1" applyBorder="1" applyAlignment="1">
      <alignment horizontal="left"/>
    </xf>
    <xf numFmtId="42" fontId="4" fillId="0" borderId="2" xfId="0" applyNumberFormat="1" applyFont="1" applyBorder="1" applyAlignment="1">
      <alignment horizontal="left"/>
    </xf>
    <xf numFmtId="8" fontId="4" fillId="0" borderId="2" xfId="2" applyNumberFormat="1" applyFill="1" applyBorder="1" applyAlignment="1">
      <alignment horizontal="left"/>
    </xf>
    <xf numFmtId="8" fontId="4" fillId="0" borderId="2" xfId="9" applyNumberFormat="1" applyFont="1" applyFill="1" applyBorder="1" applyAlignment="1">
      <alignment horizontal="left" wrapText="1"/>
    </xf>
    <xf numFmtId="0" fontId="5" fillId="3" borderId="8" xfId="9" applyFont="1" applyFill="1" applyBorder="1" applyAlignment="1">
      <alignment horizontal="center" wrapText="1"/>
    </xf>
    <xf numFmtId="0" fontId="5" fillId="3" borderId="9" xfId="9" applyFont="1" applyFill="1" applyBorder="1" applyAlignment="1">
      <alignment horizontal="center" vertical="center" wrapText="1"/>
    </xf>
    <xf numFmtId="0" fontId="5" fillId="5" borderId="9" xfId="9" applyFont="1" applyFill="1" applyBorder="1" applyAlignment="1">
      <alignment horizontal="center" vertical="center" wrapText="1"/>
    </xf>
    <xf numFmtId="14" fontId="5" fillId="5" borderId="9" xfId="9" applyNumberFormat="1" applyFont="1" applyFill="1" applyBorder="1" applyAlignment="1">
      <alignment horizontal="center" vertical="center" wrapText="1"/>
    </xf>
    <xf numFmtId="0" fontId="5" fillId="6" borderId="9" xfId="9" applyFont="1" applyFill="1" applyBorder="1" applyAlignment="1">
      <alignment horizontal="center" vertical="center" wrapText="1"/>
    </xf>
    <xf numFmtId="8" fontId="5" fillId="7" borderId="9" xfId="9" applyNumberFormat="1" applyFont="1" applyFill="1" applyBorder="1" applyAlignment="1">
      <alignment horizontal="center" vertical="center" wrapText="1"/>
    </xf>
    <xf numFmtId="0" fontId="5" fillId="3" borderId="9" xfId="4" applyFont="1" applyFill="1" applyBorder="1" applyAlignment="1">
      <alignment horizontal="center" vertical="center" wrapText="1"/>
    </xf>
    <xf numFmtId="0" fontId="4" fillId="0" borderId="11" xfId="2" applyFill="1" applyBorder="1" applyAlignment="1">
      <alignment horizontal="left"/>
    </xf>
    <xf numFmtId="0" fontId="4" fillId="0" borderId="15" xfId="3" applyFill="1" applyBorder="1" applyAlignment="1">
      <alignment horizontal="left" vertical="center" wrapText="1"/>
    </xf>
    <xf numFmtId="0" fontId="4" fillId="0" borderId="0" xfId="0" applyFont="1" applyAlignment="1">
      <alignment horizontal="left"/>
    </xf>
    <xf numFmtId="0" fontId="4" fillId="0" borderId="16" xfId="9" applyFont="1" applyFill="1" applyBorder="1" applyAlignment="1">
      <alignment horizontal="left" vertical="center" wrapText="1"/>
    </xf>
    <xf numFmtId="0" fontId="4" fillId="0" borderId="15" xfId="2" applyFill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6" fillId="0" borderId="4" xfId="9" applyFont="1" applyFill="1" applyBorder="1" applyAlignment="1">
      <alignment horizontal="center" vertical="center" wrapText="1"/>
    </xf>
    <xf numFmtId="0" fontId="6" fillId="3" borderId="9" xfId="9" applyFont="1" applyFill="1" applyBorder="1" applyAlignment="1">
      <alignment horizontal="center" vertical="center" wrapText="1"/>
    </xf>
    <xf numFmtId="0" fontId="6" fillId="0" borderId="2" xfId="9" applyFont="1" applyFill="1" applyBorder="1" applyAlignment="1">
      <alignment horizontal="center" vertical="center" wrapText="1"/>
    </xf>
    <xf numFmtId="0" fontId="6" fillId="2" borderId="0" xfId="9" applyFont="1" applyAlignment="1">
      <alignment horizontal="center" vertical="center"/>
    </xf>
    <xf numFmtId="0" fontId="5" fillId="4" borderId="10" xfId="9" applyFont="1" applyFill="1" applyBorder="1" applyAlignment="1">
      <alignment horizontal="center" vertical="center" wrapText="1"/>
    </xf>
    <xf numFmtId="0" fontId="10" fillId="0" borderId="6" xfId="9" applyFont="1" applyFill="1" applyBorder="1" applyAlignment="1">
      <alignment horizontal="center" vertical="center" wrapText="1"/>
    </xf>
    <xf numFmtId="0" fontId="10" fillId="0" borderId="4" xfId="9" applyFont="1" applyFill="1" applyBorder="1" applyAlignment="1">
      <alignment horizontal="center" vertical="center" wrapText="1"/>
    </xf>
    <xf numFmtId="0" fontId="10" fillId="2" borderId="4" xfId="9" applyFont="1" applyBorder="1" applyAlignment="1">
      <alignment horizontal="center" vertical="center" wrapText="1"/>
    </xf>
    <xf numFmtId="0" fontId="9" fillId="2" borderId="0" xfId="9" applyFont="1" applyAlignment="1">
      <alignment horizontal="center" vertical="center" wrapText="1"/>
    </xf>
    <xf numFmtId="0" fontId="1" fillId="3" borderId="19" xfId="9" applyFont="1" applyFill="1" applyBorder="1" applyAlignment="1">
      <alignment horizontal="left" vertical="center" wrapText="1"/>
    </xf>
    <xf numFmtId="0" fontId="1" fillId="3" borderId="20" xfId="9" applyFont="1" applyFill="1" applyBorder="1" applyAlignment="1">
      <alignment horizontal="left" vertical="center" wrapText="1"/>
    </xf>
    <xf numFmtId="0" fontId="10" fillId="3" borderId="20" xfId="9" applyFont="1" applyFill="1" applyBorder="1" applyAlignment="1">
      <alignment horizontal="center" vertical="center" wrapText="1"/>
    </xf>
    <xf numFmtId="0" fontId="1" fillId="5" borderId="20" xfId="9" applyFont="1" applyFill="1" applyBorder="1" applyAlignment="1">
      <alignment horizontal="left" vertical="center" wrapText="1"/>
    </xf>
    <xf numFmtId="14" fontId="1" fillId="5" borderId="20" xfId="9" applyNumberFormat="1" applyFont="1" applyFill="1" applyBorder="1" applyAlignment="1">
      <alignment horizontal="left" vertical="center" wrapText="1"/>
    </xf>
    <xf numFmtId="0" fontId="7" fillId="6" borderId="20" xfId="9" applyFont="1" applyFill="1" applyBorder="1" applyAlignment="1">
      <alignment horizontal="left" vertical="center" wrapText="1"/>
    </xf>
    <xf numFmtId="8" fontId="1" fillId="7" borderId="20" xfId="9" applyNumberFormat="1" applyFont="1" applyFill="1" applyBorder="1" applyAlignment="1">
      <alignment horizontal="left" vertical="center" wrapText="1"/>
    </xf>
    <xf numFmtId="0" fontId="1" fillId="3" borderId="20" xfId="4" applyFont="1" applyFill="1" applyBorder="1" applyAlignment="1">
      <alignment horizontal="left" vertical="center" wrapText="1"/>
    </xf>
    <xf numFmtId="0" fontId="7" fillId="4" borderId="10" xfId="9" applyFont="1" applyFill="1" applyBorder="1" applyAlignment="1">
      <alignment horizontal="left" vertical="center" wrapText="1"/>
    </xf>
    <xf numFmtId="0" fontId="4" fillId="0" borderId="21" xfId="2" applyFill="1" applyBorder="1" applyAlignment="1">
      <alignment horizontal="left" vertical="center" wrapText="1"/>
    </xf>
    <xf numFmtId="0" fontId="8" fillId="0" borderId="12" xfId="9" applyFont="1" applyFill="1" applyBorder="1" applyAlignment="1">
      <alignment horizontal="left" vertical="center" wrapText="1"/>
    </xf>
    <xf numFmtId="0" fontId="8" fillId="0" borderId="16" xfId="9" applyFont="1" applyFill="1" applyBorder="1" applyAlignment="1">
      <alignment horizontal="left" vertical="center" wrapText="1"/>
    </xf>
    <xf numFmtId="0" fontId="8" fillId="2" borderId="15" xfId="0" applyFont="1" applyFill="1" applyBorder="1" applyAlignment="1">
      <alignment horizontal="left" vertical="center" wrapText="1"/>
    </xf>
    <xf numFmtId="0" fontId="8" fillId="0" borderId="15" xfId="0" applyFont="1" applyBorder="1" applyAlignment="1">
      <alignment horizontal="left" vertical="center" wrapText="1"/>
    </xf>
    <xf numFmtId="0" fontId="2" fillId="0" borderId="0" xfId="0" applyFont="1"/>
    <xf numFmtId="0" fontId="8" fillId="2" borderId="16" xfId="9" applyFont="1" applyBorder="1" applyAlignment="1">
      <alignment horizontal="left" vertical="center" wrapText="1"/>
    </xf>
    <xf numFmtId="0" fontId="2" fillId="0" borderId="23" xfId="9" applyFont="1" applyFill="1" applyBorder="1" applyAlignment="1">
      <alignment horizontal="left" vertical="center" wrapText="1"/>
    </xf>
    <xf numFmtId="0" fontId="2" fillId="0" borderId="24" xfId="9" applyFont="1" applyFill="1" applyBorder="1" applyAlignment="1">
      <alignment horizontal="left" vertical="center" wrapText="1"/>
    </xf>
    <xf numFmtId="0" fontId="2" fillId="2" borderId="24" xfId="9" applyFont="1" applyBorder="1" applyAlignment="1">
      <alignment horizontal="left" vertical="center" wrapText="1"/>
    </xf>
    <xf numFmtId="0" fontId="4" fillId="2" borderId="26" xfId="3" applyBorder="1" applyAlignment="1">
      <alignment horizontal="left" vertical="center" wrapText="1"/>
    </xf>
    <xf numFmtId="44" fontId="4" fillId="0" borderId="6" xfId="10" applyFont="1" applyFill="1" applyBorder="1" applyAlignment="1">
      <alignment horizontal="left" vertical="center" wrapText="1"/>
    </xf>
    <xf numFmtId="44" fontId="8" fillId="0" borderId="6" xfId="10" applyFont="1" applyFill="1" applyBorder="1" applyAlignment="1">
      <alignment horizontal="left" vertical="center" wrapText="1"/>
    </xf>
    <xf numFmtId="44" fontId="4" fillId="0" borderId="4" xfId="10" applyFont="1" applyFill="1" applyBorder="1" applyAlignment="1">
      <alignment horizontal="left" vertical="center" wrapText="1"/>
    </xf>
    <xf numFmtId="44" fontId="8" fillId="0" borderId="4" xfId="10" applyFont="1" applyBorder="1" applyAlignment="1">
      <alignment horizontal="left" vertical="center" wrapText="1"/>
    </xf>
    <xf numFmtId="44" fontId="4" fillId="0" borderId="4" xfId="10" applyFont="1" applyBorder="1" applyAlignment="1">
      <alignment horizontal="left" vertical="center" wrapText="1"/>
    </xf>
    <xf numFmtId="44" fontId="2" fillId="0" borderId="4" xfId="10" applyFont="1" applyFill="1" applyBorder="1" applyAlignment="1" applyProtection="1">
      <alignment horizontal="left" vertical="center" wrapText="1"/>
    </xf>
    <xf numFmtId="44" fontId="8" fillId="0" borderId="4" xfId="10" applyFont="1" applyFill="1" applyBorder="1" applyAlignment="1">
      <alignment horizontal="left" vertical="center" wrapText="1"/>
    </xf>
    <xf numFmtId="44" fontId="4" fillId="0" borderId="4" xfId="10" applyFont="1" applyFill="1" applyBorder="1" applyAlignment="1" applyProtection="1">
      <alignment horizontal="left" vertical="center" wrapText="1"/>
    </xf>
    <xf numFmtId="44" fontId="4" fillId="2" borderId="26" xfId="10" applyFont="1" applyFill="1" applyBorder="1" applyAlignment="1" applyProtection="1">
      <alignment horizontal="left" vertical="center" wrapText="1"/>
    </xf>
    <xf numFmtId="44" fontId="4" fillId="2" borderId="4" xfId="10" applyFont="1" applyFill="1" applyBorder="1" applyAlignment="1">
      <alignment horizontal="left" vertical="center" wrapText="1"/>
    </xf>
    <xf numFmtId="44" fontId="2" fillId="2" borderId="4" xfId="10" applyFont="1" applyFill="1" applyBorder="1" applyAlignment="1" applyProtection="1">
      <alignment horizontal="left" vertical="center" wrapText="1"/>
    </xf>
    <xf numFmtId="44" fontId="4" fillId="0" borderId="4" xfId="10" applyFont="1" applyFill="1" applyBorder="1" applyAlignment="1">
      <alignment horizontal="right" vertical="center" wrapText="1"/>
    </xf>
    <xf numFmtId="0" fontId="8" fillId="10" borderId="16" xfId="9" applyFont="1" applyFill="1" applyBorder="1" applyAlignment="1">
      <alignment horizontal="left" vertical="center" wrapText="1"/>
    </xf>
    <xf numFmtId="0" fontId="11" fillId="8" borderId="22" xfId="9" applyFont="1" applyFill="1" applyBorder="1" applyAlignment="1">
      <alignment horizontal="left" vertical="center" wrapText="1"/>
    </xf>
    <xf numFmtId="0" fontId="11" fillId="8" borderId="5" xfId="9" applyFont="1" applyFill="1" applyBorder="1" applyAlignment="1">
      <alignment horizontal="left" vertical="center" wrapText="1"/>
    </xf>
    <xf numFmtId="14" fontId="11" fillId="8" borderId="5" xfId="9" applyNumberFormat="1" applyFont="1" applyFill="1" applyBorder="1" applyAlignment="1">
      <alignment horizontal="left" vertical="center" wrapText="1"/>
    </xf>
    <xf numFmtId="0" fontId="11" fillId="8" borderId="5" xfId="0" applyFont="1" applyFill="1" applyBorder="1" applyAlignment="1">
      <alignment horizontal="left" vertical="center" wrapText="1"/>
    </xf>
    <xf numFmtId="44" fontId="11" fillId="8" borderId="5" xfId="10" applyFont="1" applyFill="1" applyBorder="1" applyAlignment="1">
      <alignment horizontal="left" vertical="center" wrapText="1"/>
    </xf>
    <xf numFmtId="0" fontId="11" fillId="8" borderId="0" xfId="9" applyFont="1" applyFill="1" applyAlignment="1">
      <alignment horizontal="left" vertical="center" wrapText="1"/>
    </xf>
    <xf numFmtId="0" fontId="12" fillId="9" borderId="17" xfId="9" applyFont="1" applyFill="1" applyBorder="1" applyAlignment="1">
      <alignment horizontal="center"/>
    </xf>
    <xf numFmtId="0" fontId="12" fillId="9" borderId="7" xfId="9" applyFont="1" applyFill="1" applyBorder="1"/>
    <xf numFmtId="14" fontId="12" fillId="9" borderId="7" xfId="9" applyNumberFormat="1" applyFont="1" applyFill="1" applyBorder="1"/>
    <xf numFmtId="0" fontId="12" fillId="9" borderId="7" xfId="0" applyFont="1" applyFill="1" applyBorder="1"/>
    <xf numFmtId="8" fontId="12" fillId="9" borderId="7" xfId="9" applyNumberFormat="1" applyFont="1" applyFill="1" applyBorder="1"/>
    <xf numFmtId="0" fontId="13" fillId="2" borderId="0" xfId="9" applyFont="1"/>
    <xf numFmtId="0" fontId="4" fillId="0" borderId="27" xfId="9" applyFont="1" applyFill="1" applyBorder="1" applyAlignment="1">
      <alignment horizontal="left"/>
    </xf>
    <xf numFmtId="0" fontId="4" fillId="0" borderId="29" xfId="9" applyFont="1" applyFill="1" applyBorder="1" applyAlignment="1">
      <alignment horizontal="left" vertical="center" wrapText="1"/>
    </xf>
    <xf numFmtId="0" fontId="5" fillId="3" borderId="30" xfId="9" applyFont="1" applyFill="1" applyBorder="1" applyAlignment="1">
      <alignment horizontal="center" vertical="center" wrapText="1"/>
    </xf>
    <xf numFmtId="0" fontId="4" fillId="0" borderId="31" xfId="9" applyFont="1" applyFill="1" applyBorder="1" applyAlignment="1">
      <alignment horizontal="left" wrapText="1"/>
    </xf>
    <xf numFmtId="0" fontId="4" fillId="0" borderId="13" xfId="3" applyFill="1" applyBorder="1" applyAlignment="1">
      <alignment horizontal="left"/>
    </xf>
    <xf numFmtId="0" fontId="4" fillId="0" borderId="1" xfId="3" applyFill="1" applyBorder="1" applyAlignment="1">
      <alignment horizontal="left" wrapText="1"/>
    </xf>
    <xf numFmtId="0" fontId="4" fillId="0" borderId="1" xfId="9" applyFont="1" applyFill="1" applyBorder="1" applyAlignment="1">
      <alignment horizontal="left" wrapText="1"/>
    </xf>
    <xf numFmtId="0" fontId="6" fillId="0" borderId="1" xfId="9" applyFont="1" applyFill="1" applyBorder="1" applyAlignment="1">
      <alignment horizontal="center" vertical="center" wrapText="1"/>
    </xf>
    <xf numFmtId="42" fontId="4" fillId="0" borderId="1" xfId="9" applyNumberFormat="1" applyFont="1" applyFill="1" applyBorder="1" applyAlignment="1">
      <alignment horizontal="left" wrapText="1"/>
    </xf>
    <xf numFmtId="42" fontId="4" fillId="0" borderId="1" xfId="9" applyNumberFormat="1" applyFont="1" applyFill="1" applyBorder="1" applyAlignment="1">
      <alignment horizontal="left"/>
    </xf>
    <xf numFmtId="42" fontId="4" fillId="0" borderId="1" xfId="0" applyNumberFormat="1" applyFont="1" applyBorder="1" applyAlignment="1">
      <alignment horizontal="left"/>
    </xf>
    <xf numFmtId="8" fontId="4" fillId="0" borderId="1" xfId="3" applyNumberFormat="1" applyFill="1" applyBorder="1" applyAlignment="1">
      <alignment horizontal="left"/>
    </xf>
    <xf numFmtId="8" fontId="4" fillId="0" borderId="1" xfId="9" applyNumberFormat="1" applyFont="1" applyFill="1" applyBorder="1" applyAlignment="1">
      <alignment horizontal="left" wrapText="1"/>
    </xf>
    <xf numFmtId="0" fontId="4" fillId="0" borderId="28" xfId="9" applyFont="1" applyFill="1" applyBorder="1" applyAlignment="1">
      <alignment horizontal="left" wrapText="1"/>
    </xf>
    <xf numFmtId="0" fontId="4" fillId="0" borderId="13" xfId="9" applyFont="1" applyFill="1" applyBorder="1" applyAlignment="1">
      <alignment horizontal="left" wrapText="1"/>
    </xf>
    <xf numFmtId="0" fontId="4" fillId="12" borderId="14" xfId="3" applyFill="1" applyBorder="1" applyAlignment="1">
      <alignment horizontal="left"/>
    </xf>
    <xf numFmtId="0" fontId="4" fillId="12" borderId="3" xfId="3" applyFill="1" applyBorder="1" applyAlignment="1">
      <alignment horizontal="left" wrapText="1"/>
    </xf>
    <xf numFmtId="0" fontId="4" fillId="12" borderId="3" xfId="9" applyFont="1" applyFill="1" applyBorder="1" applyAlignment="1">
      <alignment horizontal="left" wrapText="1"/>
    </xf>
    <xf numFmtId="0" fontId="6" fillId="12" borderId="3" xfId="9" applyFont="1" applyFill="1" applyBorder="1" applyAlignment="1">
      <alignment horizontal="center" vertical="center"/>
    </xf>
    <xf numFmtId="42" fontId="4" fillId="12" borderId="3" xfId="9" applyNumberFormat="1" applyFont="1" applyFill="1" applyBorder="1" applyAlignment="1">
      <alignment horizontal="left"/>
    </xf>
    <xf numFmtId="42" fontId="4" fillId="12" borderId="3" xfId="0" applyNumberFormat="1" applyFont="1" applyFill="1" applyBorder="1" applyAlignment="1">
      <alignment horizontal="left"/>
    </xf>
    <xf numFmtId="8" fontId="4" fillId="12" borderId="3" xfId="3" applyNumberFormat="1" applyFill="1" applyBorder="1" applyAlignment="1">
      <alignment horizontal="left"/>
    </xf>
    <xf numFmtId="8" fontId="4" fillId="12" borderId="3" xfId="9" applyNumberFormat="1" applyFont="1" applyFill="1" applyBorder="1" applyAlignment="1">
      <alignment horizontal="left" wrapText="1"/>
    </xf>
    <xf numFmtId="0" fontId="4" fillId="12" borderId="3" xfId="9" applyFont="1" applyFill="1" applyBorder="1" applyAlignment="1">
      <alignment horizontal="left"/>
    </xf>
    <xf numFmtId="0" fontId="14" fillId="12" borderId="28" xfId="9" applyFont="1" applyFill="1" applyBorder="1" applyAlignment="1">
      <alignment horizontal="left" wrapText="1"/>
    </xf>
    <xf numFmtId="0" fontId="4" fillId="12" borderId="15" xfId="0" applyFont="1" applyFill="1" applyBorder="1" applyAlignment="1">
      <alignment horizontal="left" vertical="center" wrapText="1"/>
    </xf>
    <xf numFmtId="0" fontId="4" fillId="13" borderId="4" xfId="0" applyFont="1" applyFill="1" applyBorder="1" applyAlignment="1">
      <alignment horizontal="left" vertical="center" wrapText="1"/>
    </xf>
    <xf numFmtId="0" fontId="6" fillId="12" borderId="4" xfId="9" applyFont="1" applyFill="1" applyBorder="1" applyAlignment="1">
      <alignment horizontal="center" vertical="center" wrapText="1"/>
    </xf>
    <xf numFmtId="42" fontId="4" fillId="12" borderId="4" xfId="9" applyNumberFormat="1" applyFont="1" applyFill="1" applyBorder="1" applyAlignment="1">
      <alignment horizontal="left" vertical="center" wrapText="1"/>
    </xf>
    <xf numFmtId="42" fontId="4" fillId="12" borderId="4" xfId="0" applyNumberFormat="1" applyFont="1" applyFill="1" applyBorder="1" applyAlignment="1">
      <alignment horizontal="left" vertical="center" wrapText="1"/>
    </xf>
    <xf numFmtId="8" fontId="4" fillId="12" borderId="4" xfId="2" applyNumberFormat="1" applyFill="1" applyBorder="1" applyAlignment="1">
      <alignment horizontal="left" vertical="center" wrapText="1"/>
    </xf>
    <xf numFmtId="164" fontId="4" fillId="12" borderId="4" xfId="0" applyNumberFormat="1" applyFont="1" applyFill="1" applyBorder="1" applyAlignment="1">
      <alignment horizontal="left" vertical="center" wrapText="1"/>
    </xf>
    <xf numFmtId="0" fontId="4" fillId="12" borderId="4" xfId="9" applyFont="1" applyFill="1" applyBorder="1" applyAlignment="1">
      <alignment horizontal="left" vertical="center" wrapText="1"/>
    </xf>
    <xf numFmtId="0" fontId="4" fillId="12" borderId="15" xfId="3" applyFill="1" applyBorder="1" applyAlignment="1">
      <alignment horizontal="left" vertical="center" wrapText="1"/>
    </xf>
    <xf numFmtId="0" fontId="4" fillId="13" borderId="4" xfId="3" applyFill="1" applyBorder="1" applyAlignment="1">
      <alignment horizontal="left" vertical="center" wrapText="1"/>
    </xf>
    <xf numFmtId="0" fontId="2" fillId="13" borderId="4" xfId="9" applyFont="1" applyFill="1" applyBorder="1" applyAlignment="1">
      <alignment horizontal="left" vertical="center" wrapText="1"/>
    </xf>
    <xf numFmtId="0" fontId="10" fillId="13" borderId="4" xfId="9" applyFont="1" applyFill="1" applyBorder="1" applyAlignment="1">
      <alignment horizontal="center" vertical="center" wrapText="1"/>
    </xf>
    <xf numFmtId="42" fontId="2" fillId="13" borderId="4" xfId="9" applyNumberFormat="1" applyFont="1" applyFill="1" applyBorder="1" applyAlignment="1">
      <alignment horizontal="left" vertical="center" wrapText="1"/>
    </xf>
    <xf numFmtId="42" fontId="8" fillId="13" borderId="4" xfId="9" applyNumberFormat="1" applyFont="1" applyFill="1" applyBorder="1" applyAlignment="1">
      <alignment horizontal="left" vertical="center" wrapText="1"/>
    </xf>
    <xf numFmtId="42" fontId="8" fillId="12" borderId="4" xfId="0" applyNumberFormat="1" applyFont="1" applyFill="1" applyBorder="1" applyAlignment="1">
      <alignment horizontal="left" vertical="center" wrapText="1"/>
    </xf>
    <xf numFmtId="44" fontId="4" fillId="13" borderId="4" xfId="10" applyFont="1" applyFill="1" applyBorder="1" applyAlignment="1">
      <alignment horizontal="left" vertical="center" wrapText="1"/>
    </xf>
    <xf numFmtId="44" fontId="2" fillId="13" borderId="4" xfId="10" applyFont="1" applyFill="1" applyBorder="1" applyAlignment="1" applyProtection="1">
      <alignment horizontal="left" vertical="center" wrapText="1"/>
    </xf>
    <xf numFmtId="0" fontId="2" fillId="12" borderId="4" xfId="9" applyFont="1" applyFill="1" applyBorder="1" applyAlignment="1">
      <alignment horizontal="left" vertical="center" wrapText="1"/>
    </xf>
    <xf numFmtId="0" fontId="2" fillId="13" borderId="24" xfId="9" applyFont="1" applyFill="1" applyBorder="1" applyAlignment="1">
      <alignment horizontal="left" vertical="center" wrapText="1"/>
    </xf>
    <xf numFmtId="0" fontId="14" fillId="12" borderId="16" xfId="9" applyFont="1" applyFill="1" applyBorder="1" applyAlignment="1">
      <alignment horizontal="left" vertical="center" wrapText="1"/>
    </xf>
    <xf numFmtId="0" fontId="15" fillId="0" borderId="15" xfId="2" applyFont="1" applyFill="1" applyBorder="1" applyAlignment="1">
      <alignment horizontal="left" vertical="center" wrapText="1"/>
    </xf>
    <xf numFmtId="0" fontId="15" fillId="0" borderId="4" xfId="2" applyFont="1" applyFill="1" applyBorder="1" applyAlignment="1">
      <alignment horizontal="left" vertical="center" wrapText="1"/>
    </xf>
    <xf numFmtId="0" fontId="16" fillId="0" borderId="4" xfId="9" applyFont="1" applyFill="1" applyBorder="1" applyAlignment="1">
      <alignment horizontal="left" vertical="center" wrapText="1"/>
    </xf>
    <xf numFmtId="0" fontId="17" fillId="0" borderId="4" xfId="9" applyFont="1" applyFill="1" applyBorder="1" applyAlignment="1">
      <alignment horizontal="center" vertical="center" wrapText="1"/>
    </xf>
    <xf numFmtId="42" fontId="16" fillId="0" borderId="4" xfId="9" applyNumberFormat="1" applyFont="1" applyFill="1" applyBorder="1" applyAlignment="1">
      <alignment horizontal="left" vertical="center" wrapText="1"/>
    </xf>
    <xf numFmtId="42" fontId="18" fillId="0" borderId="4" xfId="9" applyNumberFormat="1" applyFont="1" applyFill="1" applyBorder="1" applyAlignment="1">
      <alignment horizontal="left" vertical="center" wrapText="1"/>
    </xf>
    <xf numFmtId="42" fontId="18" fillId="0" borderId="4" xfId="0" applyNumberFormat="1" applyFont="1" applyBorder="1" applyAlignment="1">
      <alignment horizontal="left" vertical="center" wrapText="1"/>
    </xf>
    <xf numFmtId="44" fontId="15" fillId="0" borderId="4" xfId="10" applyFont="1" applyFill="1" applyBorder="1" applyAlignment="1">
      <alignment horizontal="left" vertical="center" wrapText="1"/>
    </xf>
    <xf numFmtId="44" fontId="16" fillId="0" borderId="4" xfId="10" applyFont="1" applyFill="1" applyBorder="1" applyAlignment="1" applyProtection="1">
      <alignment horizontal="left" vertical="center" wrapText="1"/>
    </xf>
    <xf numFmtId="0" fontId="16" fillId="0" borderId="24" xfId="9" applyFont="1" applyFill="1" applyBorder="1" applyAlignment="1">
      <alignment horizontal="left" vertical="center" wrapText="1"/>
    </xf>
    <xf numFmtId="0" fontId="15" fillId="0" borderId="15" xfId="3" applyFont="1" applyFill="1" applyBorder="1" applyAlignment="1">
      <alignment horizontal="left" vertical="center" wrapText="1"/>
    </xf>
    <xf numFmtId="0" fontId="15" fillId="2" borderId="4" xfId="3" applyFont="1" applyBorder="1" applyAlignment="1">
      <alignment horizontal="left" vertical="center" wrapText="1"/>
    </xf>
    <xf numFmtId="0" fontId="16" fillId="2" borderId="4" xfId="9" applyFont="1" applyBorder="1" applyAlignment="1">
      <alignment horizontal="left" vertical="center" wrapText="1"/>
    </xf>
    <xf numFmtId="0" fontId="17" fillId="2" borderId="4" xfId="9" applyFont="1" applyBorder="1" applyAlignment="1">
      <alignment horizontal="center" vertical="center" wrapText="1"/>
    </xf>
    <xf numFmtId="42" fontId="16" fillId="2" borderId="4" xfId="9" applyNumberFormat="1" applyFont="1" applyBorder="1" applyAlignment="1">
      <alignment horizontal="left" vertical="center" wrapText="1"/>
    </xf>
    <xf numFmtId="42" fontId="18" fillId="2" borderId="4" xfId="9" applyNumberFormat="1" applyFont="1" applyBorder="1" applyAlignment="1">
      <alignment horizontal="left" vertical="center" wrapText="1"/>
    </xf>
    <xf numFmtId="44" fontId="15" fillId="2" borderId="4" xfId="10" applyFont="1" applyFill="1" applyBorder="1" applyAlignment="1">
      <alignment horizontal="left" vertical="center" wrapText="1"/>
    </xf>
    <xf numFmtId="44" fontId="16" fillId="2" borderId="4" xfId="10" applyFont="1" applyFill="1" applyBorder="1" applyAlignment="1" applyProtection="1">
      <alignment horizontal="left" vertical="center" wrapText="1"/>
    </xf>
    <xf numFmtId="0" fontId="16" fillId="2" borderId="24" xfId="9" applyFont="1" applyBorder="1" applyAlignment="1">
      <alignment horizontal="left" vertical="center" wrapText="1"/>
    </xf>
    <xf numFmtId="0" fontId="11" fillId="11" borderId="25" xfId="9" applyFont="1" applyFill="1" applyBorder="1" applyAlignment="1">
      <alignment horizontal="center" vertical="center" wrapText="1"/>
    </xf>
    <xf numFmtId="0" fontId="11" fillId="11" borderId="7" xfId="9" applyFont="1" applyFill="1" applyBorder="1" applyAlignment="1">
      <alignment horizontal="center" vertical="center" wrapText="1"/>
    </xf>
    <xf numFmtId="0" fontId="11" fillId="11" borderId="32" xfId="9" applyFont="1" applyFill="1" applyBorder="1" applyAlignment="1">
      <alignment horizontal="center" vertical="center" wrapText="1"/>
    </xf>
    <xf numFmtId="0" fontId="11" fillId="11" borderId="18" xfId="9" applyFont="1" applyFill="1" applyBorder="1" applyAlignment="1">
      <alignment horizontal="center" vertical="center" wrapText="1"/>
    </xf>
    <xf numFmtId="0" fontId="12" fillId="0" borderId="7" xfId="9" applyFont="1" applyFill="1" applyBorder="1" applyAlignment="1">
      <alignment horizontal="center"/>
    </xf>
    <xf numFmtId="0" fontId="12" fillId="0" borderId="18" xfId="9" applyFont="1" applyFill="1" applyBorder="1" applyAlignment="1">
      <alignment horizontal="center"/>
    </xf>
  </cellXfs>
  <cellStyles count="11">
    <cellStyle name="Currency" xfId="10" builtinId="4"/>
    <cellStyle name="Normal" xfId="0" builtinId="0"/>
    <cellStyle name="Normal 10" xfId="9" xr:uid="{00000000-0005-0000-0000-000002000000}"/>
    <cellStyle name="Normal 2" xfId="2" xr:uid="{00000000-0005-0000-0000-000003000000}"/>
    <cellStyle name="Normal 3" xfId="3" xr:uid="{00000000-0005-0000-0000-000004000000}"/>
    <cellStyle name="Normal 4" xfId="4" xr:uid="{00000000-0005-0000-0000-000005000000}"/>
    <cellStyle name="Normal 5" xfId="1" xr:uid="{00000000-0005-0000-0000-000006000000}"/>
    <cellStyle name="Normal 6" xfId="5" xr:uid="{00000000-0005-0000-0000-000007000000}"/>
    <cellStyle name="Normal 7" xfId="7" xr:uid="{00000000-0005-0000-0000-000008000000}"/>
    <cellStyle name="Normal 8" xfId="6" xr:uid="{00000000-0005-0000-0000-000009000000}"/>
    <cellStyle name="Normal 9" xfId="8" xr:uid="{00000000-0005-0000-0000-00000A000000}"/>
  </cellStyles>
  <dxfs count="32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9" defaultPivotStyle="PivotStyleLight16"/>
  <colors>
    <mruColors>
      <color rgb="FF0000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Q53"/>
  <sheetViews>
    <sheetView zoomScaleNormal="100" workbookViewId="0">
      <pane xSplit="4" ySplit="1" topLeftCell="E2" activePane="bottomRight" state="frozen"/>
      <selection pane="topRight" activeCell="E1" sqref="E1"/>
      <selection pane="bottomLeft" activeCell="A2" sqref="A2"/>
      <selection pane="bottomRight"/>
    </sheetView>
  </sheetViews>
  <sheetFormatPr defaultColWidth="8.77734375" defaultRowHeight="15.6" x14ac:dyDescent="0.3"/>
  <cols>
    <col min="1" max="1" width="9.77734375" style="28" customWidth="1"/>
    <col min="2" max="2" width="35.21875" style="28" customWidth="1"/>
    <col min="3" max="3" width="16.77734375" style="28" bestFit="1" customWidth="1"/>
    <col min="4" max="4" width="10.77734375" style="70" bestFit="1" customWidth="1"/>
    <col min="5" max="5" width="11.21875" style="28" hidden="1" customWidth="1"/>
    <col min="6" max="6" width="12.44140625" style="35" hidden="1" customWidth="1"/>
    <col min="7" max="7" width="14.21875" style="35" hidden="1" customWidth="1"/>
    <col min="8" max="8" width="10.21875" style="36" hidden="1" customWidth="1"/>
    <col min="9" max="10" width="12.21875" style="28" hidden="1" customWidth="1"/>
    <col min="11" max="12" width="20.5546875" style="37" bestFit="1" customWidth="1"/>
    <col min="13" max="13" width="14.5546875" style="28" hidden="1" customWidth="1"/>
    <col min="14" max="14" width="16" style="28" hidden="1" customWidth="1"/>
    <col min="15" max="15" width="9.44140625" style="28" hidden="1" customWidth="1"/>
    <col min="16" max="16" width="9.44140625" style="28" customWidth="1"/>
    <col min="17" max="17" width="28.77734375" style="28" customWidth="1"/>
    <col min="18" max="16384" width="8.77734375" style="28"/>
  </cols>
  <sheetData>
    <row r="1" spans="1:17" x14ac:dyDescent="0.3">
      <c r="A1" s="71" t="s">
        <v>0</v>
      </c>
      <c r="B1" s="72" t="s">
        <v>149</v>
      </c>
      <c r="C1" s="72" t="s">
        <v>3</v>
      </c>
      <c r="D1" s="73" t="s">
        <v>4</v>
      </c>
      <c r="E1" s="74" t="s">
        <v>115</v>
      </c>
      <c r="F1" s="75" t="s">
        <v>110</v>
      </c>
      <c r="G1" s="75" t="s">
        <v>111</v>
      </c>
      <c r="H1" s="76" t="s">
        <v>112</v>
      </c>
      <c r="I1" s="74" t="s">
        <v>113</v>
      </c>
      <c r="J1" s="74" t="s">
        <v>114</v>
      </c>
      <c r="K1" s="77" t="s">
        <v>37</v>
      </c>
      <c r="L1" s="77" t="s">
        <v>38</v>
      </c>
      <c r="M1" s="72" t="s">
        <v>1</v>
      </c>
      <c r="N1" s="78" t="s">
        <v>34</v>
      </c>
      <c r="O1" s="72" t="s">
        <v>2</v>
      </c>
      <c r="P1" s="72" t="s">
        <v>150</v>
      </c>
      <c r="Q1" s="79" t="s">
        <v>33</v>
      </c>
    </row>
    <row r="2" spans="1:17" s="33" customFormat="1" x14ac:dyDescent="0.3">
      <c r="A2" s="80">
        <v>20139</v>
      </c>
      <c r="B2" s="39" t="s">
        <v>124</v>
      </c>
      <c r="C2" s="39" t="s">
        <v>132</v>
      </c>
      <c r="D2" s="67">
        <v>2</v>
      </c>
      <c r="E2" s="6"/>
      <c r="F2" s="40"/>
      <c r="G2" s="40"/>
      <c r="H2" s="41"/>
      <c r="I2" s="6"/>
      <c r="J2" s="6"/>
      <c r="K2" s="91">
        <v>228060</v>
      </c>
      <c r="L2" s="92">
        <v>247300</v>
      </c>
      <c r="M2" s="5"/>
      <c r="N2" s="5"/>
      <c r="O2" s="5"/>
      <c r="P2" s="87" t="s">
        <v>159</v>
      </c>
      <c r="Q2" s="81"/>
    </row>
    <row r="3" spans="1:17" s="33" customFormat="1" x14ac:dyDescent="0.3">
      <c r="A3" s="60">
        <v>20163</v>
      </c>
      <c r="B3" s="34" t="s">
        <v>125</v>
      </c>
      <c r="C3" s="34" t="s">
        <v>133</v>
      </c>
      <c r="D3" s="68">
        <v>2</v>
      </c>
      <c r="E3" s="2"/>
      <c r="F3" s="30"/>
      <c r="G3" s="30"/>
      <c r="H3" s="31"/>
      <c r="I3" s="2"/>
      <c r="J3" s="2"/>
      <c r="K3" s="93">
        <v>264764</v>
      </c>
      <c r="L3" s="94">
        <v>287100</v>
      </c>
      <c r="M3" s="1"/>
      <c r="N3" s="1"/>
      <c r="O3" s="1"/>
      <c r="P3" s="87" t="s">
        <v>159</v>
      </c>
      <c r="Q3" s="82"/>
    </row>
    <row r="4" spans="1:17" s="33" customFormat="1" ht="28.8" x14ac:dyDescent="0.3">
      <c r="A4" s="83">
        <v>20164</v>
      </c>
      <c r="B4" s="34" t="s">
        <v>119</v>
      </c>
      <c r="C4" s="34" t="s">
        <v>120</v>
      </c>
      <c r="D4" s="68">
        <v>2</v>
      </c>
      <c r="E4" s="2"/>
      <c r="F4" s="30"/>
      <c r="G4" s="30"/>
      <c r="H4" s="31"/>
      <c r="I4" s="2"/>
      <c r="J4" s="2"/>
      <c r="K4" s="94">
        <v>1070213</v>
      </c>
      <c r="L4" s="94">
        <v>1160500</v>
      </c>
      <c r="M4" s="1"/>
      <c r="N4" s="1"/>
      <c r="O4" s="1"/>
      <c r="P4" s="87" t="s">
        <v>159</v>
      </c>
      <c r="Q4" s="82"/>
    </row>
    <row r="5" spans="1:17" s="33" customFormat="1" ht="28.8" x14ac:dyDescent="0.3">
      <c r="A5" s="83">
        <v>20173</v>
      </c>
      <c r="B5" s="29" t="s">
        <v>140</v>
      </c>
      <c r="C5" s="32" t="s">
        <v>141</v>
      </c>
      <c r="D5" s="68">
        <v>2</v>
      </c>
      <c r="E5" s="2"/>
      <c r="F5" s="30"/>
      <c r="G5" s="30"/>
      <c r="H5" s="31"/>
      <c r="I5" s="2"/>
      <c r="J5" s="2"/>
      <c r="K5" s="93">
        <v>150503</v>
      </c>
      <c r="L5" s="95">
        <v>163200</v>
      </c>
      <c r="M5" s="1"/>
      <c r="N5" s="1"/>
      <c r="O5" s="1"/>
      <c r="P5" s="87" t="s">
        <v>159</v>
      </c>
      <c r="Q5" s="82"/>
    </row>
    <row r="6" spans="1:17" s="33" customFormat="1" ht="28.8" x14ac:dyDescent="0.3">
      <c r="A6" s="60">
        <v>20198</v>
      </c>
      <c r="B6" s="34" t="s">
        <v>130</v>
      </c>
      <c r="C6" s="34" t="s">
        <v>133</v>
      </c>
      <c r="D6" s="68">
        <v>2</v>
      </c>
      <c r="E6" s="2"/>
      <c r="F6" s="30"/>
      <c r="G6" s="30"/>
      <c r="H6" s="31"/>
      <c r="I6" s="2"/>
      <c r="J6" s="2"/>
      <c r="K6" s="93">
        <v>604318</v>
      </c>
      <c r="L6" s="94">
        <v>655300</v>
      </c>
      <c r="M6" s="1"/>
      <c r="N6" s="1"/>
      <c r="O6" s="1"/>
      <c r="P6" s="87" t="s">
        <v>159</v>
      </c>
      <c r="Q6" s="82"/>
    </row>
    <row r="7" spans="1:17" s="33" customFormat="1" x14ac:dyDescent="0.3">
      <c r="A7" s="60">
        <v>20200</v>
      </c>
      <c r="B7" s="34" t="s">
        <v>131</v>
      </c>
      <c r="C7" s="34" t="s">
        <v>133</v>
      </c>
      <c r="D7" s="68">
        <v>2</v>
      </c>
      <c r="E7" s="2"/>
      <c r="F7" s="30"/>
      <c r="G7" s="30"/>
      <c r="H7" s="31"/>
      <c r="I7" s="2"/>
      <c r="J7" s="2"/>
      <c r="K7" s="93">
        <v>195967</v>
      </c>
      <c r="L7" s="94">
        <v>212500</v>
      </c>
      <c r="M7" s="1"/>
      <c r="N7" s="1"/>
      <c r="O7" s="1"/>
      <c r="P7" s="87" t="s">
        <v>159</v>
      </c>
      <c r="Q7" s="82"/>
    </row>
    <row r="8" spans="1:17" s="33" customFormat="1" ht="28.8" x14ac:dyDescent="0.3">
      <c r="A8" s="84">
        <v>20217</v>
      </c>
      <c r="B8" s="29" t="s">
        <v>142</v>
      </c>
      <c r="C8" s="29" t="s">
        <v>134</v>
      </c>
      <c r="D8" s="68">
        <v>2</v>
      </c>
      <c r="E8" s="2"/>
      <c r="F8" s="30"/>
      <c r="G8" s="30"/>
      <c r="H8" s="31"/>
      <c r="I8" s="2"/>
      <c r="J8" s="2"/>
      <c r="K8" s="97">
        <v>685994</v>
      </c>
      <c r="L8" s="97">
        <v>743866</v>
      </c>
      <c r="M8" s="1"/>
      <c r="N8" s="1"/>
      <c r="O8" s="1"/>
      <c r="P8" s="87" t="s">
        <v>159</v>
      </c>
      <c r="Q8" s="82" t="s">
        <v>164</v>
      </c>
    </row>
    <row r="9" spans="1:17" s="33" customFormat="1" ht="28.8" x14ac:dyDescent="0.3">
      <c r="A9" s="84">
        <v>20305</v>
      </c>
      <c r="B9" s="34" t="s">
        <v>121</v>
      </c>
      <c r="C9" s="34" t="s">
        <v>120</v>
      </c>
      <c r="D9" s="68">
        <v>2</v>
      </c>
      <c r="E9" s="2"/>
      <c r="F9" s="30"/>
      <c r="G9" s="30"/>
      <c r="H9" s="31"/>
      <c r="I9" s="2"/>
      <c r="J9" s="2"/>
      <c r="K9" s="94">
        <v>1610563</v>
      </c>
      <c r="L9" s="94">
        <v>1794900</v>
      </c>
      <c r="M9" s="1"/>
      <c r="N9" s="1"/>
      <c r="O9" s="1"/>
      <c r="P9" s="88" t="s">
        <v>163</v>
      </c>
      <c r="Q9" s="82"/>
    </row>
    <row r="10" spans="1:17" s="33" customFormat="1" x14ac:dyDescent="0.3">
      <c r="A10" s="60">
        <v>20306</v>
      </c>
      <c r="B10" s="11" t="s">
        <v>95</v>
      </c>
      <c r="C10" s="1" t="s">
        <v>30</v>
      </c>
      <c r="D10" s="68">
        <v>2</v>
      </c>
      <c r="E10" s="2">
        <v>0</v>
      </c>
      <c r="F10" s="30">
        <v>260600</v>
      </c>
      <c r="G10" s="30">
        <v>68000</v>
      </c>
      <c r="H10" s="31">
        <v>4300</v>
      </c>
      <c r="I10" s="2">
        <v>923900</v>
      </c>
      <c r="J10" s="2">
        <v>0</v>
      </c>
      <c r="K10" s="93">
        <v>1127725</v>
      </c>
      <c r="L10" s="96">
        <f>SUM(K10:K10)</f>
        <v>1127725</v>
      </c>
      <c r="M10" s="1" t="s">
        <v>5</v>
      </c>
      <c r="N10" s="1" t="s">
        <v>36</v>
      </c>
      <c r="O10" s="1" t="s">
        <v>7</v>
      </c>
      <c r="P10" s="88" t="s">
        <v>163</v>
      </c>
      <c r="Q10" s="82"/>
    </row>
    <row r="11" spans="1:17" s="33" customFormat="1" ht="28.8" x14ac:dyDescent="0.3">
      <c r="A11" s="84">
        <v>20312</v>
      </c>
      <c r="B11" s="29" t="s">
        <v>122</v>
      </c>
      <c r="C11" s="29" t="s">
        <v>123</v>
      </c>
      <c r="D11" s="68">
        <v>2</v>
      </c>
      <c r="E11" s="2"/>
      <c r="F11" s="30"/>
      <c r="G11" s="30"/>
      <c r="H11" s="31"/>
      <c r="I11" s="2"/>
      <c r="J11" s="2"/>
      <c r="K11" s="97">
        <v>1956294</v>
      </c>
      <c r="L11" s="97">
        <v>2180200</v>
      </c>
      <c r="M11" s="1"/>
      <c r="N11" s="1"/>
      <c r="O11" s="1"/>
      <c r="P11" s="88" t="s">
        <v>163</v>
      </c>
      <c r="Q11" s="82"/>
    </row>
    <row r="12" spans="1:17" s="33" customFormat="1" ht="28.8" x14ac:dyDescent="0.3">
      <c r="A12" s="84">
        <v>20316</v>
      </c>
      <c r="B12" s="34" t="s">
        <v>136</v>
      </c>
      <c r="C12" s="34" t="s">
        <v>138</v>
      </c>
      <c r="D12" s="68">
        <v>2</v>
      </c>
      <c r="E12" s="2"/>
      <c r="F12" s="30"/>
      <c r="G12" s="30"/>
      <c r="H12" s="31"/>
      <c r="I12" s="2"/>
      <c r="J12" s="2"/>
      <c r="K12" s="93">
        <v>2076173</v>
      </c>
      <c r="L12" s="94">
        <v>2313800</v>
      </c>
      <c r="M12" s="1"/>
      <c r="N12" s="1"/>
      <c r="O12" s="1"/>
      <c r="P12" s="88" t="s">
        <v>163</v>
      </c>
      <c r="Q12" s="82"/>
    </row>
    <row r="13" spans="1:17" s="33" customFormat="1" ht="28.8" x14ac:dyDescent="0.3">
      <c r="A13" s="84">
        <v>20354</v>
      </c>
      <c r="B13" s="34" t="s">
        <v>137</v>
      </c>
      <c r="C13" s="34" t="s">
        <v>139</v>
      </c>
      <c r="D13" s="68">
        <v>2</v>
      </c>
      <c r="E13" s="2"/>
      <c r="F13" s="30"/>
      <c r="G13" s="30"/>
      <c r="H13" s="31"/>
      <c r="I13" s="2"/>
      <c r="J13" s="2"/>
      <c r="K13" s="93">
        <v>2090260</v>
      </c>
      <c r="L13" s="94">
        <v>2329500</v>
      </c>
      <c r="M13" s="1"/>
      <c r="N13" s="1"/>
      <c r="O13" s="1"/>
      <c r="P13" s="88" t="s">
        <v>163</v>
      </c>
      <c r="Q13" s="82"/>
    </row>
    <row r="14" spans="1:17" s="33" customFormat="1" ht="28.8" x14ac:dyDescent="0.3">
      <c r="A14" s="60" t="s">
        <v>97</v>
      </c>
      <c r="B14" s="11" t="s">
        <v>96</v>
      </c>
      <c r="C14" s="1" t="s">
        <v>31</v>
      </c>
      <c r="D14" s="68">
        <v>2</v>
      </c>
      <c r="E14" s="2">
        <v>0</v>
      </c>
      <c r="F14" s="30">
        <v>313900</v>
      </c>
      <c r="G14" s="30">
        <v>28200</v>
      </c>
      <c r="H14" s="31">
        <v>0</v>
      </c>
      <c r="I14" s="2">
        <v>2508700</v>
      </c>
      <c r="J14" s="2">
        <v>0</v>
      </c>
      <c r="K14" s="93">
        <v>2558023</v>
      </c>
      <c r="L14" s="96">
        <f t="shared" ref="L14:L22" si="0">SUM(K14:K14)</f>
        <v>2558023</v>
      </c>
      <c r="M14" s="1" t="s">
        <v>5</v>
      </c>
      <c r="N14" s="1" t="s">
        <v>36</v>
      </c>
      <c r="O14" s="1" t="s">
        <v>7</v>
      </c>
      <c r="P14" s="88" t="s">
        <v>163</v>
      </c>
      <c r="Q14" s="82" t="s">
        <v>164</v>
      </c>
    </row>
    <row r="15" spans="1:17" s="33" customFormat="1" ht="28.8" x14ac:dyDescent="0.3">
      <c r="A15" s="60" t="s">
        <v>94</v>
      </c>
      <c r="B15" s="11" t="s">
        <v>93</v>
      </c>
      <c r="C15" s="1" t="s">
        <v>10</v>
      </c>
      <c r="D15" s="68">
        <v>2</v>
      </c>
      <c r="E15" s="2">
        <v>0</v>
      </c>
      <c r="F15" s="30">
        <v>754000</v>
      </c>
      <c r="G15" s="30">
        <v>387800</v>
      </c>
      <c r="H15" s="31">
        <v>4300</v>
      </c>
      <c r="I15" s="2">
        <v>4973800</v>
      </c>
      <c r="J15" s="2">
        <v>0</v>
      </c>
      <c r="K15" s="93">
        <v>5491386</v>
      </c>
      <c r="L15" s="96">
        <f t="shared" si="0"/>
        <v>5491386</v>
      </c>
      <c r="M15" s="1" t="s">
        <v>5</v>
      </c>
      <c r="N15" s="1" t="s">
        <v>35</v>
      </c>
      <c r="O15" s="1" t="s">
        <v>7</v>
      </c>
      <c r="P15" s="88" t="s">
        <v>163</v>
      </c>
      <c r="Q15" s="103"/>
    </row>
    <row r="16" spans="1:17" s="33" customFormat="1" ht="28.8" x14ac:dyDescent="0.3">
      <c r="A16" s="60" t="s">
        <v>92</v>
      </c>
      <c r="B16" s="11" t="s">
        <v>91</v>
      </c>
      <c r="C16" s="1" t="s">
        <v>28</v>
      </c>
      <c r="D16" s="68">
        <v>2</v>
      </c>
      <c r="E16" s="2">
        <v>0</v>
      </c>
      <c r="F16" s="30">
        <v>264600</v>
      </c>
      <c r="G16" s="30">
        <v>37200</v>
      </c>
      <c r="H16" s="31">
        <v>4300</v>
      </c>
      <c r="I16" s="2">
        <v>730300</v>
      </c>
      <c r="J16" s="2">
        <v>0</v>
      </c>
      <c r="K16" s="93">
        <v>929962</v>
      </c>
      <c r="L16" s="96">
        <f t="shared" si="0"/>
        <v>929962</v>
      </c>
      <c r="M16" s="1" t="s">
        <v>5</v>
      </c>
      <c r="N16" s="1" t="s">
        <v>35</v>
      </c>
      <c r="O16" s="1" t="s">
        <v>7</v>
      </c>
      <c r="P16" s="88" t="s">
        <v>163</v>
      </c>
      <c r="Q16" s="82"/>
    </row>
    <row r="17" spans="1:17" s="33" customFormat="1" ht="28.8" x14ac:dyDescent="0.3">
      <c r="A17" s="60" t="s">
        <v>90</v>
      </c>
      <c r="B17" s="11" t="s">
        <v>89</v>
      </c>
      <c r="C17" s="1" t="s">
        <v>30</v>
      </c>
      <c r="D17" s="68">
        <v>2</v>
      </c>
      <c r="E17" s="2">
        <v>0</v>
      </c>
      <c r="F17" s="30">
        <v>478300</v>
      </c>
      <c r="G17" s="30">
        <v>74400</v>
      </c>
      <c r="H17" s="31">
        <v>4300</v>
      </c>
      <c r="I17" s="2">
        <v>1957200</v>
      </c>
      <c r="J17" s="2">
        <v>0</v>
      </c>
      <c r="K17" s="93">
        <v>2255992</v>
      </c>
      <c r="L17" s="96">
        <f t="shared" si="0"/>
        <v>2255992</v>
      </c>
      <c r="M17" s="1" t="s">
        <v>5</v>
      </c>
      <c r="N17" s="1" t="s">
        <v>35</v>
      </c>
      <c r="O17" s="1" t="s">
        <v>7</v>
      </c>
      <c r="P17" s="88" t="s">
        <v>163</v>
      </c>
      <c r="Q17" s="82"/>
    </row>
    <row r="18" spans="1:17" s="33" customFormat="1" ht="28.8" x14ac:dyDescent="0.3">
      <c r="A18" s="60" t="s">
        <v>88</v>
      </c>
      <c r="B18" s="11" t="s">
        <v>87</v>
      </c>
      <c r="C18" s="1" t="s">
        <v>30</v>
      </c>
      <c r="D18" s="68">
        <v>2</v>
      </c>
      <c r="E18" s="2">
        <v>0</v>
      </c>
      <c r="F18" s="30">
        <v>557227</v>
      </c>
      <c r="G18" s="30">
        <v>0</v>
      </c>
      <c r="H18" s="31">
        <v>0</v>
      </c>
      <c r="I18" s="2">
        <v>0</v>
      </c>
      <c r="J18" s="2">
        <v>0</v>
      </c>
      <c r="K18" s="93">
        <v>500000</v>
      </c>
      <c r="L18" s="96">
        <f t="shared" si="0"/>
        <v>500000</v>
      </c>
      <c r="M18" s="1" t="s">
        <v>5</v>
      </c>
      <c r="N18" s="1" t="s">
        <v>36</v>
      </c>
      <c r="O18" s="1" t="s">
        <v>9</v>
      </c>
      <c r="P18" s="88" t="s">
        <v>163</v>
      </c>
      <c r="Q18" s="82"/>
    </row>
    <row r="19" spans="1:17" s="33" customFormat="1" ht="28.8" x14ac:dyDescent="0.3">
      <c r="A19" s="60" t="s">
        <v>86</v>
      </c>
      <c r="B19" s="11" t="s">
        <v>85</v>
      </c>
      <c r="C19" s="1" t="s">
        <v>21</v>
      </c>
      <c r="D19" s="68">
        <v>2</v>
      </c>
      <c r="E19" s="2">
        <v>0</v>
      </c>
      <c r="F19" s="30">
        <v>352000</v>
      </c>
      <c r="G19" s="30">
        <v>112800</v>
      </c>
      <c r="H19" s="31">
        <v>0</v>
      </c>
      <c r="I19" s="2">
        <v>2757800</v>
      </c>
      <c r="J19" s="2">
        <v>0</v>
      </c>
      <c r="K19" s="93">
        <v>2891639</v>
      </c>
      <c r="L19" s="96">
        <f t="shared" si="0"/>
        <v>2891639</v>
      </c>
      <c r="M19" s="1" t="s">
        <v>5</v>
      </c>
      <c r="N19" s="1" t="s">
        <v>35</v>
      </c>
      <c r="O19" s="1" t="s">
        <v>7</v>
      </c>
      <c r="P19" s="88" t="s">
        <v>163</v>
      </c>
      <c r="Q19" s="82"/>
    </row>
    <row r="20" spans="1:17" s="33" customFormat="1" x14ac:dyDescent="0.3">
      <c r="A20" s="60" t="s">
        <v>84</v>
      </c>
      <c r="B20" s="11" t="s">
        <v>83</v>
      </c>
      <c r="C20" s="1" t="s">
        <v>28</v>
      </c>
      <c r="D20" s="68">
        <v>2</v>
      </c>
      <c r="E20" s="2">
        <v>0</v>
      </c>
      <c r="F20" s="30">
        <v>312100</v>
      </c>
      <c r="G20" s="30">
        <v>26600</v>
      </c>
      <c r="H20" s="31">
        <v>4300</v>
      </c>
      <c r="I20" s="2">
        <v>987500</v>
      </c>
      <c r="J20" s="2">
        <v>0</v>
      </c>
      <c r="K20" s="93">
        <v>1193857</v>
      </c>
      <c r="L20" s="96">
        <f t="shared" si="0"/>
        <v>1193857</v>
      </c>
      <c r="M20" s="1" t="s">
        <v>5</v>
      </c>
      <c r="N20" s="1" t="s">
        <v>35</v>
      </c>
      <c r="O20" s="1" t="s">
        <v>7</v>
      </c>
      <c r="P20" s="88" t="s">
        <v>163</v>
      </c>
      <c r="Q20" s="82"/>
    </row>
    <row r="21" spans="1:17" s="33" customFormat="1" x14ac:dyDescent="0.3">
      <c r="A21" s="60" t="s">
        <v>82</v>
      </c>
      <c r="B21" s="11" t="s">
        <v>81</v>
      </c>
      <c r="C21" s="1" t="s">
        <v>30</v>
      </c>
      <c r="D21" s="68">
        <v>2</v>
      </c>
      <c r="E21" s="2">
        <v>0</v>
      </c>
      <c r="F21" s="30">
        <v>574000</v>
      </c>
      <c r="G21" s="30">
        <v>106300</v>
      </c>
      <c r="H21" s="31">
        <v>4300</v>
      </c>
      <c r="I21" s="2">
        <v>2420500</v>
      </c>
      <c r="J21" s="2">
        <v>0</v>
      </c>
      <c r="K21" s="93">
        <v>2786206</v>
      </c>
      <c r="L21" s="96">
        <f t="shared" si="0"/>
        <v>2786206</v>
      </c>
      <c r="M21" s="1" t="s">
        <v>5</v>
      </c>
      <c r="N21" s="1" t="s">
        <v>36</v>
      </c>
      <c r="O21" s="1" t="s">
        <v>7</v>
      </c>
      <c r="P21" s="88" t="s">
        <v>163</v>
      </c>
      <c r="Q21" s="82"/>
    </row>
    <row r="22" spans="1:17" s="33" customFormat="1" ht="28.8" x14ac:dyDescent="0.3">
      <c r="A22" s="60" t="s">
        <v>80</v>
      </c>
      <c r="B22" s="11" t="s">
        <v>79</v>
      </c>
      <c r="C22" s="1" t="s">
        <v>25</v>
      </c>
      <c r="D22" s="68">
        <v>2</v>
      </c>
      <c r="E22" s="2">
        <v>0</v>
      </c>
      <c r="F22" s="30">
        <v>557227</v>
      </c>
      <c r="G22" s="30">
        <v>0</v>
      </c>
      <c r="H22" s="31">
        <v>0</v>
      </c>
      <c r="I22" s="2">
        <v>0</v>
      </c>
      <c r="J22" s="2">
        <v>0</v>
      </c>
      <c r="K22" s="93">
        <v>500000</v>
      </c>
      <c r="L22" s="96">
        <f t="shared" si="0"/>
        <v>500000</v>
      </c>
      <c r="M22" s="1" t="s">
        <v>5</v>
      </c>
      <c r="N22" s="1" t="s">
        <v>35</v>
      </c>
      <c r="O22" s="1" t="s">
        <v>9</v>
      </c>
      <c r="P22" s="88" t="s">
        <v>163</v>
      </c>
      <c r="Q22" s="82"/>
    </row>
    <row r="23" spans="1:17" s="19" customFormat="1" x14ac:dyDescent="0.3">
      <c r="A23" s="57">
        <v>20313</v>
      </c>
      <c r="B23" s="85" t="s">
        <v>146</v>
      </c>
      <c r="C23" s="7" t="s">
        <v>133</v>
      </c>
      <c r="D23" s="62">
        <v>2</v>
      </c>
      <c r="E23" s="9"/>
      <c r="F23" s="9"/>
      <c r="G23" s="9"/>
      <c r="H23" s="17"/>
      <c r="I23" s="9"/>
      <c r="J23" s="9"/>
      <c r="K23" s="102">
        <v>1706844</v>
      </c>
      <c r="L23" s="98">
        <v>1902200</v>
      </c>
      <c r="M23" s="7"/>
      <c r="N23" s="7"/>
      <c r="O23" s="7"/>
      <c r="P23" s="88" t="s">
        <v>163</v>
      </c>
      <c r="Q23" s="59"/>
    </row>
    <row r="24" spans="1:17" s="33" customFormat="1" ht="28.8" x14ac:dyDescent="0.3">
      <c r="A24" s="161" t="s">
        <v>99</v>
      </c>
      <c r="B24" s="162" t="s">
        <v>98</v>
      </c>
      <c r="C24" s="163" t="s">
        <v>11</v>
      </c>
      <c r="D24" s="164">
        <v>3</v>
      </c>
      <c r="E24" s="165">
        <v>0</v>
      </c>
      <c r="F24" s="166">
        <v>21000</v>
      </c>
      <c r="G24" s="166">
        <v>0</v>
      </c>
      <c r="H24" s="167">
        <v>5000</v>
      </c>
      <c r="I24" s="165">
        <v>95000</v>
      </c>
      <c r="J24" s="165">
        <v>0</v>
      </c>
      <c r="K24" s="168">
        <v>111586</v>
      </c>
      <c r="L24" s="169">
        <f t="shared" ref="L24:L48" si="1">SUM(K24:K24)</f>
        <v>111586</v>
      </c>
      <c r="M24" s="163" t="s">
        <v>5</v>
      </c>
      <c r="N24" s="163" t="s">
        <v>35</v>
      </c>
      <c r="O24" s="163" t="s">
        <v>7</v>
      </c>
      <c r="P24" s="170" t="s">
        <v>159</v>
      </c>
      <c r="Q24" s="82" t="s">
        <v>181</v>
      </c>
    </row>
    <row r="25" spans="1:17" s="33" customFormat="1" ht="28.8" x14ac:dyDescent="0.3">
      <c r="A25" s="60" t="s">
        <v>78</v>
      </c>
      <c r="B25" s="11" t="s">
        <v>77</v>
      </c>
      <c r="C25" s="1" t="s">
        <v>15</v>
      </c>
      <c r="D25" s="68">
        <v>3</v>
      </c>
      <c r="E25" s="2">
        <v>0</v>
      </c>
      <c r="F25" s="30">
        <v>604887</v>
      </c>
      <c r="G25" s="30">
        <v>32814</v>
      </c>
      <c r="H25" s="31">
        <v>0</v>
      </c>
      <c r="I25" s="2">
        <v>2456342</v>
      </c>
      <c r="J25" s="2">
        <v>0</v>
      </c>
      <c r="K25" s="93">
        <v>2776285</v>
      </c>
      <c r="L25" s="96">
        <f t="shared" si="1"/>
        <v>2776285</v>
      </c>
      <c r="M25" s="1" t="s">
        <v>5</v>
      </c>
      <c r="N25" s="1" t="s">
        <v>35</v>
      </c>
      <c r="O25" s="1" t="s">
        <v>7</v>
      </c>
      <c r="P25" s="88" t="s">
        <v>163</v>
      </c>
      <c r="Q25" s="82"/>
    </row>
    <row r="26" spans="1:17" s="33" customFormat="1" x14ac:dyDescent="0.3">
      <c r="A26" s="60" t="s">
        <v>76</v>
      </c>
      <c r="B26" s="11" t="s">
        <v>75</v>
      </c>
      <c r="C26" s="1" t="s">
        <v>16</v>
      </c>
      <c r="D26" s="68">
        <v>3</v>
      </c>
      <c r="E26" s="2">
        <v>0</v>
      </c>
      <c r="F26" s="30">
        <v>371672</v>
      </c>
      <c r="G26" s="30">
        <v>32814</v>
      </c>
      <c r="H26" s="31">
        <v>0</v>
      </c>
      <c r="I26" s="2">
        <v>1473758</v>
      </c>
      <c r="J26" s="2">
        <v>0</v>
      </c>
      <c r="K26" s="93">
        <v>1685348</v>
      </c>
      <c r="L26" s="96">
        <f t="shared" si="1"/>
        <v>1685348</v>
      </c>
      <c r="M26" s="1" t="s">
        <v>5</v>
      </c>
      <c r="N26" s="1" t="s">
        <v>35</v>
      </c>
      <c r="O26" s="1" t="s">
        <v>7</v>
      </c>
      <c r="P26" s="88" t="s">
        <v>163</v>
      </c>
      <c r="Q26" s="82"/>
    </row>
    <row r="27" spans="1:17" s="33" customFormat="1" x14ac:dyDescent="0.3">
      <c r="A27" s="60" t="s">
        <v>74</v>
      </c>
      <c r="B27" s="11" t="s">
        <v>73</v>
      </c>
      <c r="C27" s="1" t="s">
        <v>15</v>
      </c>
      <c r="D27" s="68">
        <v>3</v>
      </c>
      <c r="E27" s="2">
        <v>0</v>
      </c>
      <c r="F27" s="30">
        <v>233764</v>
      </c>
      <c r="G27" s="30">
        <v>13126</v>
      </c>
      <c r="H27" s="31">
        <v>0</v>
      </c>
      <c r="I27" s="2">
        <v>580347</v>
      </c>
      <c r="J27" s="2">
        <v>0</v>
      </c>
      <c r="K27" s="93">
        <v>742279</v>
      </c>
      <c r="L27" s="96">
        <f t="shared" si="1"/>
        <v>742279</v>
      </c>
      <c r="M27" s="1" t="s">
        <v>5</v>
      </c>
      <c r="N27" s="1" t="s">
        <v>35</v>
      </c>
      <c r="O27" s="1" t="s">
        <v>7</v>
      </c>
      <c r="P27" s="88" t="s">
        <v>163</v>
      </c>
      <c r="Q27" s="82"/>
    </row>
    <row r="28" spans="1:17" s="33" customFormat="1" x14ac:dyDescent="0.3">
      <c r="A28" s="60" t="s">
        <v>72</v>
      </c>
      <c r="B28" s="11" t="s">
        <v>71</v>
      </c>
      <c r="C28" s="1" t="s">
        <v>15</v>
      </c>
      <c r="D28" s="68">
        <v>3</v>
      </c>
      <c r="E28" s="2">
        <v>0</v>
      </c>
      <c r="F28" s="30">
        <v>564160</v>
      </c>
      <c r="G28" s="30">
        <v>33771</v>
      </c>
      <c r="H28" s="31">
        <v>0</v>
      </c>
      <c r="I28" s="2">
        <v>2248408</v>
      </c>
      <c r="J28" s="2">
        <v>0</v>
      </c>
      <c r="K28" s="93">
        <v>2554020</v>
      </c>
      <c r="L28" s="96">
        <f t="shared" si="1"/>
        <v>2554020</v>
      </c>
      <c r="M28" s="1" t="s">
        <v>5</v>
      </c>
      <c r="N28" s="1" t="s">
        <v>35</v>
      </c>
      <c r="O28" s="1" t="s">
        <v>7</v>
      </c>
      <c r="P28" s="88" t="s">
        <v>163</v>
      </c>
      <c r="Q28" s="82"/>
    </row>
    <row r="29" spans="1:17" s="33" customFormat="1" x14ac:dyDescent="0.3">
      <c r="A29" s="90">
        <v>20248</v>
      </c>
      <c r="B29" s="90" t="s">
        <v>151</v>
      </c>
      <c r="C29" s="1" t="s">
        <v>15</v>
      </c>
      <c r="D29" s="68">
        <v>3</v>
      </c>
      <c r="E29" s="2"/>
      <c r="F29" s="30"/>
      <c r="G29" s="30"/>
      <c r="H29" s="31"/>
      <c r="I29" s="2"/>
      <c r="J29" s="2"/>
      <c r="K29" s="93">
        <f>SUM(L29*0.9222)</f>
        <v>367035.60000000003</v>
      </c>
      <c r="L29" s="99">
        <v>398000</v>
      </c>
      <c r="M29" s="1"/>
      <c r="N29" s="1"/>
      <c r="O29" s="1"/>
      <c r="P29" s="88" t="s">
        <v>159</v>
      </c>
      <c r="Q29" s="82" t="s">
        <v>164</v>
      </c>
    </row>
    <row r="30" spans="1:17" s="33" customFormat="1" x14ac:dyDescent="0.3">
      <c r="A30" s="90">
        <v>20250</v>
      </c>
      <c r="B30" s="90" t="s">
        <v>152</v>
      </c>
      <c r="C30" s="1" t="s">
        <v>156</v>
      </c>
      <c r="D30" s="68">
        <v>3</v>
      </c>
      <c r="E30" s="2"/>
      <c r="F30" s="30"/>
      <c r="G30" s="30"/>
      <c r="H30" s="31"/>
      <c r="I30" s="2"/>
      <c r="J30" s="2"/>
      <c r="K30" s="93">
        <f t="shared" ref="K30:K33" si="2">SUM(L30*0.9222)</f>
        <v>462944.4</v>
      </c>
      <c r="L30" s="99">
        <v>502000</v>
      </c>
      <c r="M30" s="1"/>
      <c r="N30" s="1"/>
      <c r="O30" s="1"/>
      <c r="P30" s="88" t="s">
        <v>159</v>
      </c>
      <c r="Q30" s="82" t="s">
        <v>164</v>
      </c>
    </row>
    <row r="31" spans="1:17" s="33" customFormat="1" x14ac:dyDescent="0.3">
      <c r="A31" s="90">
        <v>19939</v>
      </c>
      <c r="B31" s="90" t="s">
        <v>153</v>
      </c>
      <c r="C31" s="1" t="s">
        <v>16</v>
      </c>
      <c r="D31" s="68">
        <v>3</v>
      </c>
      <c r="E31" s="2"/>
      <c r="F31" s="30"/>
      <c r="G31" s="30"/>
      <c r="H31" s="31"/>
      <c r="I31" s="2"/>
      <c r="J31" s="2"/>
      <c r="K31" s="93">
        <f t="shared" si="2"/>
        <v>601539.07140000002</v>
      </c>
      <c r="L31" s="99">
        <v>652287</v>
      </c>
      <c r="M31" s="1"/>
      <c r="N31" s="1"/>
      <c r="O31" s="1"/>
      <c r="P31" s="88" t="s">
        <v>159</v>
      </c>
      <c r="Q31" s="82" t="s">
        <v>164</v>
      </c>
    </row>
    <row r="32" spans="1:17" s="33" customFormat="1" ht="28.8" x14ac:dyDescent="0.3">
      <c r="A32" s="90">
        <v>19563</v>
      </c>
      <c r="B32" s="90" t="s">
        <v>154</v>
      </c>
      <c r="C32" s="1" t="s">
        <v>157</v>
      </c>
      <c r="D32" s="68">
        <v>3</v>
      </c>
      <c r="E32" s="2"/>
      <c r="F32" s="30"/>
      <c r="G32" s="30"/>
      <c r="H32" s="31"/>
      <c r="I32" s="2"/>
      <c r="J32" s="2"/>
      <c r="K32" s="93">
        <f t="shared" si="2"/>
        <v>1155516.6000000001</v>
      </c>
      <c r="L32" s="99">
        <v>1253000</v>
      </c>
      <c r="M32" s="1"/>
      <c r="N32" s="1"/>
      <c r="O32" s="1"/>
      <c r="P32" s="88" t="s">
        <v>159</v>
      </c>
      <c r="Q32" s="82" t="s">
        <v>164</v>
      </c>
    </row>
    <row r="33" spans="1:17" s="33" customFormat="1" ht="28.8" x14ac:dyDescent="0.3">
      <c r="A33" s="90">
        <v>20253</v>
      </c>
      <c r="B33" s="90" t="s">
        <v>155</v>
      </c>
      <c r="C33" s="1" t="s">
        <v>158</v>
      </c>
      <c r="D33" s="68">
        <v>3</v>
      </c>
      <c r="E33" s="2"/>
      <c r="F33" s="30"/>
      <c r="G33" s="30"/>
      <c r="H33" s="31"/>
      <c r="I33" s="2"/>
      <c r="J33" s="2"/>
      <c r="K33" s="93">
        <f t="shared" si="2"/>
        <v>171529.2</v>
      </c>
      <c r="L33" s="99">
        <v>186000</v>
      </c>
      <c r="M33" s="1"/>
      <c r="N33" s="1"/>
      <c r="O33" s="1"/>
      <c r="P33" s="88" t="s">
        <v>159</v>
      </c>
      <c r="Q33" s="82" t="s">
        <v>164</v>
      </c>
    </row>
    <row r="34" spans="1:17" s="33" customFormat="1" x14ac:dyDescent="0.3">
      <c r="A34" s="57" t="s">
        <v>70</v>
      </c>
      <c r="B34" s="8" t="s">
        <v>69</v>
      </c>
      <c r="C34" s="1" t="s">
        <v>17</v>
      </c>
      <c r="D34" s="68">
        <v>3</v>
      </c>
      <c r="E34" s="2">
        <v>0</v>
      </c>
      <c r="F34" s="30">
        <v>467049</v>
      </c>
      <c r="G34" s="30">
        <v>45028</v>
      </c>
      <c r="H34" s="31">
        <v>0</v>
      </c>
      <c r="I34" s="2">
        <v>1877651</v>
      </c>
      <c r="J34" s="2">
        <v>0</v>
      </c>
      <c r="K34" s="93">
        <v>2144303</v>
      </c>
      <c r="L34" s="96">
        <f t="shared" si="1"/>
        <v>2144303</v>
      </c>
      <c r="M34" s="1" t="s">
        <v>5</v>
      </c>
      <c r="N34" s="1" t="s">
        <v>35</v>
      </c>
      <c r="O34" s="1" t="s">
        <v>7</v>
      </c>
      <c r="P34" s="88" t="s">
        <v>163</v>
      </c>
      <c r="Q34" s="82"/>
    </row>
    <row r="35" spans="1:17" ht="43.2" x14ac:dyDescent="0.3">
      <c r="A35" s="60" t="s">
        <v>103</v>
      </c>
      <c r="B35" s="13" t="s">
        <v>102</v>
      </c>
      <c r="C35" s="29" t="s">
        <v>104</v>
      </c>
      <c r="D35" s="69">
        <v>4</v>
      </c>
      <c r="E35" s="4">
        <v>0</v>
      </c>
      <c r="F35" s="38">
        <v>191360</v>
      </c>
      <c r="G35" s="38">
        <v>0</v>
      </c>
      <c r="H35" s="31">
        <v>0</v>
      </c>
      <c r="I35" s="4">
        <v>759640</v>
      </c>
      <c r="J35" s="4">
        <v>0</v>
      </c>
      <c r="K35" s="100">
        <v>877012</v>
      </c>
      <c r="L35" s="101">
        <f t="shared" si="1"/>
        <v>877012</v>
      </c>
      <c r="M35" s="3" t="s">
        <v>5</v>
      </c>
      <c r="N35" s="1" t="s">
        <v>35</v>
      </c>
      <c r="O35" s="3" t="s">
        <v>7</v>
      </c>
      <c r="P35" s="89" t="s">
        <v>159</v>
      </c>
      <c r="Q35" s="86"/>
    </row>
    <row r="36" spans="1:17" ht="28.8" x14ac:dyDescent="0.3">
      <c r="A36" s="57" t="s">
        <v>68</v>
      </c>
      <c r="B36" s="14" t="s">
        <v>67</v>
      </c>
      <c r="C36" s="3" t="s">
        <v>22</v>
      </c>
      <c r="D36" s="69">
        <v>4</v>
      </c>
      <c r="E36" s="4">
        <v>0</v>
      </c>
      <c r="F36" s="38">
        <v>422760</v>
      </c>
      <c r="G36" s="38">
        <v>22514</v>
      </c>
      <c r="H36" s="31">
        <v>0</v>
      </c>
      <c r="I36" s="4">
        <v>990005</v>
      </c>
      <c r="J36" s="4">
        <v>0</v>
      </c>
      <c r="K36" s="100">
        <v>1287876</v>
      </c>
      <c r="L36" s="101">
        <f t="shared" si="1"/>
        <v>1287876</v>
      </c>
      <c r="M36" s="3" t="s">
        <v>5</v>
      </c>
      <c r="N36" s="1" t="s">
        <v>35</v>
      </c>
      <c r="O36" s="3" t="s">
        <v>7</v>
      </c>
      <c r="P36" s="89" t="s">
        <v>163</v>
      </c>
      <c r="Q36" s="86"/>
    </row>
    <row r="37" spans="1:17" ht="28.8" x14ac:dyDescent="0.3">
      <c r="A37" s="57" t="s">
        <v>66</v>
      </c>
      <c r="B37" s="14" t="s">
        <v>65</v>
      </c>
      <c r="C37" s="3" t="s">
        <v>26</v>
      </c>
      <c r="D37" s="69">
        <v>4</v>
      </c>
      <c r="E37" s="4">
        <v>0</v>
      </c>
      <c r="F37" s="38">
        <v>285618</v>
      </c>
      <c r="G37" s="38">
        <v>46248</v>
      </c>
      <c r="H37" s="31">
        <v>0</v>
      </c>
      <c r="I37" s="4">
        <v>1203364</v>
      </c>
      <c r="J37" s="4">
        <v>0</v>
      </c>
      <c r="K37" s="100">
        <v>1377562</v>
      </c>
      <c r="L37" s="101">
        <f t="shared" si="1"/>
        <v>1377562</v>
      </c>
      <c r="M37" s="3" t="s">
        <v>5</v>
      </c>
      <c r="N37" s="1" t="s">
        <v>35</v>
      </c>
      <c r="O37" s="3" t="s">
        <v>7</v>
      </c>
      <c r="P37" s="89" t="s">
        <v>163</v>
      </c>
      <c r="Q37" s="86"/>
    </row>
    <row r="38" spans="1:17" ht="28.8" x14ac:dyDescent="0.3">
      <c r="A38" s="57" t="s">
        <v>64</v>
      </c>
      <c r="B38" s="14" t="s">
        <v>63</v>
      </c>
      <c r="C38" s="3" t="s">
        <v>24</v>
      </c>
      <c r="D38" s="69">
        <v>4</v>
      </c>
      <c r="E38" s="4">
        <v>0</v>
      </c>
      <c r="F38" s="38">
        <v>193424</v>
      </c>
      <c r="G38" s="38">
        <v>23124</v>
      </c>
      <c r="H38" s="31">
        <v>0</v>
      </c>
      <c r="I38" s="4">
        <v>814933</v>
      </c>
      <c r="J38" s="4">
        <v>0</v>
      </c>
      <c r="K38" s="100">
        <v>925547</v>
      </c>
      <c r="L38" s="101">
        <f t="shared" si="1"/>
        <v>925547</v>
      </c>
      <c r="M38" s="3" t="s">
        <v>5</v>
      </c>
      <c r="N38" s="1" t="s">
        <v>35</v>
      </c>
      <c r="O38" s="3" t="s">
        <v>7</v>
      </c>
      <c r="P38" s="89" t="s">
        <v>163</v>
      </c>
      <c r="Q38" s="86"/>
    </row>
    <row r="39" spans="1:17" ht="45.3" customHeight="1" x14ac:dyDescent="0.3">
      <c r="A39" s="57" t="s">
        <v>62</v>
      </c>
      <c r="B39" s="14" t="s">
        <v>61</v>
      </c>
      <c r="C39" s="3" t="s">
        <v>105</v>
      </c>
      <c r="D39" s="69">
        <v>4</v>
      </c>
      <c r="E39" s="4">
        <v>0</v>
      </c>
      <c r="F39" s="38">
        <v>186780</v>
      </c>
      <c r="G39" s="38">
        <v>57810</v>
      </c>
      <c r="H39" s="31">
        <v>0</v>
      </c>
      <c r="I39" s="4">
        <v>786940</v>
      </c>
      <c r="J39" s="4">
        <v>0</v>
      </c>
      <c r="K39" s="100">
        <v>925592</v>
      </c>
      <c r="L39" s="101">
        <f t="shared" si="1"/>
        <v>925592</v>
      </c>
      <c r="M39" s="3" t="s">
        <v>5</v>
      </c>
      <c r="N39" s="1" t="s">
        <v>35</v>
      </c>
      <c r="O39" s="3" t="s">
        <v>7</v>
      </c>
      <c r="P39" s="89" t="s">
        <v>163</v>
      </c>
      <c r="Q39" s="86"/>
    </row>
    <row r="40" spans="1:17" ht="45.3" customHeight="1" x14ac:dyDescent="0.3">
      <c r="A40" s="149" t="s">
        <v>60</v>
      </c>
      <c r="B40" s="150" t="s">
        <v>59</v>
      </c>
      <c r="C40" s="151" t="s">
        <v>19</v>
      </c>
      <c r="D40" s="152">
        <v>4</v>
      </c>
      <c r="E40" s="153">
        <v>0</v>
      </c>
      <c r="F40" s="154">
        <v>445135</v>
      </c>
      <c r="G40" s="154">
        <v>25329</v>
      </c>
      <c r="H40" s="155">
        <v>0</v>
      </c>
      <c r="I40" s="153">
        <v>1882116</v>
      </c>
      <c r="J40" s="153">
        <v>0</v>
      </c>
      <c r="K40" s="156">
        <v>2110971</v>
      </c>
      <c r="L40" s="157">
        <f t="shared" si="1"/>
        <v>2110971</v>
      </c>
      <c r="M40" s="151" t="s">
        <v>5</v>
      </c>
      <c r="N40" s="158" t="s">
        <v>35</v>
      </c>
      <c r="O40" s="151" t="s">
        <v>7</v>
      </c>
      <c r="P40" s="159" t="s">
        <v>163</v>
      </c>
      <c r="Q40" s="160" t="s">
        <v>166</v>
      </c>
    </row>
    <row r="41" spans="1:17" ht="45.3" customHeight="1" x14ac:dyDescent="0.3">
      <c r="A41" s="57" t="s">
        <v>58</v>
      </c>
      <c r="B41" s="14" t="s">
        <v>57</v>
      </c>
      <c r="C41" s="3" t="s">
        <v>106</v>
      </c>
      <c r="D41" s="69">
        <v>5</v>
      </c>
      <c r="E41" s="4">
        <v>0</v>
      </c>
      <c r="F41" s="38">
        <v>177800</v>
      </c>
      <c r="G41" s="38">
        <v>18595</v>
      </c>
      <c r="H41" s="31">
        <v>0</v>
      </c>
      <c r="I41" s="4">
        <v>609878</v>
      </c>
      <c r="J41" s="4">
        <v>0</v>
      </c>
      <c r="K41" s="100">
        <v>723469</v>
      </c>
      <c r="L41" s="101">
        <f t="shared" si="1"/>
        <v>723469</v>
      </c>
      <c r="M41" s="3" t="s">
        <v>5</v>
      </c>
      <c r="N41" s="1" t="s">
        <v>35</v>
      </c>
      <c r="O41" s="3" t="s">
        <v>7</v>
      </c>
      <c r="P41" s="89" t="s">
        <v>163</v>
      </c>
      <c r="Q41" s="86"/>
    </row>
    <row r="42" spans="1:17" ht="45.3" customHeight="1" x14ac:dyDescent="0.3">
      <c r="A42" s="57" t="s">
        <v>56</v>
      </c>
      <c r="B42" s="14" t="s">
        <v>55</v>
      </c>
      <c r="C42" s="3" t="s">
        <v>107</v>
      </c>
      <c r="D42" s="69">
        <v>5</v>
      </c>
      <c r="E42" s="4">
        <v>0</v>
      </c>
      <c r="F42" s="38">
        <v>218041</v>
      </c>
      <c r="G42" s="38">
        <v>44578</v>
      </c>
      <c r="H42" s="31">
        <v>44578</v>
      </c>
      <c r="I42" s="4">
        <v>1418255</v>
      </c>
      <c r="J42" s="4">
        <v>0</v>
      </c>
      <c r="K42" s="100">
        <v>1092557</v>
      </c>
      <c r="L42" s="101">
        <f t="shared" si="1"/>
        <v>1092557</v>
      </c>
      <c r="M42" s="3" t="s">
        <v>5</v>
      </c>
      <c r="N42" s="1" t="s">
        <v>35</v>
      </c>
      <c r="O42" s="3" t="s">
        <v>7</v>
      </c>
      <c r="P42" s="89" t="s">
        <v>160</v>
      </c>
      <c r="Q42" s="86"/>
    </row>
    <row r="43" spans="1:17" ht="45.3" customHeight="1" x14ac:dyDescent="0.3">
      <c r="A43" s="57" t="s">
        <v>54</v>
      </c>
      <c r="B43" s="14" t="s">
        <v>53</v>
      </c>
      <c r="C43" s="3" t="s">
        <v>8</v>
      </c>
      <c r="D43" s="69">
        <v>5</v>
      </c>
      <c r="E43" s="4">
        <v>0</v>
      </c>
      <c r="F43" s="38">
        <v>131572</v>
      </c>
      <c r="G43" s="38">
        <v>106988</v>
      </c>
      <c r="H43" s="31">
        <v>0</v>
      </c>
      <c r="I43" s="4">
        <v>492397</v>
      </c>
      <c r="J43" s="4">
        <v>0</v>
      </c>
      <c r="K43" s="100">
        <v>655888</v>
      </c>
      <c r="L43" s="101">
        <f t="shared" si="1"/>
        <v>655888</v>
      </c>
      <c r="M43" s="3" t="s">
        <v>5</v>
      </c>
      <c r="N43" s="1" t="s">
        <v>35</v>
      </c>
      <c r="O43" s="3" t="s">
        <v>7</v>
      </c>
      <c r="P43" s="89" t="s">
        <v>160</v>
      </c>
      <c r="Q43" s="86"/>
    </row>
    <row r="44" spans="1:17" ht="28.8" x14ac:dyDescent="0.3">
      <c r="A44" s="57" t="s">
        <v>52</v>
      </c>
      <c r="B44" s="14" t="s">
        <v>51</v>
      </c>
      <c r="C44" s="3" t="s">
        <v>20</v>
      </c>
      <c r="D44" s="69">
        <v>5</v>
      </c>
      <c r="E44" s="4">
        <v>0</v>
      </c>
      <c r="F44" s="38">
        <v>181351</v>
      </c>
      <c r="G44" s="38">
        <v>44578</v>
      </c>
      <c r="H44" s="31">
        <v>0</v>
      </c>
      <c r="I44" s="4">
        <v>781575</v>
      </c>
      <c r="J44" s="4">
        <v>0</v>
      </c>
      <c r="K44" s="100">
        <v>904033</v>
      </c>
      <c r="L44" s="101">
        <f t="shared" si="1"/>
        <v>904033</v>
      </c>
      <c r="M44" s="3" t="s">
        <v>5</v>
      </c>
      <c r="N44" s="1" t="s">
        <v>35</v>
      </c>
      <c r="O44" s="3" t="s">
        <v>7</v>
      </c>
      <c r="P44" s="89" t="s">
        <v>160</v>
      </c>
      <c r="Q44" s="86"/>
    </row>
    <row r="45" spans="1:17" ht="28.8" x14ac:dyDescent="0.3">
      <c r="A45" s="171" t="s">
        <v>50</v>
      </c>
      <c r="B45" s="172" t="s">
        <v>49</v>
      </c>
      <c r="C45" s="173" t="s">
        <v>108</v>
      </c>
      <c r="D45" s="174">
        <v>5</v>
      </c>
      <c r="E45" s="175">
        <v>0</v>
      </c>
      <c r="F45" s="176">
        <v>14800</v>
      </c>
      <c r="G45" s="176">
        <v>0</v>
      </c>
      <c r="H45" s="167">
        <v>0</v>
      </c>
      <c r="I45" s="175">
        <v>59200</v>
      </c>
      <c r="J45" s="175">
        <v>0</v>
      </c>
      <c r="K45" s="177">
        <v>68243</v>
      </c>
      <c r="L45" s="178">
        <f t="shared" si="1"/>
        <v>68243</v>
      </c>
      <c r="M45" s="173" t="s">
        <v>5</v>
      </c>
      <c r="N45" s="163" t="s">
        <v>35</v>
      </c>
      <c r="O45" s="173" t="s">
        <v>7</v>
      </c>
      <c r="P45" s="179" t="s">
        <v>159</v>
      </c>
      <c r="Q45" s="86" t="s">
        <v>181</v>
      </c>
    </row>
    <row r="46" spans="1:17" ht="28.8" x14ac:dyDescent="0.3">
      <c r="A46" s="57" t="s">
        <v>48</v>
      </c>
      <c r="B46" s="14" t="s">
        <v>47</v>
      </c>
      <c r="C46" s="3" t="s">
        <v>12</v>
      </c>
      <c r="D46" s="69">
        <v>5</v>
      </c>
      <c r="E46" s="4">
        <v>0</v>
      </c>
      <c r="F46" s="38">
        <v>19600</v>
      </c>
      <c r="G46" s="38">
        <v>0</v>
      </c>
      <c r="H46" s="31">
        <v>0</v>
      </c>
      <c r="I46" s="4">
        <v>78400</v>
      </c>
      <c r="J46" s="4">
        <v>0</v>
      </c>
      <c r="K46" s="100">
        <v>90375</v>
      </c>
      <c r="L46" s="101">
        <f t="shared" si="1"/>
        <v>90375</v>
      </c>
      <c r="M46" s="3" t="s">
        <v>5</v>
      </c>
      <c r="N46" s="1" t="s">
        <v>35</v>
      </c>
      <c r="O46" s="3" t="s">
        <v>7</v>
      </c>
      <c r="P46" s="89" t="s">
        <v>159</v>
      </c>
      <c r="Q46" s="86"/>
    </row>
    <row r="47" spans="1:17" ht="28.8" x14ac:dyDescent="0.3">
      <c r="A47" s="57" t="s">
        <v>46</v>
      </c>
      <c r="B47" s="14" t="s">
        <v>45</v>
      </c>
      <c r="C47" s="3" t="s">
        <v>23</v>
      </c>
      <c r="D47" s="69">
        <v>5</v>
      </c>
      <c r="E47" s="4">
        <v>0</v>
      </c>
      <c r="F47" s="38">
        <v>23766</v>
      </c>
      <c r="G47" s="38">
        <v>0</v>
      </c>
      <c r="H47" s="31">
        <v>0</v>
      </c>
      <c r="I47" s="4">
        <v>95064</v>
      </c>
      <c r="J47" s="4">
        <v>0</v>
      </c>
      <c r="K47" s="100">
        <v>109585</v>
      </c>
      <c r="L47" s="101">
        <f t="shared" si="1"/>
        <v>109585</v>
      </c>
      <c r="M47" s="3" t="s">
        <v>5</v>
      </c>
      <c r="N47" s="1" t="s">
        <v>35</v>
      </c>
      <c r="O47" s="3" t="s">
        <v>7</v>
      </c>
      <c r="P47" s="89" t="s">
        <v>159</v>
      </c>
      <c r="Q47" s="86"/>
    </row>
    <row r="48" spans="1:17" ht="28.8" x14ac:dyDescent="0.3">
      <c r="A48" s="57">
        <v>18740</v>
      </c>
      <c r="B48" s="14" t="s">
        <v>170</v>
      </c>
      <c r="C48" s="3" t="s">
        <v>21</v>
      </c>
      <c r="D48" s="69">
        <v>2</v>
      </c>
      <c r="E48" s="4"/>
      <c r="F48" s="38"/>
      <c r="G48" s="38"/>
      <c r="H48" s="31"/>
      <c r="I48" s="4"/>
      <c r="J48" s="4"/>
      <c r="K48" s="100">
        <v>3136101</v>
      </c>
      <c r="L48" s="101">
        <f t="shared" si="1"/>
        <v>3136101</v>
      </c>
      <c r="M48" s="3"/>
      <c r="N48" s="1"/>
      <c r="O48" s="3"/>
      <c r="P48" s="89" t="s">
        <v>171</v>
      </c>
      <c r="Q48" s="86"/>
    </row>
    <row r="49" spans="1:17" x14ac:dyDescent="0.3">
      <c r="A49" s="57">
        <v>18121</v>
      </c>
      <c r="B49" s="14" t="s">
        <v>172</v>
      </c>
      <c r="C49" s="3" t="s">
        <v>173</v>
      </c>
      <c r="D49" s="69">
        <v>2</v>
      </c>
      <c r="E49" s="4"/>
      <c r="F49" s="38"/>
      <c r="G49" s="38"/>
      <c r="H49" s="31"/>
      <c r="I49" s="4"/>
      <c r="J49" s="4"/>
      <c r="K49" s="100">
        <v>328025.3</v>
      </c>
      <c r="L49" s="101">
        <f>K49+11144.55+71025.3</f>
        <v>410195.14999999997</v>
      </c>
      <c r="M49" s="3"/>
      <c r="N49" s="1"/>
      <c r="O49" s="3"/>
      <c r="P49" s="89" t="s">
        <v>171</v>
      </c>
      <c r="Q49" s="86"/>
    </row>
    <row r="50" spans="1:17" x14ac:dyDescent="0.3">
      <c r="A50" s="57">
        <v>17177</v>
      </c>
      <c r="B50" s="14" t="s">
        <v>177</v>
      </c>
      <c r="C50" s="3" t="s">
        <v>178</v>
      </c>
      <c r="D50" s="69">
        <v>2</v>
      </c>
      <c r="E50" s="4"/>
      <c r="F50" s="38"/>
      <c r="G50" s="38"/>
      <c r="H50" s="31"/>
      <c r="I50" s="4"/>
      <c r="J50" s="4"/>
      <c r="K50" s="100">
        <f>249177.26</f>
        <v>249177.26</v>
      </c>
      <c r="L50" s="101">
        <f>K50+150822.64</f>
        <v>399999.9</v>
      </c>
      <c r="M50" s="3"/>
      <c r="N50" s="1"/>
      <c r="O50" s="3"/>
      <c r="P50" s="89" t="s">
        <v>171</v>
      </c>
      <c r="Q50" s="86"/>
    </row>
    <row r="51" spans="1:17" s="33" customFormat="1" ht="28.8" x14ac:dyDescent="0.3">
      <c r="A51" s="57">
        <v>20449</v>
      </c>
      <c r="B51" s="8" t="s">
        <v>117</v>
      </c>
      <c r="C51" s="1" t="s">
        <v>118</v>
      </c>
      <c r="D51" s="68">
        <v>5</v>
      </c>
      <c r="E51" s="2"/>
      <c r="F51" s="30"/>
      <c r="G51" s="30"/>
      <c r="H51" s="31"/>
      <c r="I51" s="2"/>
      <c r="J51" s="2"/>
      <c r="K51" s="93">
        <v>161385</v>
      </c>
      <c r="L51" s="96">
        <v>175000</v>
      </c>
      <c r="M51" s="1"/>
      <c r="N51" s="1"/>
      <c r="O51" s="1"/>
      <c r="P51" s="89" t="s">
        <v>159</v>
      </c>
      <c r="Q51" s="82"/>
    </row>
    <row r="52" spans="1:17" ht="43.2" x14ac:dyDescent="0.3">
      <c r="A52" s="57" t="s">
        <v>44</v>
      </c>
      <c r="B52" s="14" t="s">
        <v>43</v>
      </c>
      <c r="C52" s="3" t="s">
        <v>109</v>
      </c>
      <c r="D52" s="69">
        <v>5</v>
      </c>
      <c r="E52" s="4">
        <v>0</v>
      </c>
      <c r="F52" s="38">
        <v>234907</v>
      </c>
      <c r="G52" s="38">
        <v>10000</v>
      </c>
      <c r="H52" s="31">
        <v>10000</v>
      </c>
      <c r="I52" s="4">
        <v>919629</v>
      </c>
      <c r="J52" s="4">
        <v>0</v>
      </c>
      <c r="K52" s="100">
        <v>1083157</v>
      </c>
      <c r="L52" s="101">
        <f>SUM(K52:K52)</f>
        <v>1083157</v>
      </c>
      <c r="M52" s="3" t="s">
        <v>5</v>
      </c>
      <c r="N52" s="1" t="s">
        <v>35</v>
      </c>
      <c r="O52" s="3" t="s">
        <v>7</v>
      </c>
      <c r="P52" s="89" t="s">
        <v>159</v>
      </c>
      <c r="Q52" s="82" t="s">
        <v>164</v>
      </c>
    </row>
    <row r="53" spans="1:17" s="109" customFormat="1" ht="18.600000000000001" thickBot="1" x14ac:dyDescent="0.35">
      <c r="A53" s="104" t="s">
        <v>116</v>
      </c>
      <c r="B53" s="180"/>
      <c r="C53" s="181"/>
      <c r="D53" s="182"/>
      <c r="E53" s="105"/>
      <c r="F53" s="106"/>
      <c r="G53" s="106"/>
      <c r="H53" s="107"/>
      <c r="I53" s="105"/>
      <c r="J53" s="105"/>
      <c r="K53" s="108">
        <f>SUM(K2:K52)</f>
        <v>61753684.431400001</v>
      </c>
      <c r="L53" s="108">
        <f>SUM(L2:L52)</f>
        <v>63583427.049999997</v>
      </c>
      <c r="M53" s="105"/>
      <c r="N53" s="105"/>
      <c r="O53" s="105"/>
      <c r="P53" s="180"/>
      <c r="Q53" s="183"/>
    </row>
  </sheetData>
  <autoFilter ref="A1:Q1" xr:uid="{00000000-0009-0000-0000-000000000000}">
    <sortState xmlns:xlrd2="http://schemas.microsoft.com/office/spreadsheetml/2017/richdata2" ref="A2:Z50">
      <sortCondition ref="D1"/>
    </sortState>
  </autoFilter>
  <sortState xmlns:xlrd2="http://schemas.microsoft.com/office/spreadsheetml/2017/richdata2" ref="A35:Z45">
    <sortCondition ref="A3"/>
  </sortState>
  <mergeCells count="2">
    <mergeCell ref="B53:D53"/>
    <mergeCell ref="P53:Q53"/>
  </mergeCells>
  <conditionalFormatting sqref="N14">
    <cfRule type="containsText" dxfId="31" priority="58" operator="containsText" text="LOCAL/CERT">
      <formula>NOT(ISERROR(SEARCH("LOCAL/CERT",N14)))</formula>
    </cfRule>
    <cfRule type="containsText" dxfId="30" priority="59" operator="containsText" text="LOCAL/CERT">
      <formula>NOT(ISERROR(SEARCH("LOCAL/CERT",N14)))</formula>
    </cfRule>
  </conditionalFormatting>
  <conditionalFormatting sqref="N23:N25 N2:N13 N28:N42">
    <cfRule type="containsText" dxfId="29" priority="57" operator="containsText" text="ODOT/LOCAL">
      <formula>NOT(ISERROR(SEARCH("ODOT/LOCAL",N2)))</formula>
    </cfRule>
  </conditionalFormatting>
  <conditionalFormatting sqref="N15:N17 N19:N20">
    <cfRule type="containsText" dxfId="28" priority="52" operator="containsText" text="ODOT/LOCAL">
      <formula>NOT(ISERROR(SEARCH("ODOT/LOCAL",N15)))</formula>
    </cfRule>
  </conditionalFormatting>
  <conditionalFormatting sqref="N15:N17 N19:N20">
    <cfRule type="containsText" dxfId="27" priority="51" operator="containsText" text="ODOT/LOCAL">
      <formula>NOT(ISERROR(SEARCH("ODOT/LOCAL",N15)))</formula>
    </cfRule>
  </conditionalFormatting>
  <conditionalFormatting sqref="N27">
    <cfRule type="containsText" dxfId="26" priority="44" operator="containsText" text="ODOT/LOCAL">
      <formula>NOT(ISERROR(SEARCH("ODOT/LOCAL",N27)))</formula>
    </cfRule>
  </conditionalFormatting>
  <conditionalFormatting sqref="N27">
    <cfRule type="containsText" dxfId="25" priority="43" operator="containsText" text="ODOT/LOCAL">
      <formula>NOT(ISERROR(SEARCH("ODOT/LOCAL",N27)))</formula>
    </cfRule>
  </conditionalFormatting>
  <conditionalFormatting sqref="N43:N52">
    <cfRule type="containsText" dxfId="24" priority="34" operator="containsText" text="ODOT/LOCAL">
      <formula>NOT(ISERROR(SEARCH("ODOT/LOCAL",N43)))</formula>
    </cfRule>
  </conditionalFormatting>
  <conditionalFormatting sqref="N43:N52">
    <cfRule type="containsText" dxfId="23" priority="33" operator="containsText" text="ODOT/LOCAL">
      <formula>NOT(ISERROR(SEARCH("ODOT/LOCAL",N43)))</formula>
    </cfRule>
  </conditionalFormatting>
  <conditionalFormatting sqref="N44">
    <cfRule type="containsText" dxfId="22" priority="20" operator="containsText" text="LOCAL/SFLP">
      <formula>NOT(ISERROR(SEARCH("LOCAL/SFLP",N44)))</formula>
    </cfRule>
  </conditionalFormatting>
  <conditionalFormatting sqref="N18">
    <cfRule type="containsText" dxfId="21" priority="15" operator="containsText" text="LOCAL/CERT">
      <formula>NOT(ISERROR(SEARCH("LOCAL/CERT",N18)))</formula>
    </cfRule>
    <cfRule type="containsText" dxfId="20" priority="16" operator="containsText" text="LOCAL/CERT">
      <formula>NOT(ISERROR(SEARCH("LOCAL/CERT",N18)))</formula>
    </cfRule>
  </conditionalFormatting>
  <conditionalFormatting sqref="N21">
    <cfRule type="containsText" dxfId="19" priority="13" operator="containsText" text="LOCAL/CERT">
      <formula>NOT(ISERROR(SEARCH("LOCAL/CERT",N21)))</formula>
    </cfRule>
    <cfRule type="containsText" dxfId="18" priority="14" operator="containsText" text="LOCAL/CERT">
      <formula>NOT(ISERROR(SEARCH("LOCAL/CERT",N21)))</formula>
    </cfRule>
  </conditionalFormatting>
  <conditionalFormatting sqref="N22">
    <cfRule type="containsText" dxfId="17" priority="12" operator="containsText" text="ODOT/LOCAL">
      <formula>NOT(ISERROR(SEARCH("ODOT/LOCAL",N22)))</formula>
    </cfRule>
  </conditionalFormatting>
  <conditionalFormatting sqref="N22">
    <cfRule type="containsText" dxfId="16" priority="11" operator="containsText" text="ODOT/LOCAL">
      <formula>NOT(ISERROR(SEARCH("ODOT/LOCAL",N22)))</formula>
    </cfRule>
  </conditionalFormatting>
  <conditionalFormatting sqref="N26">
    <cfRule type="containsText" dxfId="15" priority="9" operator="containsText" text="ODOT/LOCAL">
      <formula>NOT(ISERROR(SEARCH("ODOT/LOCAL",N26)))</formula>
    </cfRule>
  </conditionalFormatting>
  <conditionalFormatting sqref="N26">
    <cfRule type="containsText" dxfId="14" priority="8" operator="containsText" text="ODOT/LOCAL">
      <formula>NOT(ISERROR(SEARCH("ODOT/LOCAL",N26)))</formula>
    </cfRule>
  </conditionalFormatting>
  <printOptions horizontalCentered="1" headings="1"/>
  <pageMargins left="0.2" right="0.2" top="0.75" bottom="0.75" header="0.3" footer="0.3"/>
  <pageSetup scale="66" fitToHeight="0" orientation="portrait" r:id="rId1"/>
  <headerFooter>
    <oddHeader>&amp;LPage &amp;P of &amp;N&amp;C&amp;12
6/2/2017 - DRAFT STIP LIST OF PROJECTS 2018-2021</oddHeader>
    <oddFooter>&amp;L&amp;Z&amp;F
Tab = 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  <pageSetUpPr fitToPage="1"/>
  </sheetPr>
  <dimension ref="A1:Q17"/>
  <sheetViews>
    <sheetView tabSelected="1" zoomScaleNormal="100" workbookViewId="0">
      <pane xSplit="4" ySplit="1" topLeftCell="K10" activePane="bottomRight" state="frozen"/>
      <selection pane="topRight" activeCell="E1" sqref="E1"/>
      <selection pane="bottomLeft" activeCell="A2" sqref="A2"/>
      <selection pane="bottomRight" activeCell="B15" sqref="B15"/>
    </sheetView>
  </sheetViews>
  <sheetFormatPr defaultColWidth="8.77734375" defaultRowHeight="15.6" x14ac:dyDescent="0.3"/>
  <cols>
    <col min="1" max="1" width="13" style="24" bestFit="1" customWidth="1"/>
    <col min="2" max="2" width="24.21875" style="23" customWidth="1"/>
    <col min="3" max="3" width="14" style="23" bestFit="1" customWidth="1"/>
    <col min="4" max="4" width="11.77734375" style="65" bestFit="1" customWidth="1"/>
    <col min="5" max="5" width="13.77734375" style="23" hidden="1" customWidth="1"/>
    <col min="6" max="6" width="12.44140625" style="25" hidden="1" customWidth="1"/>
    <col min="7" max="7" width="14.21875" style="25" hidden="1" customWidth="1"/>
    <col min="8" max="8" width="10.21875" style="26" hidden="1" customWidth="1"/>
    <col min="9" max="10" width="12.21875" style="23" hidden="1" customWidth="1"/>
    <col min="11" max="11" width="18.77734375" style="27" bestFit="1" customWidth="1"/>
    <col min="12" max="12" width="21.21875" style="27" bestFit="1" customWidth="1"/>
    <col min="13" max="13" width="11.5546875" style="23" hidden="1" customWidth="1"/>
    <col min="14" max="14" width="11.44140625" style="23" hidden="1" customWidth="1"/>
    <col min="15" max="15" width="9.44140625" style="23" hidden="1" customWidth="1"/>
    <col min="16" max="16" width="9.44140625" style="23" customWidth="1"/>
    <col min="17" max="17" width="25.77734375" style="23" customWidth="1"/>
    <col min="18" max="16384" width="8.77734375" style="23"/>
  </cols>
  <sheetData>
    <row r="1" spans="1:17" s="15" customFormat="1" ht="28.8" x14ac:dyDescent="0.3">
      <c r="A1" s="49" t="s">
        <v>0</v>
      </c>
      <c r="B1" s="50" t="s">
        <v>149</v>
      </c>
      <c r="C1" s="50" t="s">
        <v>3</v>
      </c>
      <c r="D1" s="63" t="s">
        <v>4</v>
      </c>
      <c r="E1" s="51" t="s">
        <v>115</v>
      </c>
      <c r="F1" s="52" t="s">
        <v>110</v>
      </c>
      <c r="G1" s="52" t="s">
        <v>111</v>
      </c>
      <c r="H1" s="53" t="s">
        <v>112</v>
      </c>
      <c r="I1" s="51" t="s">
        <v>113</v>
      </c>
      <c r="J1" s="51" t="s">
        <v>114</v>
      </c>
      <c r="K1" s="54" t="s">
        <v>37</v>
      </c>
      <c r="L1" s="54" t="s">
        <v>38</v>
      </c>
      <c r="M1" s="50" t="s">
        <v>1</v>
      </c>
      <c r="N1" s="55" t="s">
        <v>34</v>
      </c>
      <c r="O1" s="50" t="s">
        <v>2</v>
      </c>
      <c r="P1" s="118" t="s">
        <v>150</v>
      </c>
      <c r="Q1" s="66" t="s">
        <v>33</v>
      </c>
    </row>
    <row r="2" spans="1:17" s="16" customFormat="1" ht="28.8" x14ac:dyDescent="0.3">
      <c r="A2" s="56" t="s">
        <v>101</v>
      </c>
      <c r="B2" s="42" t="s">
        <v>100</v>
      </c>
      <c r="C2" s="43" t="s">
        <v>27</v>
      </c>
      <c r="D2" s="64">
        <v>2</v>
      </c>
      <c r="E2" s="44">
        <v>0</v>
      </c>
      <c r="F2" s="45">
        <v>223100</v>
      </c>
      <c r="G2" s="45">
        <v>21900</v>
      </c>
      <c r="H2" s="46">
        <v>0</v>
      </c>
      <c r="I2" s="44">
        <v>393000</v>
      </c>
      <c r="J2" s="44">
        <v>0</v>
      </c>
      <c r="K2" s="47">
        <v>427461</v>
      </c>
      <c r="L2" s="48">
        <f>SUM(K2:K2)</f>
        <v>427461</v>
      </c>
      <c r="M2" s="43" t="s">
        <v>5</v>
      </c>
      <c r="N2" s="43" t="s">
        <v>35</v>
      </c>
      <c r="O2" s="43" t="s">
        <v>7</v>
      </c>
      <c r="P2" s="119" t="s">
        <v>160</v>
      </c>
      <c r="Q2" s="116"/>
    </row>
    <row r="3" spans="1:17" s="16" customFormat="1" ht="43.2" x14ac:dyDescent="0.3">
      <c r="A3" s="120" t="s">
        <v>42</v>
      </c>
      <c r="B3" s="121" t="s">
        <v>41</v>
      </c>
      <c r="C3" s="122" t="s">
        <v>29</v>
      </c>
      <c r="D3" s="123">
        <v>2</v>
      </c>
      <c r="E3" s="124">
        <v>190000</v>
      </c>
      <c r="F3" s="125">
        <v>0</v>
      </c>
      <c r="G3" s="125">
        <v>0</v>
      </c>
      <c r="H3" s="126">
        <v>0</v>
      </c>
      <c r="I3" s="124">
        <v>0</v>
      </c>
      <c r="J3" s="124">
        <v>0</v>
      </c>
      <c r="K3" s="127">
        <v>170487</v>
      </c>
      <c r="L3" s="128">
        <f>SUM(K3:K3)</f>
        <v>170487</v>
      </c>
      <c r="M3" s="122" t="s">
        <v>5</v>
      </c>
      <c r="N3" s="122" t="s">
        <v>35</v>
      </c>
      <c r="O3" s="122" t="s">
        <v>13</v>
      </c>
      <c r="P3" s="122" t="s">
        <v>161</v>
      </c>
      <c r="Q3" s="129" t="s">
        <v>164</v>
      </c>
    </row>
    <row r="4" spans="1:17" s="16" customFormat="1" ht="28.8" x14ac:dyDescent="0.3">
      <c r="A4" s="130">
        <v>20914</v>
      </c>
      <c r="B4" s="122" t="s">
        <v>32</v>
      </c>
      <c r="C4" s="122" t="s">
        <v>18</v>
      </c>
      <c r="D4" s="123">
        <v>2</v>
      </c>
      <c r="E4" s="124">
        <v>0</v>
      </c>
      <c r="F4" s="125">
        <v>1251532</v>
      </c>
      <c r="G4" s="125">
        <v>0</v>
      </c>
      <c r="H4" s="126">
        <v>0</v>
      </c>
      <c r="I4" s="124">
        <v>0</v>
      </c>
      <c r="J4" s="124">
        <v>0</v>
      </c>
      <c r="K4" s="127">
        <v>1123000</v>
      </c>
      <c r="L4" s="128">
        <f>SUM(K4:K4)</f>
        <v>1123000</v>
      </c>
      <c r="M4" s="122" t="s">
        <v>5</v>
      </c>
      <c r="N4" s="122" t="s">
        <v>36</v>
      </c>
      <c r="O4" s="122" t="s">
        <v>9</v>
      </c>
      <c r="P4" s="122" t="s">
        <v>161</v>
      </c>
      <c r="Q4" s="129" t="s">
        <v>164</v>
      </c>
    </row>
    <row r="5" spans="1:17" s="16" customFormat="1" ht="28.8" x14ac:dyDescent="0.3">
      <c r="A5" s="131" t="s">
        <v>40</v>
      </c>
      <c r="B5" s="132" t="s">
        <v>39</v>
      </c>
      <c r="C5" s="133" t="s">
        <v>14</v>
      </c>
      <c r="D5" s="134">
        <v>2</v>
      </c>
      <c r="E5" s="135">
        <v>0</v>
      </c>
      <c r="F5" s="135">
        <v>0</v>
      </c>
      <c r="G5" s="135">
        <v>0</v>
      </c>
      <c r="H5" s="136">
        <v>0</v>
      </c>
      <c r="I5" s="135">
        <v>0</v>
      </c>
      <c r="J5" s="135">
        <v>267079</v>
      </c>
      <c r="K5" s="137">
        <v>118268</v>
      </c>
      <c r="L5" s="138">
        <f>SUM(K5:K5)</f>
        <v>118268</v>
      </c>
      <c r="M5" s="133" t="s">
        <v>5</v>
      </c>
      <c r="N5" s="133" t="s">
        <v>35</v>
      </c>
      <c r="O5" s="139" t="s">
        <v>6</v>
      </c>
      <c r="P5" s="139" t="s">
        <v>162</v>
      </c>
      <c r="Q5" s="140" t="s">
        <v>165</v>
      </c>
    </row>
    <row r="6" spans="1:17" s="19" customFormat="1" ht="28.8" x14ac:dyDescent="0.3">
      <c r="A6" s="57">
        <v>20174</v>
      </c>
      <c r="B6" s="58" t="s">
        <v>147</v>
      </c>
      <c r="C6" s="7" t="s">
        <v>148</v>
      </c>
      <c r="D6" s="62">
        <v>2</v>
      </c>
      <c r="E6" s="9"/>
      <c r="F6" s="9"/>
      <c r="G6" s="9"/>
      <c r="H6" s="17"/>
      <c r="I6" s="9"/>
      <c r="J6" s="9"/>
      <c r="K6" s="10">
        <v>213305</v>
      </c>
      <c r="L6" s="18">
        <v>231300</v>
      </c>
      <c r="M6" s="7"/>
      <c r="N6" s="7"/>
      <c r="O6" s="7"/>
      <c r="P6" s="7" t="s">
        <v>159</v>
      </c>
      <c r="Q6" s="117"/>
    </row>
    <row r="7" spans="1:17" s="19" customFormat="1" ht="28.8" x14ac:dyDescent="0.3">
      <c r="A7" s="60">
        <v>20175</v>
      </c>
      <c r="B7" s="20" t="s">
        <v>126</v>
      </c>
      <c r="C7" s="20" t="s">
        <v>133</v>
      </c>
      <c r="D7" s="62">
        <v>2</v>
      </c>
      <c r="E7" s="9"/>
      <c r="F7" s="9"/>
      <c r="G7" s="9"/>
      <c r="H7" s="17"/>
      <c r="I7" s="9"/>
      <c r="J7" s="9"/>
      <c r="K7" s="12">
        <v>520398</v>
      </c>
      <c r="L7" s="18">
        <v>564300</v>
      </c>
      <c r="M7" s="7"/>
      <c r="N7" s="7"/>
      <c r="O7" s="7"/>
      <c r="P7" s="7" t="s">
        <v>159</v>
      </c>
      <c r="Q7" s="117"/>
    </row>
    <row r="8" spans="1:17" s="19" customFormat="1" ht="28.8" x14ac:dyDescent="0.3">
      <c r="A8" s="60">
        <v>20176</v>
      </c>
      <c r="B8" s="20" t="s">
        <v>127</v>
      </c>
      <c r="C8" s="20" t="s">
        <v>134</v>
      </c>
      <c r="D8" s="62">
        <v>2</v>
      </c>
      <c r="E8" s="9"/>
      <c r="F8" s="9"/>
      <c r="G8" s="9"/>
      <c r="H8" s="17"/>
      <c r="I8" s="9"/>
      <c r="J8" s="9"/>
      <c r="K8" s="12">
        <v>585689</v>
      </c>
      <c r="L8" s="18">
        <v>635100</v>
      </c>
      <c r="M8" s="7"/>
      <c r="N8" s="7"/>
      <c r="O8" s="7"/>
      <c r="P8" s="7" t="s">
        <v>159</v>
      </c>
      <c r="Q8" s="117"/>
    </row>
    <row r="9" spans="1:17" s="19" customFormat="1" ht="28.8" x14ac:dyDescent="0.3">
      <c r="A9" s="60">
        <v>20181</v>
      </c>
      <c r="B9" s="20" t="s">
        <v>128</v>
      </c>
      <c r="C9" s="20" t="s">
        <v>134</v>
      </c>
      <c r="D9" s="62">
        <v>2</v>
      </c>
      <c r="E9" s="9"/>
      <c r="F9" s="9"/>
      <c r="G9" s="9"/>
      <c r="H9" s="17"/>
      <c r="I9" s="9"/>
      <c r="J9" s="9"/>
      <c r="K9" s="12">
        <v>469861</v>
      </c>
      <c r="L9" s="18">
        <v>509500</v>
      </c>
      <c r="M9" s="7"/>
      <c r="N9" s="7"/>
      <c r="O9" s="7"/>
      <c r="P9" s="7" t="s">
        <v>159</v>
      </c>
      <c r="Q9" s="117"/>
    </row>
    <row r="10" spans="1:17" s="19" customFormat="1" ht="28.8" x14ac:dyDescent="0.3">
      <c r="A10" s="60">
        <v>20182</v>
      </c>
      <c r="B10" s="20" t="s">
        <v>129</v>
      </c>
      <c r="C10" s="20" t="s">
        <v>133</v>
      </c>
      <c r="D10" s="62">
        <v>2</v>
      </c>
      <c r="E10" s="9"/>
      <c r="F10" s="9"/>
      <c r="G10" s="9"/>
      <c r="H10" s="17"/>
      <c r="I10" s="9"/>
      <c r="J10" s="9"/>
      <c r="K10" s="12">
        <v>562266</v>
      </c>
      <c r="L10" s="18">
        <v>609700</v>
      </c>
      <c r="M10" s="7"/>
      <c r="N10" s="7"/>
      <c r="O10" s="7"/>
      <c r="P10" s="7" t="s">
        <v>159</v>
      </c>
      <c r="Q10" s="117"/>
    </row>
    <row r="11" spans="1:17" s="19" customFormat="1" ht="28.8" x14ac:dyDescent="0.3">
      <c r="A11" s="141">
        <v>20231</v>
      </c>
      <c r="B11" s="142" t="s">
        <v>135</v>
      </c>
      <c r="C11" s="142" t="s">
        <v>134</v>
      </c>
      <c r="D11" s="143">
        <v>2</v>
      </c>
      <c r="E11" s="144"/>
      <c r="F11" s="144"/>
      <c r="G11" s="144"/>
      <c r="H11" s="145"/>
      <c r="I11" s="144"/>
      <c r="J11" s="144"/>
      <c r="K11" s="146">
        <v>508051</v>
      </c>
      <c r="L11" s="147">
        <v>566200</v>
      </c>
      <c r="M11" s="148"/>
      <c r="N11" s="148"/>
      <c r="O11" s="148"/>
      <c r="P11" s="148" t="s">
        <v>160</v>
      </c>
      <c r="Q11" s="140" t="s">
        <v>166</v>
      </c>
    </row>
    <row r="12" spans="1:17" s="19" customFormat="1" x14ac:dyDescent="0.3">
      <c r="A12" s="61">
        <v>20143</v>
      </c>
      <c r="B12" s="21" t="s">
        <v>144</v>
      </c>
      <c r="C12" s="21" t="s">
        <v>143</v>
      </c>
      <c r="D12" s="62">
        <v>2</v>
      </c>
      <c r="E12" s="9"/>
      <c r="F12" s="9"/>
      <c r="G12" s="9"/>
      <c r="H12" s="17"/>
      <c r="I12" s="9"/>
      <c r="J12" s="9"/>
      <c r="K12" s="12">
        <v>144106</v>
      </c>
      <c r="L12" s="22">
        <v>160600</v>
      </c>
      <c r="M12" s="7"/>
      <c r="N12" s="7"/>
      <c r="O12" s="7"/>
      <c r="P12" s="7" t="s">
        <v>159</v>
      </c>
      <c r="Q12" s="117"/>
    </row>
    <row r="13" spans="1:17" s="19" customFormat="1" ht="57.6" x14ac:dyDescent="0.3">
      <c r="A13" s="61">
        <v>17311</v>
      </c>
      <c r="B13" s="21" t="s">
        <v>174</v>
      </c>
      <c r="C13" s="21" t="s">
        <v>175</v>
      </c>
      <c r="D13" s="62">
        <v>2</v>
      </c>
      <c r="E13" s="9"/>
      <c r="F13" s="9"/>
      <c r="G13" s="9"/>
      <c r="H13" s="17"/>
      <c r="I13" s="9"/>
      <c r="J13" s="9"/>
      <c r="K13" s="12">
        <v>59632</v>
      </c>
      <c r="L13" s="12">
        <v>59632</v>
      </c>
      <c r="M13" s="7"/>
      <c r="N13" s="7"/>
      <c r="O13" s="7"/>
      <c r="P13" s="7" t="s">
        <v>176</v>
      </c>
      <c r="Q13" s="117"/>
    </row>
    <row r="14" spans="1:17" s="19" customFormat="1" ht="28.8" x14ac:dyDescent="0.3">
      <c r="A14" s="61">
        <v>20197</v>
      </c>
      <c r="B14" s="21" t="s">
        <v>167</v>
      </c>
      <c r="C14" s="21" t="s">
        <v>168</v>
      </c>
      <c r="D14" s="62">
        <v>2</v>
      </c>
      <c r="E14" s="9"/>
      <c r="F14" s="9"/>
      <c r="G14" s="9"/>
      <c r="H14" s="17"/>
      <c r="I14" s="9"/>
      <c r="J14" s="9"/>
      <c r="K14" s="12">
        <f>46737+327163</f>
        <v>373900</v>
      </c>
      <c r="L14" s="22">
        <f>K14</f>
        <v>373900</v>
      </c>
      <c r="M14" s="7"/>
      <c r="N14" s="7"/>
      <c r="O14" s="7"/>
      <c r="P14" s="7" t="s">
        <v>169</v>
      </c>
      <c r="Q14" s="117"/>
    </row>
    <row r="15" spans="1:17" s="19" customFormat="1" ht="28.8" x14ac:dyDescent="0.3">
      <c r="A15" s="61">
        <v>20237</v>
      </c>
      <c r="B15" s="21" t="s">
        <v>145</v>
      </c>
      <c r="C15" s="21" t="s">
        <v>143</v>
      </c>
      <c r="D15" s="62">
        <v>2</v>
      </c>
      <c r="E15" s="9"/>
      <c r="F15" s="9"/>
      <c r="G15" s="9"/>
      <c r="H15" s="17"/>
      <c r="I15" s="9"/>
      <c r="J15" s="9"/>
      <c r="K15" s="12">
        <v>701192</v>
      </c>
      <c r="L15" s="18">
        <v>781447</v>
      </c>
      <c r="M15" s="7"/>
      <c r="N15" s="7"/>
      <c r="O15" s="7"/>
      <c r="P15" s="7" t="s">
        <v>160</v>
      </c>
      <c r="Q15" s="117"/>
    </row>
    <row r="16" spans="1:17" s="19" customFormat="1" ht="28.8" x14ac:dyDescent="0.3">
      <c r="A16" s="61">
        <v>20254</v>
      </c>
      <c r="B16" s="21" t="s">
        <v>179</v>
      </c>
      <c r="C16" s="21" t="s">
        <v>180</v>
      </c>
      <c r="D16" s="62">
        <v>3</v>
      </c>
      <c r="E16" s="9"/>
      <c r="F16" s="9"/>
      <c r="G16" s="9"/>
      <c r="H16" s="17"/>
      <c r="I16" s="9"/>
      <c r="J16" s="9"/>
      <c r="K16" s="12">
        <v>495221.4</v>
      </c>
      <c r="L16" s="18">
        <v>537000</v>
      </c>
      <c r="M16" s="7"/>
      <c r="N16" s="7"/>
      <c r="O16" s="7"/>
      <c r="P16" s="7" t="s">
        <v>159</v>
      </c>
      <c r="Q16" s="59"/>
    </row>
    <row r="17" spans="1:17" s="115" customFormat="1" ht="18.600000000000001" thickBot="1" x14ac:dyDescent="0.4">
      <c r="A17" s="110" t="s">
        <v>116</v>
      </c>
      <c r="B17" s="184"/>
      <c r="C17" s="184"/>
      <c r="D17" s="184"/>
      <c r="E17" s="111"/>
      <c r="F17" s="112"/>
      <c r="G17" s="112"/>
      <c r="H17" s="113"/>
      <c r="I17" s="111"/>
      <c r="J17" s="111"/>
      <c r="K17" s="114">
        <f>SUM(K2:K16)</f>
        <v>6472837.4000000004</v>
      </c>
      <c r="L17" s="114">
        <f>SUM(L2:L16)</f>
        <v>6867895</v>
      </c>
      <c r="M17" s="111"/>
      <c r="N17" s="111"/>
      <c r="O17" s="111"/>
      <c r="P17" s="184"/>
      <c r="Q17" s="185"/>
    </row>
  </sheetData>
  <autoFilter ref="A1:Q1" xr:uid="{00000000-0009-0000-0000-000001000000}"/>
  <sortState xmlns:xlrd2="http://schemas.microsoft.com/office/spreadsheetml/2017/richdata2" ref="A2:Z20">
    <sortCondition ref="D2:D20"/>
    <sortCondition ref="A2:A20"/>
  </sortState>
  <mergeCells count="2">
    <mergeCell ref="B17:D17"/>
    <mergeCell ref="P17:Q17"/>
  </mergeCells>
  <conditionalFormatting sqref="N2">
    <cfRule type="containsText" dxfId="13" priority="62" operator="containsText" text="ODOT/LOCAL">
      <formula>NOT(ISERROR(SEARCH("ODOT/LOCAL",N2)))</formula>
    </cfRule>
  </conditionalFormatting>
  <conditionalFormatting sqref="N5">
    <cfRule type="containsText" dxfId="12" priority="27" operator="containsText" text="ODOT/LOCAL">
      <formula>NOT(ISERROR(SEARCH("ODOT/LOCAL",N5)))</formula>
    </cfRule>
  </conditionalFormatting>
  <conditionalFormatting sqref="N5">
    <cfRule type="containsText" dxfId="11" priority="26" operator="containsText" text="ODOT/LOCAL">
      <formula>NOT(ISERROR(SEARCH("ODOT/LOCAL",N5)))</formula>
    </cfRule>
  </conditionalFormatting>
  <conditionalFormatting sqref="N4">
    <cfRule type="containsText" dxfId="10" priority="13" operator="containsText" text="ODOT/LOCAL">
      <formula>NOT(ISERROR(SEARCH("ODOT/LOCAL",N4)))</formula>
    </cfRule>
  </conditionalFormatting>
  <conditionalFormatting sqref="N4">
    <cfRule type="containsText" dxfId="9" priority="12" operator="containsText" text="ODOT/LOCAL">
      <formula>NOT(ISERROR(SEARCH("ODOT/LOCAL",N4)))</formula>
    </cfRule>
  </conditionalFormatting>
  <conditionalFormatting sqref="N4">
    <cfRule type="containsText" dxfId="8" priority="11" operator="containsText" text="LOCAL/CERT">
      <formula>NOT(ISERROR(SEARCH("LOCAL/CERT",N4)))</formula>
    </cfRule>
  </conditionalFormatting>
  <conditionalFormatting sqref="N3">
    <cfRule type="containsText" dxfId="7" priority="10" operator="containsText" text="ODOT/LOCAL">
      <formula>NOT(ISERROR(SEARCH("ODOT/LOCAL",N3)))</formula>
    </cfRule>
  </conditionalFormatting>
  <conditionalFormatting sqref="N3">
    <cfRule type="containsText" dxfId="6" priority="9" operator="containsText" text="ODOT/LOCAL">
      <formula>NOT(ISERROR(SEARCH("ODOT/LOCAL",N3)))</formula>
    </cfRule>
  </conditionalFormatting>
  <conditionalFormatting sqref="N6">
    <cfRule type="containsText" dxfId="5" priority="8" operator="containsText" text="ODOT/LOCAL">
      <formula>NOT(ISERROR(SEARCH("ODOT/LOCAL",N6)))</formula>
    </cfRule>
  </conditionalFormatting>
  <conditionalFormatting sqref="N7:N9">
    <cfRule type="containsText" dxfId="4" priority="7" operator="containsText" text="ODOT/LOCAL">
      <formula>NOT(ISERROR(SEARCH("ODOT/LOCAL",N7)))</formula>
    </cfRule>
  </conditionalFormatting>
  <conditionalFormatting sqref="N10">
    <cfRule type="containsText" dxfId="3" priority="6" operator="containsText" text="ODOT/LOCAL">
      <formula>NOT(ISERROR(SEARCH("ODOT/LOCAL",N10)))</formula>
    </cfRule>
  </conditionalFormatting>
  <conditionalFormatting sqref="N11">
    <cfRule type="containsText" dxfId="2" priority="5" operator="containsText" text="ODOT/LOCAL">
      <formula>NOT(ISERROR(SEARCH("ODOT/LOCAL",N11)))</formula>
    </cfRule>
  </conditionalFormatting>
  <conditionalFormatting sqref="N12:N14">
    <cfRule type="containsText" dxfId="1" priority="2" operator="containsText" text="ODOT/LOCAL">
      <formula>NOT(ISERROR(SEARCH("ODOT/LOCAL",N12)))</formula>
    </cfRule>
  </conditionalFormatting>
  <conditionalFormatting sqref="N15:N16">
    <cfRule type="containsText" dxfId="0" priority="1" operator="containsText" text="ODOT/LOCAL">
      <formula>NOT(ISERROR(SEARCH("ODOT/LOCAL",N15)))</formula>
    </cfRule>
  </conditionalFormatting>
  <printOptions horizontalCentered="1" headings="1"/>
  <pageMargins left="0.2" right="0.2" top="0.75" bottom="0.75" header="0.3" footer="0.3"/>
  <pageSetup scale="95" orientation="landscape" r:id="rId1"/>
  <headerFooter>
    <oddHeader>&amp;LPage &amp;P of &amp;N&amp;C&amp;12
6/2/2017 - DRAFT STIP LIST OF PROJECTS 2018-2021</oddHeader>
    <oddFooter>&amp;L&amp;Z&amp;F
Tab = 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DD29500255244980EBB45736608B9D" ma:contentTypeVersion="12" ma:contentTypeDescription="Create a new document." ma:contentTypeScope="" ma:versionID="bff322d3aafa933ade6bb3f9cbdba910">
  <xsd:schema xmlns:xsd="http://www.w3.org/2001/XMLSchema" xmlns:xs="http://www.w3.org/2001/XMLSchema" xmlns:p="http://schemas.microsoft.com/office/2006/metadata/properties" xmlns:ns1="http://schemas.microsoft.com/sharepoint/v3" xmlns:ns2="414a915e-5b6e-4363-9ccf-94a0bb75992f" xmlns:ns3="6ec60af1-6d1e-4575-bf73-1b6e791fcd10" targetNamespace="http://schemas.microsoft.com/office/2006/metadata/properties" ma:root="true" ma:fieldsID="db32587eabd2e95dcfb0aa13de56e8b3" ns1:_="" ns2:_="" ns3:_="">
    <xsd:import namespace="http://schemas.microsoft.com/sharepoint/v3"/>
    <xsd:import namespace="414a915e-5b6e-4363-9ccf-94a0bb75992f"/>
    <xsd:import namespace="6ec60af1-6d1e-4575-bf73-1b6e791fcd10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Category" minOccurs="0"/>
                <xsd:element ref="ns2:Page" minOccurs="0"/>
                <xsd:element ref="ns2:Meeting_x0020_Date" minOccurs="0"/>
                <xsd:element ref="ns2:Number" minOccurs="0"/>
                <xsd:element ref="ns2:Reviewed_x0020_for_x0020_URLs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4a915e-5b6e-4363-9ccf-94a0bb75992f" elementFormDefault="qualified">
    <xsd:import namespace="http://schemas.microsoft.com/office/2006/documentManagement/types"/>
    <xsd:import namespace="http://schemas.microsoft.com/office/infopath/2007/PartnerControls"/>
    <xsd:element name="Category" ma:index="6" nillable="true" ma:displayName="Category" ma:internalName="Category" ma:readOnly="false">
      <xsd:simpleType>
        <xsd:restriction base="dms:Text">
          <xsd:maxLength value="255"/>
        </xsd:restriction>
      </xsd:simpleType>
    </xsd:element>
    <xsd:element name="Page" ma:index="7" nillable="true" ma:displayName="Page" ma:description="Type out name of page document should appear on." ma:internalName="Page" ma:readOnly="false">
      <xsd:simpleType>
        <xsd:restriction base="dms:Text">
          <xsd:maxLength value="255"/>
        </xsd:restriction>
      </xsd:simpleType>
    </xsd:element>
    <xsd:element name="Meeting_x0020_Date" ma:index="10" nillable="true" ma:displayName="Meeting Date" ma:description="For meeting materials" ma:format="DateOnly" ma:internalName="Meeting_x0020_Date" ma:readOnly="false">
      <xsd:simpleType>
        <xsd:restriction base="dms:DateTime"/>
      </xsd:simpleType>
    </xsd:element>
    <xsd:element name="Number" ma:index="11" nillable="true" ma:displayName="Number" ma:description="Indicate bulletin number" ma:internalName="Number" ma:readOnly="false">
      <xsd:simpleType>
        <xsd:restriction base="dms:Text">
          <xsd:maxLength value="255"/>
        </xsd:restriction>
      </xsd:simpleType>
    </xsd:element>
    <xsd:element name="Reviewed_x0020_for_x0020_URLs" ma:index="12" nillable="true" ma:displayName="Reviewed for URLs" ma:default="0" ma:internalName="Reviewed_x0020_for_x0020_URLs" ma:readOnly="fals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c60af1-6d1e-4575-bf73-1b6e791fcd10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3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 ma:index="8" ma:displayName="Keywords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umber xmlns="414a915e-5b6e-4363-9ccf-94a0bb75992f" xsi:nil="true"/>
    <Reviewed_x0020_for_x0020_URLs xmlns="414a915e-5b6e-4363-9ccf-94a0bb75992f">false</Reviewed_x0020_for_x0020_URLs>
    <Meeting_x0020_Date xmlns="414a915e-5b6e-4363-9ccf-94a0bb75992f" xsi:nil="true"/>
    <PublishingExpirationDate xmlns="http://schemas.microsoft.com/sharepoint/v3" xsi:nil="true"/>
    <Page xmlns="414a915e-5b6e-4363-9ccf-94a0bb75992f">Local Government Funding Overview</Page>
    <PublishingStartDate xmlns="http://schemas.microsoft.com/sharepoint/v3" xsi:nil="true"/>
    <Category xmlns="414a915e-5b6e-4363-9ccf-94a0bb75992f">SFLP</Category>
  </documentManagement>
</p:properties>
</file>

<file path=customXml/itemProps1.xml><?xml version="1.0" encoding="utf-8"?>
<ds:datastoreItem xmlns:ds="http://schemas.openxmlformats.org/officeDocument/2006/customXml" ds:itemID="{29509AE6-789E-4002-813F-5ACEF6FB5FB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CA9D27F-FDF2-4E3D-8E24-C72C1175183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414a915e-5b6e-4363-9ccf-94a0bb75992f"/>
    <ds:schemaRef ds:uri="6ec60af1-6d1e-4575-bf73-1b6e791fcd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5D4B876-C85F-4180-94BA-0ABBAA67CB3F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microsoft.com/sharepoint/v3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6ec60af1-6d1e-4575-bf73-1b6e791fcd10"/>
    <ds:schemaRef ds:uri="414a915e-5b6e-4363-9ccf-94a0bb75992f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OUT-TMA</vt:lpstr>
      <vt:lpstr>IN-TMA</vt:lpstr>
      <vt:lpstr>'IN-TMA'!Print_Titles</vt:lpstr>
      <vt:lpstr>'OUT-TMA'!Print_Titles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2018-2021 Funded Projects</dc:title>
  <dc:creator>tdb226</dc:creator>
  <cp:keywords>Statewide Transportation Improvement Program, STIP, 2018-2021, Oregon Department of Transportation, State Funded Local Projects, SFLP, State, Funded, Local, Projects</cp:keywords>
  <cp:lastModifiedBy>Aundrea Guthrie</cp:lastModifiedBy>
  <cp:lastPrinted>2017-11-16T16:35:06Z</cp:lastPrinted>
  <dcterms:created xsi:type="dcterms:W3CDTF">2017-06-02T14:41:19Z</dcterms:created>
  <dcterms:modified xsi:type="dcterms:W3CDTF">2023-06-15T18:22:23Z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0x0101001ADD29500255244980EBB45736608B9D</vt:lpwstr>
  </property>
</Properties>
</file>