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ordot.sharepoint.com/teams/PTD-Transit/Shared Documents/Website Files/RPTD Documents Library/2026/"/>
    </mc:Choice>
  </mc:AlternateContent>
  <xr:revisionPtr revIDLastSave="0" documentId="8_{C18D7162-AF41-41CF-8D47-510358114017}" xr6:coauthVersionLast="47" xr6:coauthVersionMax="47" xr10:uidLastSave="{00000000-0000-0000-0000-000000000000}"/>
  <bookViews>
    <workbookView xWindow="23655" yWindow="4050" windowWidth="20730" windowHeight="14805" tabRatio="747" xr2:uid="{00000000-000D-0000-FFFF-FFFF00000000}"/>
  </bookViews>
  <sheets>
    <sheet name=" Instructions" sheetId="1" r:id="rId1"/>
    <sheet name="Budget &amp; Budget Narrative" sheetId="2" r:id="rId2"/>
    <sheet name="EXAMPLE Budget &amp; Budget Narrati" sheetId="7" r:id="rId3"/>
    <sheet name="Budget Definitions" sheetId="4" r:id="rId4"/>
    <sheet name="Hidden Dropdown menu" sheetId="6" state="hidden" r:id="rId5"/>
  </sheets>
  <definedNames>
    <definedName name="_xlnm._FilterDatabase" localSheetId="1" hidden="1">'Budget &amp; Budget Narrative'!$F$9:$F$15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 i="2" l="1"/>
  <c r="N70" i="2"/>
  <c r="N71" i="2"/>
  <c r="N72" i="2"/>
  <c r="N73" i="2"/>
  <c r="N74" i="2"/>
  <c r="N75" i="2"/>
  <c r="N76" i="2"/>
  <c r="N77" i="2"/>
  <c r="N78" i="2"/>
  <c r="N57" i="2"/>
  <c r="N58" i="2"/>
  <c r="N59" i="2"/>
  <c r="N60" i="2"/>
  <c r="N61" i="2"/>
  <c r="N62" i="2"/>
  <c r="N63" i="2"/>
  <c r="N64" i="2"/>
  <c r="N65" i="2"/>
  <c r="N66" i="2"/>
  <c r="N45" i="2"/>
  <c r="N46" i="2"/>
  <c r="N47" i="2"/>
  <c r="N48" i="2"/>
  <c r="N49" i="2"/>
  <c r="N50" i="2"/>
  <c r="N51" i="2"/>
  <c r="N52" i="2"/>
  <c r="N53" i="2"/>
  <c r="N54" i="2"/>
  <c r="N33" i="2"/>
  <c r="N34" i="2"/>
  <c r="N35" i="2"/>
  <c r="N36" i="2"/>
  <c r="N37" i="2"/>
  <c r="N38" i="2"/>
  <c r="N39" i="2"/>
  <c r="N40" i="2"/>
  <c r="N41" i="2"/>
  <c r="N42" i="2"/>
  <c r="N21" i="2"/>
  <c r="N22" i="2"/>
  <c r="N23" i="2"/>
  <c r="N24" i="2"/>
  <c r="N25" i="2"/>
  <c r="N26" i="2"/>
  <c r="N27" i="2"/>
  <c r="N28" i="2"/>
  <c r="N29" i="2"/>
  <c r="N30" i="2"/>
  <c r="N10" i="2"/>
  <c r="N11" i="2"/>
  <c r="N12" i="2"/>
  <c r="N13" i="2"/>
  <c r="N14" i="2"/>
  <c r="N15" i="2"/>
  <c r="N16" i="2"/>
  <c r="N17" i="2"/>
  <c r="N18" i="2"/>
  <c r="N9" i="2"/>
  <c r="N68" i="7"/>
  <c r="N69" i="7"/>
  <c r="N78" i="7" s="1"/>
  <c r="N70" i="7"/>
  <c r="N71" i="7"/>
  <c r="N72" i="7"/>
  <c r="N73" i="7"/>
  <c r="N74" i="7"/>
  <c r="N75" i="7"/>
  <c r="N76" i="7"/>
  <c r="N77" i="7"/>
  <c r="N56" i="7"/>
  <c r="N57" i="7"/>
  <c r="N58" i="7"/>
  <c r="N59" i="7"/>
  <c r="N60" i="7"/>
  <c r="N61" i="7"/>
  <c r="N62" i="7"/>
  <c r="N63" i="7"/>
  <c r="N64" i="7"/>
  <c r="N65" i="7"/>
  <c r="N44" i="7"/>
  <c r="N45" i="7"/>
  <c r="N46" i="7"/>
  <c r="N54" i="7" s="1"/>
  <c r="N47" i="7"/>
  <c r="N48" i="7"/>
  <c r="N49" i="7"/>
  <c r="N50" i="7"/>
  <c r="N51" i="7"/>
  <c r="N52" i="7"/>
  <c r="N53" i="7"/>
  <c r="N32" i="7"/>
  <c r="N33" i="7"/>
  <c r="N34" i="7"/>
  <c r="N35" i="7"/>
  <c r="N36" i="7"/>
  <c r="N37" i="7"/>
  <c r="N38" i="7"/>
  <c r="N39" i="7"/>
  <c r="N40" i="7"/>
  <c r="N41" i="7"/>
  <c r="N20" i="7"/>
  <c r="N21" i="7"/>
  <c r="N22" i="7"/>
  <c r="N23" i="7"/>
  <c r="N24" i="7"/>
  <c r="N25" i="7"/>
  <c r="N26" i="7"/>
  <c r="N27" i="7"/>
  <c r="N28" i="7"/>
  <c r="N29" i="7"/>
  <c r="N9" i="7"/>
  <c r="N10" i="7"/>
  <c r="N11" i="7"/>
  <c r="N12" i="7"/>
  <c r="N13" i="7"/>
  <c r="N14" i="7"/>
  <c r="O14" i="7" s="1"/>
  <c r="N15" i="7"/>
  <c r="N16" i="7"/>
  <c r="N17" i="7"/>
  <c r="N8" i="7"/>
  <c r="K19" i="2"/>
  <c r="L19" i="2"/>
  <c r="M19" i="2"/>
  <c r="N19" i="2"/>
  <c r="I19" i="2"/>
  <c r="J21" i="2"/>
  <c r="J9" i="2"/>
  <c r="K78" i="7"/>
  <c r="L78" i="7"/>
  <c r="M78" i="7"/>
  <c r="I78" i="7"/>
  <c r="I69" i="7"/>
  <c r="I70" i="7"/>
  <c r="I71" i="7"/>
  <c r="I72" i="7"/>
  <c r="I73" i="7"/>
  <c r="I74" i="7"/>
  <c r="I75" i="7"/>
  <c r="I76" i="7"/>
  <c r="K66" i="7"/>
  <c r="L66" i="7"/>
  <c r="M66" i="7"/>
  <c r="N66" i="7"/>
  <c r="I66" i="7"/>
  <c r="M54" i="7"/>
  <c r="L54" i="7"/>
  <c r="K54" i="7"/>
  <c r="I54" i="7"/>
  <c r="I42" i="7"/>
  <c r="K30" i="7"/>
  <c r="I30" i="7"/>
  <c r="I21" i="7"/>
  <c r="I22" i="7"/>
  <c r="I23" i="7"/>
  <c r="I24" i="7"/>
  <c r="I25" i="7"/>
  <c r="I26" i="7"/>
  <c r="I27" i="7"/>
  <c r="I28" i="7"/>
  <c r="I29" i="7"/>
  <c r="I18" i="7"/>
  <c r="M57" i="7"/>
  <c r="M58" i="7"/>
  <c r="M59" i="7"/>
  <c r="M60" i="7"/>
  <c r="M61" i="7"/>
  <c r="M62" i="7"/>
  <c r="M63" i="7"/>
  <c r="M64" i="7"/>
  <c r="M65" i="7"/>
  <c r="M69" i="7"/>
  <c r="M70" i="7"/>
  <c r="M71" i="7"/>
  <c r="M72" i="7"/>
  <c r="M73" i="7"/>
  <c r="M74" i="7"/>
  <c r="M75" i="7"/>
  <c r="M76" i="7"/>
  <c r="M77" i="7"/>
  <c r="K77" i="7"/>
  <c r="J77" i="7"/>
  <c r="I77" i="7"/>
  <c r="L76" i="7"/>
  <c r="J76" i="7"/>
  <c r="K76" i="7" s="1"/>
  <c r="K75" i="7"/>
  <c r="J75" i="7"/>
  <c r="L75" i="7" s="1"/>
  <c r="K74" i="7"/>
  <c r="J74" i="7"/>
  <c r="L73" i="7"/>
  <c r="J73" i="7"/>
  <c r="K73" i="7" s="1"/>
  <c r="K72" i="7"/>
  <c r="J72" i="7"/>
  <c r="L72" i="7" s="1"/>
  <c r="K71" i="7"/>
  <c r="J71" i="7"/>
  <c r="L70" i="7"/>
  <c r="J70" i="7"/>
  <c r="K70" i="7" s="1"/>
  <c r="K69" i="7"/>
  <c r="J69" i="7"/>
  <c r="L69" i="7" s="1"/>
  <c r="M68" i="7"/>
  <c r="J68" i="7"/>
  <c r="I68" i="7"/>
  <c r="L65" i="7"/>
  <c r="K65" i="7"/>
  <c r="J65" i="7"/>
  <c r="I65" i="7"/>
  <c r="L64" i="7"/>
  <c r="K64" i="7"/>
  <c r="J64" i="7"/>
  <c r="I64" i="7"/>
  <c r="J63" i="7"/>
  <c r="K63" i="7" s="1"/>
  <c r="I63" i="7"/>
  <c r="L62" i="7"/>
  <c r="K62" i="7"/>
  <c r="J62" i="7"/>
  <c r="I62" i="7"/>
  <c r="L61" i="7"/>
  <c r="K61" i="7"/>
  <c r="J61" i="7"/>
  <c r="I61" i="7"/>
  <c r="J60" i="7"/>
  <c r="K60" i="7" s="1"/>
  <c r="I60" i="7"/>
  <c r="L59" i="7"/>
  <c r="K59" i="7"/>
  <c r="J59" i="7"/>
  <c r="I59" i="7"/>
  <c r="L58" i="7"/>
  <c r="K58" i="7"/>
  <c r="J58" i="7"/>
  <c r="I58" i="7"/>
  <c r="J57" i="7"/>
  <c r="K57" i="7" s="1"/>
  <c r="I57" i="7"/>
  <c r="M56" i="7"/>
  <c r="K56" i="7"/>
  <c r="J56" i="7"/>
  <c r="I56" i="7"/>
  <c r="M53" i="7"/>
  <c r="K53" i="7"/>
  <c r="J53" i="7"/>
  <c r="L53" i="7" s="1"/>
  <c r="I53" i="7"/>
  <c r="K52" i="7"/>
  <c r="J52" i="7"/>
  <c r="M52" i="7" s="1"/>
  <c r="I52" i="7"/>
  <c r="M51" i="7"/>
  <c r="L51" i="7"/>
  <c r="J51" i="7"/>
  <c r="K51" i="7" s="1"/>
  <c r="I51" i="7"/>
  <c r="M50" i="7"/>
  <c r="K50" i="7"/>
  <c r="J50" i="7"/>
  <c r="L50" i="7" s="1"/>
  <c r="I50" i="7"/>
  <c r="K49" i="7"/>
  <c r="J49" i="7"/>
  <c r="M49" i="7" s="1"/>
  <c r="I49" i="7"/>
  <c r="M48" i="7"/>
  <c r="L48" i="7"/>
  <c r="J48" i="7"/>
  <c r="K48" i="7" s="1"/>
  <c r="I48" i="7"/>
  <c r="M47" i="7"/>
  <c r="K47" i="7"/>
  <c r="J47" i="7"/>
  <c r="L47" i="7" s="1"/>
  <c r="I47" i="7"/>
  <c r="K46" i="7"/>
  <c r="J46" i="7"/>
  <c r="M46" i="7" s="1"/>
  <c r="I46" i="7"/>
  <c r="M45" i="7"/>
  <c r="J45" i="7"/>
  <c r="K45" i="7" s="1"/>
  <c r="L45" i="7" s="1"/>
  <c r="I45" i="7"/>
  <c r="M44" i="7"/>
  <c r="K44" i="7"/>
  <c r="J44" i="7"/>
  <c r="L44" i="7" s="1"/>
  <c r="I44" i="7"/>
  <c r="M41" i="7"/>
  <c r="J41" i="7"/>
  <c r="K41" i="7" s="1"/>
  <c r="I41" i="7"/>
  <c r="M40" i="7"/>
  <c r="L40" i="7"/>
  <c r="K40" i="7"/>
  <c r="J40" i="7"/>
  <c r="I40" i="7"/>
  <c r="L39" i="7"/>
  <c r="K39" i="7"/>
  <c r="J39" i="7"/>
  <c r="M39" i="7" s="1"/>
  <c r="I39" i="7"/>
  <c r="M38" i="7"/>
  <c r="J38" i="7"/>
  <c r="K38" i="7" s="1"/>
  <c r="I38" i="7"/>
  <c r="M37" i="7"/>
  <c r="L37" i="7"/>
  <c r="K37" i="7"/>
  <c r="J37" i="7"/>
  <c r="I37" i="7"/>
  <c r="L36" i="7"/>
  <c r="K36" i="7"/>
  <c r="J36" i="7"/>
  <c r="M36" i="7" s="1"/>
  <c r="I36" i="7"/>
  <c r="M35" i="7"/>
  <c r="J35" i="7"/>
  <c r="K35" i="7" s="1"/>
  <c r="I35" i="7"/>
  <c r="M34" i="7"/>
  <c r="M42" i="7" s="1"/>
  <c r="J34" i="7"/>
  <c r="L34" i="7" s="1"/>
  <c r="L42" i="7" s="1"/>
  <c r="I34" i="7"/>
  <c r="M33" i="7"/>
  <c r="J33" i="7"/>
  <c r="K33" i="7" s="1"/>
  <c r="L33" i="7" s="1"/>
  <c r="I33" i="7"/>
  <c r="M32" i="7"/>
  <c r="J32" i="7"/>
  <c r="K32" i="7" s="1"/>
  <c r="I32" i="7"/>
  <c r="M29" i="7"/>
  <c r="L29" i="7"/>
  <c r="J29" i="7"/>
  <c r="K29" i="7" s="1"/>
  <c r="M28" i="7"/>
  <c r="K28" i="7"/>
  <c r="J28" i="7"/>
  <c r="L28" i="7" s="1"/>
  <c r="K27" i="7"/>
  <c r="J27" i="7"/>
  <c r="M27" i="7" s="1"/>
  <c r="M26" i="7"/>
  <c r="L26" i="7"/>
  <c r="J26" i="7"/>
  <c r="K26" i="7" s="1"/>
  <c r="M25" i="7"/>
  <c r="K25" i="7"/>
  <c r="J25" i="7"/>
  <c r="L25" i="7" s="1"/>
  <c r="K24" i="7"/>
  <c r="J24" i="7"/>
  <c r="M24" i="7" s="1"/>
  <c r="L23" i="7"/>
  <c r="J23" i="7"/>
  <c r="M22" i="7"/>
  <c r="M30" i="7" s="1"/>
  <c r="K22" i="7"/>
  <c r="J22" i="7"/>
  <c r="L22" i="7" s="1"/>
  <c r="M21" i="7"/>
  <c r="J21" i="7"/>
  <c r="M20" i="7"/>
  <c r="J20" i="7"/>
  <c r="K20" i="7" s="1"/>
  <c r="I20" i="7"/>
  <c r="L17" i="7"/>
  <c r="J17" i="7"/>
  <c r="M17" i="7" s="1"/>
  <c r="I17" i="7"/>
  <c r="M16" i="7"/>
  <c r="J16" i="7"/>
  <c r="K16" i="7" s="1"/>
  <c r="I16" i="7"/>
  <c r="M15" i="7"/>
  <c r="K15" i="7"/>
  <c r="J15" i="7"/>
  <c r="L15" i="7" s="1"/>
  <c r="I15" i="7"/>
  <c r="L14" i="7"/>
  <c r="J14" i="7"/>
  <c r="M14" i="7" s="1"/>
  <c r="I14" i="7"/>
  <c r="M13" i="7"/>
  <c r="J13" i="7"/>
  <c r="L13" i="7" s="1"/>
  <c r="I13" i="7"/>
  <c r="M12" i="7"/>
  <c r="K12" i="7"/>
  <c r="J12" i="7"/>
  <c r="L12" i="7" s="1"/>
  <c r="I12" i="7"/>
  <c r="L11" i="7"/>
  <c r="J11" i="7"/>
  <c r="I11" i="7"/>
  <c r="J10" i="7"/>
  <c r="K10" i="7" s="1"/>
  <c r="M10" i="7" s="1"/>
  <c r="I10" i="7"/>
  <c r="M9" i="7"/>
  <c r="J9" i="7"/>
  <c r="I9" i="7"/>
  <c r="M8" i="7"/>
  <c r="J8" i="7"/>
  <c r="K8" i="7" s="1"/>
  <c r="I8" i="7"/>
  <c r="J78" i="2"/>
  <c r="M78" i="2" s="1"/>
  <c r="I78" i="2"/>
  <c r="J77" i="2"/>
  <c r="L77" i="2" s="1"/>
  <c r="I77" i="2"/>
  <c r="J76" i="2"/>
  <c r="M76" i="2" s="1"/>
  <c r="I76" i="2"/>
  <c r="J66" i="2"/>
  <c r="L66" i="2" s="1"/>
  <c r="I66" i="2"/>
  <c r="J65" i="2"/>
  <c r="K65" i="2" s="1"/>
  <c r="I65" i="2"/>
  <c r="J64" i="2"/>
  <c r="M64" i="2" s="1"/>
  <c r="I64" i="2"/>
  <c r="J54" i="2"/>
  <c r="M54" i="2" s="1"/>
  <c r="I54" i="2"/>
  <c r="J53" i="2"/>
  <c r="K53" i="2" s="1"/>
  <c r="I53" i="2"/>
  <c r="J52" i="2"/>
  <c r="M52" i="2" s="1"/>
  <c r="I52" i="2"/>
  <c r="J42" i="2"/>
  <c r="M42" i="2" s="1"/>
  <c r="I42" i="2"/>
  <c r="J41" i="2"/>
  <c r="L41" i="2" s="1"/>
  <c r="I41" i="2"/>
  <c r="J40" i="2"/>
  <c r="K40" i="2" s="1"/>
  <c r="I40" i="2"/>
  <c r="J30" i="2"/>
  <c r="M30" i="2" s="1"/>
  <c r="I30" i="2"/>
  <c r="J29" i="2"/>
  <c r="K29" i="2" s="1"/>
  <c r="I29" i="2"/>
  <c r="J28" i="2"/>
  <c r="M28" i="2" s="1"/>
  <c r="I28" i="2"/>
  <c r="J18" i="2"/>
  <c r="M18" i="2" s="1"/>
  <c r="I18" i="2"/>
  <c r="J17" i="2"/>
  <c r="L17" i="2" s="1"/>
  <c r="I17" i="2"/>
  <c r="J16" i="2"/>
  <c r="K16" i="2" s="1"/>
  <c r="I16" i="2"/>
  <c r="N30" i="7" l="1"/>
  <c r="M18" i="7"/>
  <c r="N42" i="7"/>
  <c r="K34" i="7"/>
  <c r="K42" i="7" s="1"/>
  <c r="K18" i="7"/>
  <c r="M81" i="7"/>
  <c r="L30" i="7"/>
  <c r="K23" i="7"/>
  <c r="M23" i="7" s="1"/>
  <c r="O48" i="7"/>
  <c r="P48" i="7" s="1"/>
  <c r="O53" i="7"/>
  <c r="P53" i="7" s="1"/>
  <c r="O76" i="7"/>
  <c r="P76" i="7" s="1"/>
  <c r="L9" i="7"/>
  <c r="O72" i="7"/>
  <c r="P72" i="7" s="1"/>
  <c r="O23" i="7"/>
  <c r="P23" i="7" s="1"/>
  <c r="O50" i="7"/>
  <c r="P50" i="7" s="1"/>
  <c r="L8" i="7"/>
  <c r="O22" i="7"/>
  <c r="P59" i="7"/>
  <c r="P62" i="7"/>
  <c r="P65" i="7"/>
  <c r="O34" i="7"/>
  <c r="O61" i="7"/>
  <c r="P61" i="7" s="1"/>
  <c r="O17" i="7"/>
  <c r="P17" i="7" s="1"/>
  <c r="O13" i="7"/>
  <c r="P13" i="7" s="1"/>
  <c r="O40" i="7"/>
  <c r="P40" i="7" s="1"/>
  <c r="O64" i="7"/>
  <c r="P64" i="7"/>
  <c r="O70" i="7"/>
  <c r="P70" i="7" s="1"/>
  <c r="O26" i="7"/>
  <c r="P26" i="7" s="1"/>
  <c r="O29" i="7"/>
  <c r="P29" i="7" s="1"/>
  <c r="O39" i="7"/>
  <c r="P39" i="7"/>
  <c r="O73" i="7"/>
  <c r="P73" i="7" s="1"/>
  <c r="O15" i="7"/>
  <c r="O33" i="7"/>
  <c r="O59" i="7"/>
  <c r="O62" i="7"/>
  <c r="O65" i="7"/>
  <c r="O75" i="7"/>
  <c r="P75" i="7" s="1"/>
  <c r="O37" i="7"/>
  <c r="P37" i="7" s="1"/>
  <c r="O58" i="7"/>
  <c r="P58" i="7" s="1"/>
  <c r="O69" i="7"/>
  <c r="P69" i="7" s="1"/>
  <c r="O11" i="7"/>
  <c r="P11" i="7" s="1"/>
  <c r="L20" i="7"/>
  <c r="O36" i="7"/>
  <c r="P36" i="7" s="1"/>
  <c r="O12" i="7"/>
  <c r="P12" i="7" s="1"/>
  <c r="O28" i="7"/>
  <c r="P28" i="7" s="1"/>
  <c r="O51" i="7"/>
  <c r="P51" i="7" s="1"/>
  <c r="K9" i="7"/>
  <c r="K13" i="7"/>
  <c r="L10" i="7"/>
  <c r="L18" i="7" s="1"/>
  <c r="P14" i="7"/>
  <c r="L16" i="7"/>
  <c r="L32" i="7"/>
  <c r="L35" i="7"/>
  <c r="L38" i="7"/>
  <c r="L41" i="7"/>
  <c r="L57" i="7"/>
  <c r="L60" i="7"/>
  <c r="L63" i="7"/>
  <c r="L56" i="7"/>
  <c r="I81" i="7"/>
  <c r="L24" i="7"/>
  <c r="L27" i="7"/>
  <c r="L46" i="7"/>
  <c r="L49" i="7"/>
  <c r="L52" i="7"/>
  <c r="L71" i="7"/>
  <c r="L74" i="7"/>
  <c r="L77" i="7"/>
  <c r="K11" i="7"/>
  <c r="K14" i="7"/>
  <c r="K17" i="7"/>
  <c r="K21" i="7"/>
  <c r="K68" i="7"/>
  <c r="M77" i="2"/>
  <c r="K76" i="2"/>
  <c r="L76" i="2"/>
  <c r="K78" i="2"/>
  <c r="L78" i="2"/>
  <c r="K77" i="2"/>
  <c r="O66" i="2"/>
  <c r="L53" i="2"/>
  <c r="O53" i="2" s="1"/>
  <c r="P53" i="2" s="1"/>
  <c r="L65" i="2"/>
  <c r="M65" i="2"/>
  <c r="K64" i="2"/>
  <c r="L64" i="2"/>
  <c r="M66" i="2"/>
  <c r="K66" i="2"/>
  <c r="K54" i="2"/>
  <c r="M53" i="2"/>
  <c r="K52" i="2"/>
  <c r="L52" i="2"/>
  <c r="L54" i="2"/>
  <c r="M41" i="2"/>
  <c r="O41" i="2"/>
  <c r="L40" i="2"/>
  <c r="M40" i="2"/>
  <c r="K42" i="2"/>
  <c r="L42" i="2"/>
  <c r="K41" i="2"/>
  <c r="L18" i="2"/>
  <c r="L29" i="2"/>
  <c r="M29" i="2"/>
  <c r="K28" i="2"/>
  <c r="L28" i="2"/>
  <c r="L30" i="2"/>
  <c r="K18" i="2"/>
  <c r="L16" i="2"/>
  <c r="O16" i="2" s="1"/>
  <c r="K30" i="2"/>
  <c r="M17" i="2"/>
  <c r="M16" i="2"/>
  <c r="K17" i="2"/>
  <c r="P34" i="7" l="1"/>
  <c r="P22" i="7"/>
  <c r="K81" i="7"/>
  <c r="O27" i="7"/>
  <c r="O32" i="7"/>
  <c r="L21" i="7"/>
  <c r="P9" i="7"/>
  <c r="L68" i="7"/>
  <c r="O74" i="7"/>
  <c r="P74" i="7" s="1"/>
  <c r="O63" i="7"/>
  <c r="O20" i="7"/>
  <c r="O24" i="7"/>
  <c r="O47" i="7"/>
  <c r="P47" i="7" s="1"/>
  <c r="O45" i="7"/>
  <c r="P45" i="7" s="1"/>
  <c r="P52" i="7"/>
  <c r="P44" i="7"/>
  <c r="P77" i="7"/>
  <c r="O77" i="7"/>
  <c r="O60" i="7"/>
  <c r="M11" i="7"/>
  <c r="O44" i="7"/>
  <c r="O9" i="7"/>
  <c r="O52" i="7"/>
  <c r="O41" i="7"/>
  <c r="P33" i="7"/>
  <c r="O46" i="7"/>
  <c r="P46" i="7" s="1"/>
  <c r="P41" i="7"/>
  <c r="O56" i="7"/>
  <c r="O49" i="7"/>
  <c r="P49" i="7" s="1"/>
  <c r="P15" i="7"/>
  <c r="O8" i="7"/>
  <c r="O25" i="7"/>
  <c r="P25" i="7" s="1"/>
  <c r="O78" i="2"/>
  <c r="P78" i="2" s="1"/>
  <c r="O77" i="2"/>
  <c r="P77" i="2" s="1"/>
  <c r="O64" i="2"/>
  <c r="P66" i="2"/>
  <c r="O52" i="2"/>
  <c r="O40" i="2"/>
  <c r="P40" i="2"/>
  <c r="O42" i="2"/>
  <c r="P41" i="2"/>
  <c r="O18" i="2"/>
  <c r="P18" i="2" s="1"/>
  <c r="O29" i="2"/>
  <c r="O30" i="2"/>
  <c r="O28" i="2"/>
  <c r="O17" i="2"/>
  <c r="P17" i="2" s="1"/>
  <c r="P16" i="2"/>
  <c r="P54" i="7" l="1"/>
  <c r="O54" i="7"/>
  <c r="N18" i="7"/>
  <c r="N81" i="7" s="1"/>
  <c r="O10" i="7"/>
  <c r="P56" i="7"/>
  <c r="P35" i="7"/>
  <c r="P42" i="7" s="1"/>
  <c r="P10" i="7"/>
  <c r="O57" i="7"/>
  <c r="O66" i="7" s="1"/>
  <c r="O68" i="7"/>
  <c r="O78" i="7" s="1"/>
  <c r="O16" i="7"/>
  <c r="P16" i="7" s="1"/>
  <c r="P8" i="7"/>
  <c r="P20" i="7"/>
  <c r="P63" i="7"/>
  <c r="P60" i="7"/>
  <c r="O35" i="7"/>
  <c r="O42" i="7" s="1"/>
  <c r="P24" i="7"/>
  <c r="P32" i="7"/>
  <c r="O71" i="7"/>
  <c r="P71" i="7" s="1"/>
  <c r="O38" i="7"/>
  <c r="P38" i="7" s="1"/>
  <c r="P27" i="7"/>
  <c r="O76" i="2"/>
  <c r="P76" i="2" s="1"/>
  <c r="O65" i="2"/>
  <c r="P65" i="2" s="1"/>
  <c r="P64" i="2"/>
  <c r="P52" i="2"/>
  <c r="O54" i="2"/>
  <c r="P54" i="2" s="1"/>
  <c r="P42" i="2"/>
  <c r="P30" i="2"/>
  <c r="P28" i="2"/>
  <c r="P29" i="2"/>
  <c r="O18" i="7" l="1"/>
  <c r="P57" i="7"/>
  <c r="P66" i="7" s="1"/>
  <c r="P18" i="7"/>
  <c r="L81" i="7"/>
  <c r="P68" i="7"/>
  <c r="P78" i="7" s="1"/>
  <c r="O21" i="7"/>
  <c r="O30" i="7" s="1"/>
  <c r="O81" i="7" s="1"/>
  <c r="P21" i="7" l="1"/>
  <c r="P30" i="7" s="1"/>
  <c r="P81" i="7" s="1"/>
  <c r="I69" i="2" l="1"/>
  <c r="J75" i="2"/>
  <c r="J74" i="2"/>
  <c r="J73" i="2"/>
  <c r="J72" i="2"/>
  <c r="J71" i="2"/>
  <c r="J70" i="2"/>
  <c r="J69" i="2"/>
  <c r="M69" i="2" s="1"/>
  <c r="J58" i="2"/>
  <c r="J59" i="2"/>
  <c r="J60" i="2"/>
  <c r="J61" i="2"/>
  <c r="J62" i="2"/>
  <c r="J63" i="2"/>
  <c r="J57" i="2"/>
  <c r="M57" i="2" s="1"/>
  <c r="J51" i="2"/>
  <c r="J50" i="2"/>
  <c r="J49" i="2"/>
  <c r="J48" i="2"/>
  <c r="J47" i="2"/>
  <c r="J46" i="2"/>
  <c r="M46" i="2" s="1"/>
  <c r="J45" i="2"/>
  <c r="M45" i="2" s="1"/>
  <c r="J39" i="2"/>
  <c r="J38" i="2"/>
  <c r="J37" i="2"/>
  <c r="J36" i="2"/>
  <c r="J35" i="2"/>
  <c r="J34" i="2"/>
  <c r="M34" i="2" s="1"/>
  <c r="J33" i="2"/>
  <c r="M33" i="2" s="1"/>
  <c r="J27" i="2"/>
  <c r="J26" i="2"/>
  <c r="J25" i="2"/>
  <c r="J24" i="2"/>
  <c r="J23" i="2"/>
  <c r="J22" i="2"/>
  <c r="M22" i="2" s="1"/>
  <c r="M21" i="2"/>
  <c r="J10" i="2"/>
  <c r="J11" i="2"/>
  <c r="J12" i="2"/>
  <c r="J13" i="2"/>
  <c r="J14" i="2"/>
  <c r="J15" i="2"/>
  <c r="I70" i="2"/>
  <c r="I71" i="2"/>
  <c r="I72" i="2"/>
  <c r="I73" i="2"/>
  <c r="I74" i="2"/>
  <c r="I75" i="2"/>
  <c r="I58" i="2"/>
  <c r="I59" i="2"/>
  <c r="I60" i="2"/>
  <c r="I61" i="2"/>
  <c r="I62" i="2"/>
  <c r="I63" i="2"/>
  <c r="I46" i="2"/>
  <c r="I47" i="2"/>
  <c r="I48" i="2"/>
  <c r="I49" i="2"/>
  <c r="I50" i="2"/>
  <c r="I51" i="2"/>
  <c r="I34" i="2"/>
  <c r="I35" i="2"/>
  <c r="I36" i="2"/>
  <c r="I37" i="2"/>
  <c r="I38" i="2"/>
  <c r="I39" i="2"/>
  <c r="I22" i="2"/>
  <c r="I23" i="2"/>
  <c r="I24" i="2"/>
  <c r="I25" i="2"/>
  <c r="I26" i="2"/>
  <c r="I27" i="2"/>
  <c r="I10" i="2"/>
  <c r="I11" i="2"/>
  <c r="I12" i="2"/>
  <c r="I13" i="2"/>
  <c r="I14" i="2"/>
  <c r="I15" i="2"/>
  <c r="I57" i="2"/>
  <c r="I45" i="2"/>
  <c r="I33" i="2"/>
  <c r="I21" i="2"/>
  <c r="I9" i="2"/>
  <c r="K9" i="2" l="1"/>
  <c r="M9" i="2" s="1"/>
  <c r="I79" i="2"/>
  <c r="I31" i="2"/>
  <c r="I43" i="2"/>
  <c r="I55" i="2"/>
  <c r="I67" i="2"/>
  <c r="K39" i="2"/>
  <c r="L39" i="2"/>
  <c r="M39" i="2"/>
  <c r="K60" i="2"/>
  <c r="L60" i="2"/>
  <c r="O60" i="2" s="1"/>
  <c r="M60" i="2"/>
  <c r="K26" i="2"/>
  <c r="M26" i="2"/>
  <c r="L26" i="2"/>
  <c r="K48" i="2"/>
  <c r="M48" i="2"/>
  <c r="L48" i="2"/>
  <c r="K70" i="2"/>
  <c r="M70" i="2"/>
  <c r="M79" i="2" s="1"/>
  <c r="L70" i="2"/>
  <c r="O70" i="2" s="1"/>
  <c r="K23" i="2"/>
  <c r="M23" i="2"/>
  <c r="L23" i="2"/>
  <c r="K15" i="2"/>
  <c r="L15" i="2"/>
  <c r="O15" i="2" s="1"/>
  <c r="M15" i="2"/>
  <c r="K27" i="2"/>
  <c r="M27" i="2"/>
  <c r="L27" i="2"/>
  <c r="O27" i="2" s="1"/>
  <c r="K49" i="2"/>
  <c r="L49" i="2"/>
  <c r="O49" i="2" s="1"/>
  <c r="M49" i="2"/>
  <c r="K71" i="2"/>
  <c r="L71" i="2"/>
  <c r="O71" i="2" s="1"/>
  <c r="M71" i="2"/>
  <c r="L24" i="2"/>
  <c r="O24" i="2" s="1"/>
  <c r="K14" i="2"/>
  <c r="L14" i="2"/>
  <c r="O14" i="2" s="1"/>
  <c r="M14" i="2"/>
  <c r="K33" i="2"/>
  <c r="K50" i="2"/>
  <c r="L50" i="2"/>
  <c r="M50" i="2"/>
  <c r="K72" i="2"/>
  <c r="M72" i="2"/>
  <c r="L72" i="2"/>
  <c r="K59" i="2"/>
  <c r="M59" i="2"/>
  <c r="L59" i="2"/>
  <c r="O59" i="2" s="1"/>
  <c r="K25" i="2"/>
  <c r="L25" i="2"/>
  <c r="O25" i="2" s="1"/>
  <c r="M25" i="2"/>
  <c r="K13" i="2"/>
  <c r="L13" i="2"/>
  <c r="O13" i="2" s="1"/>
  <c r="M13" i="2"/>
  <c r="K51" i="2"/>
  <c r="M51" i="2"/>
  <c r="L51" i="2"/>
  <c r="K73" i="2"/>
  <c r="L73" i="2"/>
  <c r="O73" i="2" s="1"/>
  <c r="M73" i="2"/>
  <c r="K47" i="2"/>
  <c r="M47" i="2"/>
  <c r="L47" i="2"/>
  <c r="K12" i="2"/>
  <c r="M12" i="2" s="1"/>
  <c r="L12" i="2"/>
  <c r="O12" i="2" s="1"/>
  <c r="K35" i="2"/>
  <c r="M35" i="2"/>
  <c r="M43" i="2" s="1"/>
  <c r="L35" i="2"/>
  <c r="K74" i="2"/>
  <c r="M74" i="2"/>
  <c r="L74" i="2"/>
  <c r="O74" i="2" s="1"/>
  <c r="L11" i="2"/>
  <c r="O11" i="2" s="1"/>
  <c r="K36" i="2"/>
  <c r="M36" i="2"/>
  <c r="L36" i="2"/>
  <c r="O36" i="2" s="1"/>
  <c r="K63" i="2"/>
  <c r="M63" i="2"/>
  <c r="L63" i="2"/>
  <c r="O63" i="2" s="1"/>
  <c r="K75" i="2"/>
  <c r="M75" i="2"/>
  <c r="L75" i="2"/>
  <c r="O75" i="2" s="1"/>
  <c r="K58" i="2"/>
  <c r="M58" i="2"/>
  <c r="L58" i="2"/>
  <c r="O58" i="2" s="1"/>
  <c r="K37" i="2"/>
  <c r="M37" i="2"/>
  <c r="L37" i="2"/>
  <c r="O37" i="2" s="1"/>
  <c r="K62" i="2"/>
  <c r="M62" i="2"/>
  <c r="L62" i="2"/>
  <c r="O62" i="2" s="1"/>
  <c r="O50" i="2"/>
  <c r="K38" i="2"/>
  <c r="M38" i="2"/>
  <c r="L38" i="2"/>
  <c r="O38" i="2" s="1"/>
  <c r="K61" i="2"/>
  <c r="L61" i="2"/>
  <c r="O61" i="2" s="1"/>
  <c r="M61" i="2"/>
  <c r="K24" i="2"/>
  <c r="M24" i="2" s="1"/>
  <c r="K69" i="2"/>
  <c r="K11" i="2"/>
  <c r="M11" i="2" s="1"/>
  <c r="K21" i="2"/>
  <c r="K22" i="2"/>
  <c r="L22" i="2" s="1"/>
  <c r="O22" i="2" s="1"/>
  <c r="K45" i="2"/>
  <c r="K57" i="2"/>
  <c r="K10" i="2"/>
  <c r="L10" i="2" s="1"/>
  <c r="O10" i="2" s="1"/>
  <c r="K46" i="2"/>
  <c r="L46" i="2" s="1"/>
  <c r="K34" i="2"/>
  <c r="M55" i="2" l="1"/>
  <c r="M10" i="2"/>
  <c r="M31" i="2"/>
  <c r="M67" i="2"/>
  <c r="L69" i="2"/>
  <c r="L79" i="2" s="1"/>
  <c r="K79" i="2"/>
  <c r="L57" i="2"/>
  <c r="L67" i="2" s="1"/>
  <c r="K67" i="2"/>
  <c r="K55" i="2"/>
  <c r="L33" i="2"/>
  <c r="L43" i="2" s="1"/>
  <c r="K43" i="2"/>
  <c r="L21" i="2"/>
  <c r="L31" i="2" s="1"/>
  <c r="K31" i="2"/>
  <c r="O46" i="2"/>
  <c r="P46" i="2" s="1"/>
  <c r="L45" i="2"/>
  <c r="L34" i="2"/>
  <c r="O34" i="2" s="1"/>
  <c r="O48" i="2"/>
  <c r="O35" i="2"/>
  <c r="P35" i="2" s="1"/>
  <c r="O39" i="2"/>
  <c r="O26" i="2"/>
  <c r="O47" i="2"/>
  <c r="P47" i="2" s="1"/>
  <c r="O23" i="2"/>
  <c r="P23" i="2" s="1"/>
  <c r="L9" i="2"/>
  <c r="P58" i="2"/>
  <c r="P75" i="2"/>
  <c r="P59" i="2"/>
  <c r="P60" i="2"/>
  <c r="P70" i="2"/>
  <c r="P38" i="2"/>
  <c r="P61" i="2"/>
  <c r="P27" i="2"/>
  <c r="P22" i="2"/>
  <c r="P71" i="2"/>
  <c r="P50" i="2"/>
  <c r="P11" i="2"/>
  <c r="P37" i="2"/>
  <c r="P25" i="2"/>
  <c r="P49" i="2"/>
  <c r="P36" i="2"/>
  <c r="P62" i="2"/>
  <c r="P63" i="2"/>
  <c r="P73" i="2"/>
  <c r="P14" i="2"/>
  <c r="P15" i="2"/>
  <c r="P12" i="2"/>
  <c r="P10" i="2"/>
  <c r="P39" i="2" l="1"/>
  <c r="O57" i="2"/>
  <c r="O67" i="2" s="1"/>
  <c r="N67" i="2"/>
  <c r="N55" i="2"/>
  <c r="L55" i="2"/>
  <c r="O51" i="2"/>
  <c r="P51" i="2" s="1"/>
  <c r="P34" i="2"/>
  <c r="P48" i="2"/>
  <c r="O72" i="2"/>
  <c r="P72" i="2" s="1"/>
  <c r="P26" i="2"/>
  <c r="P74" i="2"/>
  <c r="P24" i="2"/>
  <c r="P13" i="2"/>
  <c r="P57" i="2" l="1"/>
  <c r="P67" i="2" s="1"/>
  <c r="O45" i="2"/>
  <c r="O69" i="2"/>
  <c r="N79" i="2"/>
  <c r="O55" i="2"/>
  <c r="O33" i="2"/>
  <c r="N43" i="2"/>
  <c r="O21" i="2"/>
  <c r="N31" i="2"/>
  <c r="P45" i="2"/>
  <c r="P55" i="2" s="1"/>
  <c r="O9" i="2"/>
  <c r="O19" i="2" s="1"/>
  <c r="O31" i="2" l="1"/>
  <c r="P21" i="2"/>
  <c r="P31" i="2" s="1"/>
  <c r="O43" i="2"/>
  <c r="P33" i="2"/>
  <c r="P43" i="2" s="1"/>
  <c r="O79" i="2"/>
  <c r="P69" i="2"/>
  <c r="P79" i="2" s="1"/>
  <c r="P9" i="2"/>
  <c r="P19" i="2" s="1"/>
  <c r="I82" i="2" l="1"/>
  <c r="O82" i="2"/>
  <c r="P82" i="2"/>
  <c r="L82" i="2"/>
  <c r="N82" i="2"/>
  <c r="M82" i="2"/>
  <c r="K82" i="2"/>
</calcChain>
</file>

<file path=xl/sharedStrings.xml><?xml version="1.0" encoding="utf-8"?>
<sst xmlns="http://schemas.openxmlformats.org/spreadsheetml/2006/main" count="228" uniqueCount="128">
  <si>
    <t>Section 5310 rural apportionemnt, small urban apportionment and STBG Programs: Budget and Budget Narrative</t>
  </si>
  <si>
    <t>Unit Cost</t>
  </si>
  <si>
    <t>Number of Units</t>
  </si>
  <si>
    <t>Total</t>
  </si>
  <si>
    <r>
      <t xml:space="preserve">Budget Narrative
</t>
    </r>
    <r>
      <rPr>
        <b/>
        <i/>
        <sz val="11"/>
        <color indexed="8"/>
        <rFont val="Calibri"/>
        <family val="2"/>
      </rPr>
      <t>(Line Item Description &amp; Cost Basis)</t>
    </r>
    <r>
      <rPr>
        <b/>
        <sz val="11"/>
        <color indexed="8"/>
        <rFont val="Calibri"/>
        <family val="2"/>
      </rPr>
      <t xml:space="preserve"> </t>
    </r>
  </si>
  <si>
    <t>Total Purchased Services</t>
  </si>
  <si>
    <t>Rural apportionment</t>
  </si>
  <si>
    <t>Small urban apportionment</t>
  </si>
  <si>
    <t>STBG</t>
  </si>
  <si>
    <t>Line Item</t>
  </si>
  <si>
    <t>An single expense category within a budget category.</t>
  </si>
  <si>
    <t>Unit Type</t>
  </si>
  <si>
    <t>Unit type explains how a particular line item is measured, or the standard of measurement used to measure the unit cost. Unit type could be a period of time, distance, percent of salary (for Fringe Benefits), or count/quantity. 
Examples of Unit Type: Personnel – the number of months or years that a particular position will be employed; Fringe Benefits – proportion of the total corresponding Personnel cost; Travel – the number of miles driven or the number of nights lodging; Supplies– the count/quantity of computers; and Contractual – the number of hours that a particular consultant will be hired.</t>
  </si>
  <si>
    <t xml:space="preserve">The price for one of the associated Unit Type. 
Examples of Unit Cost: Personnel – the monthly or annual salary of a particular position; Fringe Benefits – the dollar amount equal to the percent of base salary allocated for benefits; Travel – the price per mile or the price per night lodging; Supplies – the cost of one computer; and Contractual – the hourly wage for a consultant. </t>
  </si>
  <si>
    <t>The quantity of the particular item needed based on the Unit Type.
Examples of Number of Units: Personnel – the number of months or years that a particular position will be hired; Fringe Benefits – proportion of the total corresponding Personnel cost (e.g., if Fringe Benefits are 45% of the Personnel cost, the number of units would be 0.45); Travel – the number of miles traveled or the number of nights lodging; Supplies – the number of computers; and Contractual – the number of hours for a consultant.</t>
  </si>
  <si>
    <t>Budget Narrative</t>
  </si>
  <si>
    <t>A detailed justification of programmatic relevance for each of the line items in the budget. It provides context and reasoning behind the anticipated expenditures presented in the budget. Make sure to clearly identify the basis of the cost estimate (i.e., how the budget number was determined to be fair and reasonable) for each line item as well.</t>
  </si>
  <si>
    <t>Travel</t>
  </si>
  <si>
    <t>Purpose</t>
  </si>
  <si>
    <t>Direct</t>
  </si>
  <si>
    <t>Indirect</t>
  </si>
  <si>
    <t>Unit cost</t>
  </si>
  <si>
    <t>Number of units</t>
  </si>
  <si>
    <r>
      <t xml:space="preserve">Unit type 
</t>
    </r>
    <r>
      <rPr>
        <i/>
        <sz val="11"/>
        <color indexed="8"/>
        <rFont val="Calibri"/>
        <family val="2"/>
      </rPr>
      <t>(e.g., biennium, hours, trips, event, item, percent of wage)</t>
    </r>
  </si>
  <si>
    <t>Yes</t>
  </si>
  <si>
    <t>No</t>
  </si>
  <si>
    <t>Manager</t>
  </si>
  <si>
    <t>Subtotal</t>
  </si>
  <si>
    <t>Direct or indirect expense</t>
  </si>
  <si>
    <t>Grant amount</t>
  </si>
  <si>
    <t>General instructions</t>
  </si>
  <si>
    <t xml:space="preserve">Review the "Example Budget &amp; Budget Narrative” and “Budget Definitions” sheets (see tabs at the bottom of this template) to become familiar with the budget template format. </t>
  </si>
  <si>
    <t>Step 2</t>
  </si>
  <si>
    <t xml:space="preserve">Step 4 </t>
  </si>
  <si>
    <t>Step 5</t>
  </si>
  <si>
    <t>Step 1</t>
  </si>
  <si>
    <t>Salaries and wages (list each position's salary or wage separately</t>
  </si>
  <si>
    <t>Materials and supplies</t>
  </si>
  <si>
    <t>Services</t>
  </si>
  <si>
    <t>Total materials and supplies</t>
  </si>
  <si>
    <t>Total fringe benefits</t>
  </si>
  <si>
    <t>Total services</t>
  </si>
  <si>
    <t>Total salaries and wages</t>
  </si>
  <si>
    <t>Subawards or subcontracts</t>
  </si>
  <si>
    <t xml:space="preserve">  Project Title (must match title in application):</t>
  </si>
  <si>
    <t>Driver</t>
  </si>
  <si>
    <t>Administrative assistant</t>
  </si>
  <si>
    <t xml:space="preserve">**NOTE: If you would like assistance with this budget template or need to add more line item rows to any budget category, please contact Julie Ratcliff at julie.a.ratcliff@odot.oregon.gov or Ryan Phillips ryan.l.phillips@odot.oregon.gov.  </t>
  </si>
  <si>
    <t>Diesel</t>
  </si>
  <si>
    <t>Gallons</t>
  </si>
  <si>
    <t>Tires</t>
  </si>
  <si>
    <t>Tire</t>
  </si>
  <si>
    <t>Electricity</t>
  </si>
  <si>
    <t>Monthly bill</t>
  </si>
  <si>
    <t>Driver training</t>
  </si>
  <si>
    <t>Trip to driver training workshop</t>
  </si>
  <si>
    <t>Biennium contract</t>
  </si>
  <si>
    <t>Total project cost</t>
  </si>
  <si>
    <t>Will you charge indirect cost for this direct project expense?</t>
  </si>
  <si>
    <t>Project expenses</t>
  </si>
  <si>
    <t>Grand Totals</t>
  </si>
  <si>
    <t>Local match</t>
  </si>
  <si>
    <t>Modifed Total Direct Cost</t>
  </si>
  <si>
    <t>Modified Total Direct  Costs</t>
  </si>
  <si>
    <t>Transit manager spends 50% of time managing this project</t>
  </si>
  <si>
    <t>100% of driver's time dedicated to this project</t>
  </si>
  <si>
    <t>Administrative assistant provides support across all grants</t>
  </si>
  <si>
    <t>Diesel for vehicles</t>
  </si>
  <si>
    <t>Tires for vehicles</t>
  </si>
  <si>
    <t>Electricity for bus barn</t>
  </si>
  <si>
    <t>Annual driver training workshop to maintain CDL credential</t>
  </si>
  <si>
    <t>5310 Budget Definitions</t>
  </si>
  <si>
    <t xml:space="preserve">**NOTE: If you need assistance with this budget template or need to add rows to any budget category, please contact Julie Ratcliff at julie.a.ratcliff@odot.oregon.gov or Ryan Phillips ryan.l.phillips@odot.oregon.gov.  </t>
  </si>
  <si>
    <t>Additional guidance</t>
  </si>
  <si>
    <t>"Modified Total Direct Cost": All direct salaries and wages, applicable fringe benefits, materials and supplies, services, travel, and subawards to  subrecipients up to the first $50,000 of each subaward or subcontract (regardless of the period of performance of the subawards under the award).</t>
  </si>
  <si>
    <t>Applicable fringe benefits (list each position's fringe benefits separately):</t>
  </si>
  <si>
    <t>Red line fixed-route service</t>
  </si>
  <si>
    <t>Insurance</t>
  </si>
  <si>
    <t xml:space="preserve">Monthly bill </t>
  </si>
  <si>
    <t>Vehicle insurance</t>
  </si>
  <si>
    <t>-</t>
  </si>
  <si>
    <t>Charge indirect cost?</t>
  </si>
  <si>
    <t>Step 3</t>
  </si>
  <si>
    <t>Project task type</t>
  </si>
  <si>
    <t>Vehicle acquisition</t>
  </si>
  <si>
    <t>Equipment, signs and amenities, shelter</t>
  </si>
  <si>
    <t>Facilities: bus barns and other buildings</t>
  </si>
  <si>
    <t>Preventive maintenance</t>
  </si>
  <si>
    <t>Mobility management</t>
  </si>
  <si>
    <t>Operations</t>
  </si>
  <si>
    <t>Project administrative expense</t>
  </si>
  <si>
    <t>Maintenance manager</t>
  </si>
  <si>
    <t>Purchased service contract</t>
  </si>
  <si>
    <t>Contract to provide weekend service for biennium</t>
  </si>
  <si>
    <t>Maintenance manager oversees PM</t>
  </si>
  <si>
    <t>Maintenance manager oversees PM and will spend 25% of time on this project</t>
  </si>
  <si>
    <t>Operations indirect cost</t>
  </si>
  <si>
    <t>Non-operations indirect cost</t>
  </si>
  <si>
    <t>Non-operations indrect cost</t>
  </si>
  <si>
    <t>Operations indirect costs</t>
  </si>
  <si>
    <r>
      <t xml:space="preserve">Enter "Project Title" (cell B3) and choose a </t>
    </r>
    <r>
      <rPr>
        <b/>
        <i/>
        <sz val="12"/>
        <color rgb="FF000000"/>
        <rFont val="Calibri"/>
        <family val="2"/>
      </rPr>
      <t>de minimus</t>
    </r>
    <r>
      <rPr>
        <b/>
        <sz val="12"/>
        <color indexed="8"/>
        <rFont val="Calibri"/>
        <family val="2"/>
      </rPr>
      <t xml:space="preserve"> rate (B4) on "Budget &amp; Budget Narrative" sheet. </t>
    </r>
    <r>
      <rPr>
        <sz val="12"/>
        <color rgb="FF000000"/>
        <rFont val="Calibri"/>
        <family val="2"/>
      </rPr>
      <t xml:space="preserve">The </t>
    </r>
    <r>
      <rPr>
        <i/>
        <sz val="12"/>
        <color rgb="FF000000"/>
        <rFont val="Calibri"/>
        <family val="2"/>
      </rPr>
      <t xml:space="preserve">de minimus </t>
    </r>
    <r>
      <rPr>
        <sz val="12"/>
        <color rgb="FF000000"/>
        <rFont val="Calibri"/>
        <family val="2"/>
      </rPr>
      <t>rate can be up to 15%.</t>
    </r>
  </si>
  <si>
    <t>Total subawards or subcontracts</t>
  </si>
  <si>
    <t>Annual wage</t>
  </si>
  <si>
    <t>Annual benefits</t>
  </si>
  <si>
    <t>The Modified Total Direct Cost excludes all indirect salaries and wages and applicable benefits, equipment and capital expenditures; charges for patient care; rental costs; tuition remission; scholarships and fellowships; participant support costs; and the portion of each subaward or subcontract in excess of $50,000.</t>
  </si>
  <si>
    <t>Eligible expenses for indirect cost charges</t>
  </si>
  <si>
    <t>Ineligible expenses for indirect cost charges</t>
  </si>
  <si>
    <r>
      <rPr>
        <b/>
        <i/>
        <sz val="12"/>
        <color rgb="FF000000"/>
        <rFont val="Calibri"/>
        <family val="2"/>
      </rPr>
      <t xml:space="preserve">De minimus </t>
    </r>
    <r>
      <rPr>
        <b/>
        <sz val="12"/>
        <color rgb="FF000000"/>
        <rFont val="Calibri"/>
        <family val="2"/>
      </rPr>
      <t>indirect cost rate (up to 15%)</t>
    </r>
  </si>
  <si>
    <t>EXAMPLE: Section 5311 Project Budget and Budget Narrative</t>
  </si>
  <si>
    <r>
      <t xml:space="preserve">Enter line item expense information in the “Budget &amp; Budget Narrative” sheet. </t>
    </r>
    <r>
      <rPr>
        <sz val="12"/>
        <color rgb="FF000000"/>
        <rFont val="Calibri"/>
        <family val="2"/>
      </rPr>
      <t xml:space="preserve">For each budget category, enter all line items (i.e., individual expense line) with their project task type, unit type, unit cost, number of units, whether it is direct or indirect expense, and whether it should be included in the indirect cost calcuation. Choose "direct" (column F) if the expense should be included in the indirect cost calculation. 
For each line item, the "project task type" determines the local match rate (43.92% for operations tasks, 10.27% for capital tasks - all non-operations tasks).
Line item total costs and local match are calculated automatically based on the "Unit cost" and the "Number of units" columns ("Unit cost" multiplied by "Number of units"). </t>
    </r>
    <r>
      <rPr>
        <b/>
        <sz val="12"/>
        <color indexed="8"/>
        <rFont val="Calibri"/>
        <family val="2"/>
      </rPr>
      <t xml:space="preserve">
</t>
    </r>
    <r>
      <rPr>
        <sz val="12"/>
        <color rgb="FF000000"/>
        <rFont val="Calibri"/>
        <family val="2"/>
      </rPr>
      <t>Note: The maximum allowable Modified Total Direct Cost for a subaward or subcontract is $50,000. The worksheet will automatically reduce any subaward or subcontract that is more than $50,000 to $50,000.</t>
    </r>
  </si>
  <si>
    <t>Section 5311: Indirect Cost Worksheet for De Minimus Method Calculation</t>
  </si>
  <si>
    <t>Section 5311: Indirect Cost Worksheet for De Minimus Method Instructions</t>
  </si>
  <si>
    <r>
      <t xml:space="preserve">Project Budget Narrative
</t>
    </r>
    <r>
      <rPr>
        <b/>
        <i/>
        <sz val="11"/>
        <color indexed="8"/>
        <rFont val="Calibri"/>
        <family val="2"/>
      </rPr>
      <t>(Line Item Description &amp; Cost Basis)</t>
    </r>
    <r>
      <rPr>
        <b/>
        <sz val="11"/>
        <color indexed="8"/>
        <rFont val="Calibri"/>
        <family val="2"/>
      </rPr>
      <t xml:space="preserve"> </t>
    </r>
  </si>
  <si>
    <t>Unit costs should reflect the length of the project.</t>
  </si>
  <si>
    <t>Biennium</t>
  </si>
  <si>
    <t>Enter in the application for this project</t>
  </si>
  <si>
    <r>
      <t xml:space="preserve">Complete a worksheet for </t>
    </r>
    <r>
      <rPr>
        <b/>
        <sz val="12"/>
        <color rgb="FF000000"/>
        <rFont val="Calibri"/>
        <family val="2"/>
      </rPr>
      <t>each project</t>
    </r>
    <r>
      <rPr>
        <sz val="12"/>
        <color rgb="FF000000"/>
        <rFont val="Calibri"/>
        <family val="2"/>
      </rPr>
      <t xml:space="preserve"> in an application. Each project requires a seprate worksheet because project activities have different local match rates and indirect costs must be identified at the project level for reimbursement purposes.
The worksheet calculates total operations indirect costs and total non-operations indirect costs because they have different local match rates. Once complete, enter total operations indirect costs and total non-operations indirect costs into Cognito application and and attach worksheet to application. 
Only enter information in the the cells on the "Budget &amp; Budget Narrative" shaded in yellow. </t>
    </r>
  </si>
  <si>
    <t>Unit costs should reflect the length of the project</t>
  </si>
  <si>
    <t>Direct Cost</t>
  </si>
  <si>
    <t>Indirect Cost</t>
  </si>
  <si>
    <t xml:space="preserve">Indirect costs are those that have been incurred for common or joint purposes. These costs benefit more than one cost objective or program and cannot be readily identified with a particular final cost objective without effort disproportionate to the results achieved (e.g., the time consumed to segregate and assign the cost to a particular objective is too high in relation to the cost amount). </t>
  </si>
  <si>
    <r>
      <t xml:space="preserve">Direct costs are those costs that can be identified specifically with a particular final cost objective, such as a federal award. A direct cost can readily be assigned to specific activities with relative ease and a high degree of accuracy. Direct costs (specifically Modified Total Direct Costs) are the basis for calculating indirect costs using the </t>
    </r>
    <r>
      <rPr>
        <i/>
        <sz val="11"/>
        <color rgb="FF000000"/>
        <rFont val="Calibri"/>
        <family val="2"/>
      </rPr>
      <t>deminmis method.</t>
    </r>
  </si>
  <si>
    <t>Modified Total Direct Costs</t>
  </si>
  <si>
    <t>The Modified Total Direct Cost of a project is a subset of all direct project costs and includes:
•	All direct salaries and wages
•	Applicable fringe benefits
•	Materials and supplies (e.g., fuel and lubricants, tires)
•	Services (e.g., audit services, financial services, utilities, insurance)
•	Travel
•	Subawards/subcontracts – up to the first $50,000 of each subaward or subcontract over the life of the subaward or subcontract (for example, a purchased transportation contract up to $50,000)</t>
  </si>
  <si>
    <r>
      <t xml:space="preserve">The purpose of this worksheet is to help agencies accurately calculate their indirect costs using the </t>
    </r>
    <r>
      <rPr>
        <i/>
        <sz val="12"/>
        <color rgb="FF000000"/>
        <rFont val="Calibri"/>
        <family val="2"/>
      </rPr>
      <t xml:space="preserve">de minimus </t>
    </r>
    <r>
      <rPr>
        <sz val="12"/>
        <color rgb="FF000000"/>
        <rFont val="Calibri"/>
        <family val="2"/>
      </rPr>
      <t xml:space="preserve">method for the purpose of applying for Section 5311 funding. It will be used for determining eligible expenses in agencies' subgrant agreements and reimbursement requests.
For agencies that will </t>
    </r>
    <r>
      <rPr>
        <b/>
        <sz val="12"/>
        <color rgb="FF000000"/>
        <rFont val="Calibri"/>
        <family val="2"/>
      </rPr>
      <t xml:space="preserve">NOT </t>
    </r>
    <r>
      <rPr>
        <sz val="12"/>
        <color rgb="FF000000"/>
        <rFont val="Calibri"/>
        <family val="2"/>
      </rPr>
      <t xml:space="preserve">use the </t>
    </r>
    <r>
      <rPr>
        <i/>
        <sz val="12"/>
        <color rgb="FF000000"/>
        <rFont val="Calibri"/>
        <family val="2"/>
      </rPr>
      <t xml:space="preserve">de minimus method </t>
    </r>
    <r>
      <rPr>
        <sz val="12"/>
        <color rgb="FF000000"/>
        <rFont val="Calibri"/>
        <family val="2"/>
      </rPr>
      <t xml:space="preserve">and that have an approved Cost Allocation Plan and/or Indirect Cost Rate Agreement from a federal cognizant agency, </t>
    </r>
    <r>
      <rPr>
        <b/>
        <sz val="12"/>
        <color rgb="FF000000"/>
        <rFont val="Calibri"/>
        <family val="2"/>
      </rPr>
      <t>DO NOT</t>
    </r>
    <r>
      <rPr>
        <sz val="12"/>
        <color rgb="FF000000"/>
        <rFont val="Calibri"/>
        <family val="2"/>
      </rPr>
      <t xml:space="preserve"> use this form. Submit separate project-level documentation detailing indirect costs.</t>
    </r>
  </si>
  <si>
    <r>
      <t xml:space="preserve">Applicants are strongly encouraged to read </t>
    </r>
    <r>
      <rPr>
        <b/>
        <sz val="12"/>
        <color rgb="FF000000"/>
        <rFont val="Calibri"/>
        <family val="2"/>
      </rPr>
      <t xml:space="preserve">Appendix A: Calculating Indirect Costs </t>
    </r>
    <r>
      <rPr>
        <sz val="12"/>
        <color rgb="FF000000"/>
        <rFont val="Calibri"/>
        <family val="2"/>
      </rPr>
      <t>in the 2027-29 5311 program guidance prior to filling out this worksheet.</t>
    </r>
  </si>
  <si>
    <r>
      <rPr>
        <b/>
        <sz val="12"/>
        <color rgb="FF000000"/>
        <rFont val="Calibri"/>
        <family val="2"/>
      </rPr>
      <t>Complete “Budget Narrative” column in the “Budget &amp; Budget Narrative” sheet.</t>
    </r>
    <r>
      <rPr>
        <sz val="12"/>
        <color indexed="8"/>
        <rFont val="Calibri"/>
        <family val="2"/>
      </rPr>
      <t xml:space="preserve"> For each line item, provide a clear and concise description, justification, and basis of the cost estimate (i.e., how the budget number was determined to be fair and reasonable).  See budget definitions for additional guidance.</t>
    </r>
  </si>
  <si>
    <r>
      <t>Enter the operations and non-operations indirect cost grand totals in Cognito application and upload worksheet.</t>
    </r>
    <r>
      <rPr>
        <sz val="12"/>
        <color rgb="FF000000"/>
        <rFont val="Calibri"/>
        <family val="2"/>
      </rPr>
      <t xml:space="preserve"> The operations indirect cost grand total is shaded in orange at the bottom of the "Budget &amp; Budget Narrative" sheet (column L). The non-operations indirect cost grand total is shaded in blue (column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</si>
</sst>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 &quot;* #,##0&quot; &quot;;&quot; &quot;* \(#,##0\);&quot; &quot;* &quot;- &quot;"/>
    <numFmt numFmtId="165" formatCode="&quot; &quot;&quot;$&quot;* #,##0.00&quot; &quot;;&quot; &quot;&quot;$&quot;* \(#,##0.00\);&quot; &quot;&quot;$&quot;* &quot;-&quot;??&quot; &quot;"/>
    <numFmt numFmtId="166" formatCode="&quot; &quot;&quot;$&quot;* #,##0&quot; &quot;;&quot; &quot;&quot;$&quot;* \(#,##0\);&quot; &quot;&quot;$&quot;* &quot;-&quot;??&quot; &quot;"/>
    <numFmt numFmtId="167" formatCode="_(* #,##0.0_);_(* \(#,##0.0\);_(* &quot;-&quot;??_);_(@_)"/>
    <numFmt numFmtId="168" formatCode="_(* #,##0_);_(* \(#,##0\);_(* &quot;-&quot;??_);_(@_)"/>
    <numFmt numFmtId="169" formatCode="_(&quot;$&quot;* #,##0_);_(&quot;$&quot;* \(#,##0\);_(&quot;$&quot;* &quot;-&quot;??_);_(@_)"/>
  </numFmts>
  <fonts count="21" x14ac:knownFonts="1">
    <font>
      <sz val="11"/>
      <color indexed="8"/>
      <name val="Calibri"/>
    </font>
    <font>
      <sz val="11"/>
      <color indexed="8"/>
      <name val="Arial"/>
      <family val="2"/>
    </font>
    <font>
      <sz val="11"/>
      <color indexed="8"/>
      <name val="Calibri"/>
      <family val="2"/>
    </font>
    <font>
      <b/>
      <sz val="12"/>
      <color indexed="8"/>
      <name val="Calibri"/>
      <family val="2"/>
    </font>
    <font>
      <b/>
      <i/>
      <sz val="12"/>
      <color indexed="8"/>
      <name val="Calibri"/>
      <family val="2"/>
    </font>
    <font>
      <b/>
      <sz val="16"/>
      <color indexed="8"/>
      <name val="Calibri"/>
      <family val="2"/>
    </font>
    <font>
      <b/>
      <i/>
      <sz val="11"/>
      <color indexed="8"/>
      <name val="Calibri"/>
      <family val="2"/>
    </font>
    <font>
      <i/>
      <sz val="12"/>
      <color indexed="8"/>
      <name val="Calibri"/>
      <family val="2"/>
    </font>
    <font>
      <b/>
      <sz val="11"/>
      <color indexed="8"/>
      <name val="Calibri"/>
      <family val="2"/>
    </font>
    <font>
      <i/>
      <sz val="11"/>
      <color indexed="8"/>
      <name val="Calibri"/>
      <family val="2"/>
    </font>
    <font>
      <b/>
      <sz val="11"/>
      <color rgb="FF000000"/>
      <name val="Calibri"/>
      <family val="2"/>
    </font>
    <font>
      <b/>
      <sz val="12"/>
      <color rgb="FF000000"/>
      <name val="Calibri"/>
      <family val="2"/>
    </font>
    <font>
      <sz val="12"/>
      <color rgb="FF000000"/>
      <name val="Calibri"/>
      <family val="2"/>
    </font>
    <font>
      <b/>
      <i/>
      <sz val="12"/>
      <color rgb="FF000000"/>
      <name val="Calibri"/>
      <family val="2"/>
    </font>
    <font>
      <sz val="11"/>
      <color indexed="8"/>
      <name val="Calibri"/>
      <family val="2"/>
    </font>
    <font>
      <sz val="12"/>
      <color indexed="8"/>
      <name val="Calibri"/>
      <family val="2"/>
    </font>
    <font>
      <i/>
      <sz val="12"/>
      <color rgb="FF000000"/>
      <name val="Calibri"/>
      <family val="2"/>
    </font>
    <font>
      <sz val="11"/>
      <color indexed="8"/>
      <name val="Calibri"/>
    </font>
    <font>
      <b/>
      <sz val="16"/>
      <color rgb="FF000000"/>
      <name val="Calibri"/>
      <charset val="1"/>
    </font>
    <font>
      <i/>
      <sz val="11"/>
      <color rgb="FF000000"/>
      <name val="Calibri"/>
      <family val="2"/>
    </font>
    <font>
      <b/>
      <i/>
      <sz val="11"/>
      <color rgb="FF000000"/>
      <name val="Calibri"/>
      <family val="2"/>
    </font>
  </fonts>
  <fills count="12">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3"/>
        <bgColor auto="1"/>
      </patternFill>
    </fill>
    <fill>
      <patternFill patternType="solid">
        <fgColor theme="6" tint="0.59999389629810485"/>
        <bgColor indexed="64"/>
      </patternFill>
    </fill>
    <fill>
      <patternFill patternType="solid">
        <fgColor rgb="FFFFFF99"/>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theme="3" tint="0.59999389629810485"/>
        <bgColor indexed="64"/>
      </patternFill>
    </fill>
  </fills>
  <borders count="92">
    <border>
      <left/>
      <right/>
      <top/>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style="medium">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diagonal/>
    </border>
    <border>
      <left/>
      <right/>
      <top style="thin">
        <color indexed="8"/>
      </top>
      <bottom style="thin">
        <color indexed="8"/>
      </bottom>
      <diagonal/>
    </border>
    <border>
      <left/>
      <right/>
      <top style="thin">
        <color indexed="8"/>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10"/>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8"/>
      </bottom>
      <diagonal/>
    </border>
    <border>
      <left style="medium">
        <color indexed="8"/>
      </left>
      <right/>
      <top/>
      <bottom/>
      <diagonal/>
    </border>
    <border>
      <left style="medium">
        <color indexed="8"/>
      </left>
      <right style="thin">
        <color indexed="10"/>
      </right>
      <top/>
      <bottom style="thin">
        <color indexed="8"/>
      </bottom>
      <diagonal/>
    </border>
    <border>
      <left style="thin">
        <color indexed="10"/>
      </left>
      <right style="thin">
        <color indexed="10"/>
      </right>
      <top/>
      <bottom style="thin">
        <color indexed="8"/>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medium">
        <color indexed="64"/>
      </right>
      <top style="medium">
        <color indexed="8"/>
      </top>
      <bottom style="medium">
        <color indexed="8"/>
      </bottom>
      <diagonal/>
    </border>
    <border>
      <left/>
      <right style="thin">
        <color indexed="64"/>
      </right>
      <top style="medium">
        <color indexed="8"/>
      </top>
      <bottom style="medium">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style="thin">
        <color indexed="8"/>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64"/>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style="thin">
        <color indexed="64"/>
      </left>
      <right style="thin">
        <color indexed="64"/>
      </right>
      <top style="medium">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medium">
        <color indexed="8"/>
      </top>
      <bottom style="thin">
        <color indexed="8"/>
      </bottom>
      <diagonal/>
    </border>
    <border>
      <left/>
      <right/>
      <top style="medium">
        <color indexed="8"/>
      </top>
      <bottom/>
      <diagonal/>
    </border>
    <border>
      <left/>
      <right style="thin">
        <color indexed="64"/>
      </right>
      <top style="medium">
        <color indexed="8"/>
      </top>
      <bottom style="thin">
        <color indexed="64"/>
      </bottom>
      <diagonal/>
    </border>
    <border>
      <left/>
      <right/>
      <top style="thin">
        <color indexed="8"/>
      </top>
      <bottom style="medium">
        <color indexed="64"/>
      </bottom>
      <diagonal/>
    </border>
    <border>
      <left/>
      <right style="thin">
        <color indexed="64"/>
      </right>
      <top/>
      <bottom/>
      <diagonal/>
    </border>
    <border>
      <left style="thin">
        <color indexed="10"/>
      </left>
      <right/>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medium">
        <color indexed="8"/>
      </top>
      <bottom style="medium">
        <color indexed="64"/>
      </bottom>
      <diagonal/>
    </border>
    <border>
      <left style="thin">
        <color indexed="64"/>
      </left>
      <right style="thin">
        <color indexed="64"/>
      </right>
      <top style="medium">
        <color indexed="8"/>
      </top>
      <bottom style="medium">
        <color indexed="64"/>
      </bottom>
      <diagonal/>
    </border>
    <border>
      <left/>
      <right style="thin">
        <color indexed="64"/>
      </right>
      <top/>
      <bottom style="thin">
        <color indexed="8"/>
      </bottom>
      <diagonal/>
    </border>
    <border>
      <left style="thin">
        <color indexed="64"/>
      </left>
      <right/>
      <top style="medium">
        <color indexed="8"/>
      </top>
      <bottom style="medium">
        <color indexed="64"/>
      </bottom>
      <diagonal/>
    </border>
    <border>
      <left style="thin">
        <color indexed="64"/>
      </left>
      <right style="thin">
        <color indexed="8"/>
      </right>
      <top style="medium">
        <color indexed="8"/>
      </top>
      <bottom style="medium">
        <color indexed="64"/>
      </bottom>
      <diagonal/>
    </border>
    <border>
      <left style="thin">
        <color indexed="8"/>
      </left>
      <right style="thin">
        <color indexed="64"/>
      </right>
      <top style="medium">
        <color indexed="8"/>
      </top>
      <bottom style="medium">
        <color indexed="64"/>
      </bottom>
      <diagonal/>
    </border>
    <border>
      <left/>
      <right style="thin">
        <color indexed="64"/>
      </right>
      <top style="medium">
        <color indexed="8"/>
      </top>
      <bottom style="medium">
        <color indexed="64"/>
      </bottom>
      <diagonal/>
    </border>
    <border>
      <left/>
      <right/>
      <top/>
      <bottom style="medium">
        <color indexed="8"/>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8"/>
      </bottom>
      <diagonal/>
    </border>
    <border>
      <left/>
      <right/>
      <top style="thin">
        <color indexed="64"/>
      </top>
      <bottom style="medium">
        <color indexed="8"/>
      </bottom>
      <diagonal/>
    </border>
    <border>
      <left style="medium">
        <color indexed="64"/>
      </left>
      <right/>
      <top style="medium">
        <color indexed="8"/>
      </top>
      <bottom style="thin">
        <color indexed="8"/>
      </bottom>
      <diagonal/>
    </border>
    <border>
      <left style="medium">
        <color indexed="64"/>
      </left>
      <right/>
      <top/>
      <bottom style="thin">
        <color indexed="8"/>
      </bottom>
      <diagonal/>
    </border>
    <border>
      <left style="medium">
        <color indexed="64"/>
      </left>
      <right style="thin">
        <color indexed="64"/>
      </right>
      <top style="medium">
        <color indexed="8"/>
      </top>
      <bottom style="medium">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10"/>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style="thin">
        <color theme="1"/>
      </left>
      <right style="thin">
        <color theme="1"/>
      </right>
      <top style="thin">
        <color theme="1"/>
      </top>
      <bottom style="thin">
        <color indexed="8"/>
      </bottom>
      <diagonal/>
    </border>
    <border>
      <left style="thin">
        <color indexed="10"/>
      </left>
      <right style="thin">
        <color indexed="10"/>
      </right>
      <top style="thin">
        <color indexed="10"/>
      </top>
      <bottom/>
      <diagonal/>
    </border>
    <border>
      <left style="thin">
        <color theme="1"/>
      </left>
      <right style="thin">
        <color theme="1"/>
      </right>
      <top style="thin">
        <color theme="1"/>
      </top>
      <bottom style="thin">
        <color theme="1"/>
      </bottom>
      <diagonal/>
    </border>
    <border>
      <left/>
      <right style="thin">
        <color indexed="64"/>
      </right>
      <top style="thin">
        <color indexed="64"/>
      </top>
      <bottom style="medium">
        <color indexed="64"/>
      </bottom>
      <diagonal/>
    </border>
    <border>
      <left style="thin">
        <color indexed="64"/>
      </left>
      <right style="thin">
        <color indexed="64"/>
      </right>
      <top style="thin">
        <color indexed="8"/>
      </top>
      <bottom style="medium">
        <color indexed="64"/>
      </bottom>
      <diagonal/>
    </border>
  </borders>
  <cellStyleXfs count="3">
    <xf numFmtId="0" fontId="0" fillId="0" borderId="0" applyNumberFormat="0" applyFill="0" applyBorder="0" applyProtection="0"/>
    <xf numFmtId="44" fontId="14" fillId="0" borderId="0" applyFont="0" applyFill="0" applyBorder="0" applyAlignment="0" applyProtection="0"/>
    <xf numFmtId="43" fontId="17" fillId="0" borderId="0" applyFont="0" applyFill="0" applyBorder="0" applyAlignment="0" applyProtection="0"/>
  </cellStyleXfs>
  <cellXfs count="225">
    <xf numFmtId="0" fontId="0" fillId="0" borderId="0" xfId="0"/>
    <xf numFmtId="0" fontId="0" fillId="0" borderId="0" xfId="0" applyNumberFormat="1"/>
    <xf numFmtId="0" fontId="2" fillId="0" borderId="0" xfId="0" applyNumberFormat="1" applyFont="1"/>
    <xf numFmtId="0" fontId="1" fillId="0" borderId="0" xfId="0" applyNumberFormat="1" applyFont="1"/>
    <xf numFmtId="49" fontId="8" fillId="2" borderId="3" xfId="0" applyNumberFormat="1" applyFont="1" applyFill="1" applyBorder="1" applyAlignment="1">
      <alignment horizontal="center" vertical="center" wrapText="1"/>
    </xf>
    <xf numFmtId="49" fontId="6" fillId="4" borderId="9" xfId="0" applyNumberFormat="1" applyFont="1" applyFill="1" applyBorder="1" applyAlignment="1">
      <alignment horizontal="right" vertical="center"/>
    </xf>
    <xf numFmtId="0" fontId="9" fillId="4" borderId="10" xfId="0" applyFont="1" applyFill="1" applyBorder="1" applyAlignment="1">
      <alignment horizontal="right" vertical="center"/>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164" fontId="2" fillId="3" borderId="7" xfId="0" applyNumberFormat="1" applyFont="1" applyFill="1" applyBorder="1" applyAlignment="1" applyProtection="1">
      <alignment horizontal="left" vertical="center"/>
      <protection locked="0"/>
    </xf>
    <xf numFmtId="164" fontId="2" fillId="3" borderId="8" xfId="0" applyNumberFormat="1" applyFont="1" applyFill="1" applyBorder="1" applyAlignment="1" applyProtection="1">
      <alignment horizontal="left" vertical="center"/>
      <protection locked="0"/>
    </xf>
    <xf numFmtId="0" fontId="0" fillId="0" borderId="14" xfId="0" applyNumberFormat="1" applyBorder="1"/>
    <xf numFmtId="0" fontId="2" fillId="0" borderId="0" xfId="0" applyFont="1"/>
    <xf numFmtId="0" fontId="8" fillId="2" borderId="11" xfId="0" applyFont="1" applyFill="1" applyBorder="1" applyAlignment="1">
      <alignment horizontal="left" vertical="center" wrapText="1"/>
    </xf>
    <xf numFmtId="2" fontId="2" fillId="3" borderId="12" xfId="0" applyNumberFormat="1" applyFont="1" applyFill="1" applyBorder="1" applyAlignment="1" applyProtection="1">
      <alignment horizontal="left" vertical="center"/>
      <protection locked="0"/>
    </xf>
    <xf numFmtId="2" fontId="2" fillId="3" borderId="20" xfId="0" applyNumberFormat="1" applyFont="1" applyFill="1" applyBorder="1" applyAlignment="1" applyProtection="1">
      <alignment horizontal="left" vertical="center"/>
      <protection locked="0"/>
    </xf>
    <xf numFmtId="0" fontId="8" fillId="2" borderId="11" xfId="0" applyFont="1" applyFill="1" applyBorder="1" applyAlignment="1">
      <alignment horizontal="left" vertical="center"/>
    </xf>
    <xf numFmtId="2" fontId="2" fillId="3" borderId="18" xfId="0" applyNumberFormat="1" applyFont="1" applyFill="1" applyBorder="1" applyAlignment="1" applyProtection="1">
      <alignment horizontal="left" vertical="center"/>
      <protection locked="0"/>
    </xf>
    <xf numFmtId="2" fontId="8" fillId="3" borderId="18" xfId="0" applyNumberFormat="1" applyFont="1" applyFill="1" applyBorder="1" applyAlignment="1" applyProtection="1">
      <alignment horizontal="left" vertical="center"/>
      <protection locked="0"/>
    </xf>
    <xf numFmtId="2" fontId="2" fillId="3" borderId="31" xfId="0" applyNumberFormat="1" applyFont="1" applyFill="1" applyBorder="1" applyAlignment="1" applyProtection="1">
      <alignment horizontal="left" vertical="center"/>
      <protection locked="0"/>
    </xf>
    <xf numFmtId="2" fontId="8" fillId="3" borderId="31" xfId="0" applyNumberFormat="1" applyFont="1" applyFill="1" applyBorder="1" applyAlignment="1" applyProtection="1">
      <alignment horizontal="left" vertical="center"/>
      <protection locked="0"/>
    </xf>
    <xf numFmtId="164" fontId="2" fillId="0" borderId="21" xfId="0" applyNumberFormat="1" applyFont="1" applyBorder="1"/>
    <xf numFmtId="49" fontId="4" fillId="0" borderId="14" xfId="0" applyNumberFormat="1" applyFont="1" applyFill="1" applyBorder="1" applyAlignment="1" applyProtection="1">
      <alignment vertical="center"/>
      <protection locked="0"/>
    </xf>
    <xf numFmtId="49" fontId="7" fillId="0" borderId="14" xfId="0" applyNumberFormat="1" applyFont="1" applyFill="1" applyBorder="1" applyAlignment="1" applyProtection="1">
      <alignment vertical="center"/>
      <protection locked="0"/>
    </xf>
    <xf numFmtId="0" fontId="8" fillId="2" borderId="17" xfId="0" applyFont="1" applyFill="1" applyBorder="1" applyAlignment="1">
      <alignment horizontal="left" vertical="center" wrapText="1"/>
    </xf>
    <xf numFmtId="49" fontId="6" fillId="4" borderId="38" xfId="0" applyNumberFormat="1" applyFont="1" applyFill="1" applyBorder="1" applyAlignment="1">
      <alignment horizontal="right" vertical="center"/>
    </xf>
    <xf numFmtId="0" fontId="9" fillId="4" borderId="39" xfId="0" applyFont="1" applyFill="1" applyBorder="1" applyAlignment="1">
      <alignment horizontal="right" vertical="center"/>
    </xf>
    <xf numFmtId="49" fontId="4" fillId="0" borderId="35" xfId="0" applyNumberFormat="1" applyFont="1" applyFill="1" applyBorder="1" applyAlignment="1">
      <alignment horizontal="right" vertical="center"/>
    </xf>
    <xf numFmtId="0" fontId="0" fillId="0" borderId="14" xfId="0" applyNumberFormat="1" applyFill="1" applyBorder="1"/>
    <xf numFmtId="0" fontId="8" fillId="2" borderId="14" xfId="0" applyFont="1" applyFill="1" applyBorder="1" applyAlignment="1">
      <alignment horizontal="left" vertical="center" wrapText="1"/>
    </xf>
    <xf numFmtId="49" fontId="8" fillId="2" borderId="2"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xf>
    <xf numFmtId="49" fontId="8" fillId="2" borderId="41" xfId="0" applyNumberFormat="1" applyFont="1" applyFill="1" applyBorder="1" applyAlignment="1">
      <alignment horizontal="center" vertical="center" wrapText="1"/>
    </xf>
    <xf numFmtId="49" fontId="8" fillId="2" borderId="30" xfId="0" applyNumberFormat="1" applyFont="1" applyFill="1" applyBorder="1" applyAlignment="1">
      <alignment horizontal="center" vertical="center" wrapText="1"/>
    </xf>
    <xf numFmtId="49" fontId="3" fillId="2" borderId="18" xfId="0" applyNumberFormat="1" applyFont="1" applyFill="1" applyBorder="1" applyAlignment="1">
      <alignment horizontal="left"/>
    </xf>
    <xf numFmtId="49" fontId="3" fillId="2" borderId="18" xfId="0" applyNumberFormat="1" applyFont="1" applyFill="1" applyBorder="1" applyAlignment="1">
      <alignment horizontal="left" wrapText="1"/>
    </xf>
    <xf numFmtId="0" fontId="0" fillId="7" borderId="0" xfId="0" applyNumberFormat="1" applyFill="1"/>
    <xf numFmtId="49" fontId="6" fillId="7" borderId="14" xfId="0" applyNumberFormat="1" applyFont="1" applyFill="1" applyBorder="1" applyAlignment="1">
      <alignment horizontal="right" vertical="center"/>
    </xf>
    <xf numFmtId="0" fontId="9" fillId="7" borderId="14" xfId="0" applyFont="1" applyFill="1" applyBorder="1" applyAlignment="1">
      <alignment horizontal="right" vertical="center"/>
    </xf>
    <xf numFmtId="1" fontId="9" fillId="7" borderId="14" xfId="0" applyNumberFormat="1" applyFont="1" applyFill="1" applyBorder="1" applyAlignment="1">
      <alignment horizontal="right" vertical="center"/>
    </xf>
    <xf numFmtId="0" fontId="2" fillId="7" borderId="14" xfId="0" applyFont="1" applyFill="1" applyBorder="1" applyAlignment="1">
      <alignment wrapText="1"/>
    </xf>
    <xf numFmtId="165" fontId="6" fillId="7" borderId="14" xfId="0" applyNumberFormat="1" applyFont="1" applyFill="1" applyBorder="1" applyAlignment="1">
      <alignment vertical="center"/>
    </xf>
    <xf numFmtId="49" fontId="8" fillId="2" borderId="36" xfId="0" applyNumberFormat="1" applyFont="1" applyFill="1" applyBorder="1" applyAlignment="1">
      <alignment vertical="center" wrapText="1"/>
    </xf>
    <xf numFmtId="0" fontId="8" fillId="2" borderId="37" xfId="0" applyFont="1" applyFill="1" applyBorder="1" applyAlignment="1">
      <alignment vertical="center" wrapText="1"/>
    </xf>
    <xf numFmtId="0" fontId="8" fillId="2" borderId="5" xfId="0" applyFont="1" applyFill="1" applyBorder="1" applyAlignment="1">
      <alignment vertical="center"/>
    </xf>
    <xf numFmtId="49" fontId="8" fillId="2" borderId="4" xfId="0" applyNumberFormat="1" applyFont="1" applyFill="1" applyBorder="1" applyAlignment="1">
      <alignment vertical="center" wrapText="1"/>
    </xf>
    <xf numFmtId="0" fontId="8" fillId="2" borderId="5" xfId="0" applyFont="1" applyFill="1" applyBorder="1" applyAlignment="1">
      <alignment vertical="center" wrapText="1"/>
    </xf>
    <xf numFmtId="49" fontId="10" fillId="2" borderId="4" xfId="0" applyNumberFormat="1" applyFont="1" applyFill="1" applyBorder="1" applyAlignment="1">
      <alignment vertical="center" wrapText="1"/>
    </xf>
    <xf numFmtId="49" fontId="10" fillId="2" borderId="36" xfId="0" applyNumberFormat="1" applyFont="1" applyFill="1" applyBorder="1" applyAlignment="1">
      <alignment vertical="center" wrapText="1"/>
    </xf>
    <xf numFmtId="49" fontId="8" fillId="2" borderId="1" xfId="0" applyNumberFormat="1" applyFont="1" applyFill="1" applyBorder="1" applyAlignment="1">
      <alignment horizontal="center" vertical="center"/>
    </xf>
    <xf numFmtId="0" fontId="8" fillId="0" borderId="0" xfId="0" applyNumberFormat="1" applyFont="1"/>
    <xf numFmtId="49" fontId="8" fillId="2" borderId="30" xfId="0" applyNumberFormat="1" applyFont="1" applyFill="1" applyBorder="1" applyAlignment="1">
      <alignment horizontal="center" vertical="center"/>
    </xf>
    <xf numFmtId="0" fontId="8" fillId="8" borderId="0" xfId="0" applyNumberFormat="1" applyFont="1" applyFill="1" applyAlignment="1">
      <alignment horizontal="center" vertical="center" wrapText="1"/>
    </xf>
    <xf numFmtId="1" fontId="9" fillId="5" borderId="45" xfId="0" applyNumberFormat="1" applyFont="1" applyFill="1" applyBorder="1" applyAlignment="1">
      <alignment horizontal="right" vertical="center"/>
    </xf>
    <xf numFmtId="1" fontId="9" fillId="4" borderId="47" xfId="0" applyNumberFormat="1" applyFont="1" applyFill="1" applyBorder="1" applyAlignment="1">
      <alignment horizontal="right" vertical="center"/>
    </xf>
    <xf numFmtId="1" fontId="9" fillId="4" borderId="46" xfId="0" applyNumberFormat="1" applyFont="1" applyFill="1" applyBorder="1" applyAlignment="1">
      <alignment horizontal="right" vertical="center"/>
    </xf>
    <xf numFmtId="1" fontId="9" fillId="5" borderId="49" xfId="0" applyNumberFormat="1" applyFont="1" applyFill="1" applyBorder="1" applyAlignment="1">
      <alignment horizontal="right" vertical="center"/>
    </xf>
    <xf numFmtId="166" fontId="8" fillId="2" borderId="11" xfId="0" applyNumberFormat="1" applyFont="1" applyFill="1" applyBorder="1" applyAlignment="1">
      <alignment horizontal="left" vertical="center"/>
    </xf>
    <xf numFmtId="166" fontId="8" fillId="2" borderId="11" xfId="0" applyNumberFormat="1" applyFont="1" applyFill="1" applyBorder="1" applyAlignment="1">
      <alignment horizontal="left" vertical="center" wrapText="1"/>
    </xf>
    <xf numFmtId="164" fontId="2" fillId="2" borderId="53" xfId="0" applyNumberFormat="1" applyFont="1" applyFill="1" applyBorder="1" applyAlignment="1">
      <alignment vertical="center"/>
    </xf>
    <xf numFmtId="164" fontId="2" fillId="2" borderId="18" xfId="0" applyNumberFormat="1" applyFont="1" applyFill="1" applyBorder="1" applyAlignment="1">
      <alignment vertical="center"/>
    </xf>
    <xf numFmtId="166" fontId="2" fillId="2" borderId="54" xfId="0" applyNumberFormat="1" applyFont="1" applyFill="1" applyBorder="1" applyAlignment="1">
      <alignment vertical="center"/>
    </xf>
    <xf numFmtId="166" fontId="2" fillId="2" borderId="52" xfId="0" applyNumberFormat="1" applyFont="1" applyFill="1" applyBorder="1" applyAlignment="1">
      <alignment vertical="center"/>
    </xf>
    <xf numFmtId="166" fontId="2" fillId="0" borderId="54" xfId="0" applyNumberFormat="1" applyFont="1" applyBorder="1"/>
    <xf numFmtId="166" fontId="2" fillId="0" borderId="52" xfId="0" applyNumberFormat="1" applyFont="1" applyBorder="1"/>
    <xf numFmtId="0" fontId="2" fillId="0" borderId="17" xfId="0" applyFont="1" applyBorder="1" applyAlignment="1">
      <alignment wrapText="1"/>
    </xf>
    <xf numFmtId="0" fontId="8" fillId="2" borderId="56" xfId="0" applyFont="1" applyFill="1" applyBorder="1" applyAlignment="1">
      <alignment horizontal="left" vertical="center" wrapText="1"/>
    </xf>
    <xf numFmtId="0" fontId="8" fillId="2" borderId="52" xfId="0" applyFont="1" applyFill="1" applyBorder="1" applyAlignment="1">
      <alignment horizontal="left" vertical="center" wrapText="1"/>
    </xf>
    <xf numFmtId="164" fontId="2" fillId="0" borderId="52" xfId="0" applyNumberFormat="1" applyFont="1" applyBorder="1"/>
    <xf numFmtId="166" fontId="2" fillId="2" borderId="56" xfId="0" applyNumberFormat="1" applyFont="1" applyFill="1" applyBorder="1" applyAlignment="1">
      <alignment vertical="center"/>
    </xf>
    <xf numFmtId="166" fontId="8" fillId="4" borderId="34" xfId="0" applyNumberFormat="1" applyFont="1" applyFill="1" applyBorder="1" applyAlignment="1">
      <alignment vertical="center"/>
    </xf>
    <xf numFmtId="49" fontId="3" fillId="7" borderId="31" xfId="0" applyNumberFormat="1" applyFont="1" applyFill="1" applyBorder="1" applyAlignment="1">
      <alignment horizontal="left"/>
    </xf>
    <xf numFmtId="0" fontId="8" fillId="2" borderId="61"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1" xfId="0" applyFont="1" applyFill="1" applyBorder="1" applyAlignment="1">
      <alignment horizontal="left" vertical="center" wrapText="1"/>
    </xf>
    <xf numFmtId="1" fontId="9" fillId="4" borderId="49" xfId="0" applyNumberFormat="1" applyFont="1" applyFill="1" applyBorder="1" applyAlignment="1">
      <alignment horizontal="right" vertical="center"/>
    </xf>
    <xf numFmtId="0" fontId="8" fillId="2" borderId="56" xfId="0" applyFont="1" applyFill="1" applyBorder="1" applyAlignment="1">
      <alignment horizontal="left" vertical="center"/>
    </xf>
    <xf numFmtId="166" fontId="2" fillId="3" borderId="8" xfId="0" applyNumberFormat="1" applyFont="1" applyFill="1" applyBorder="1" applyAlignment="1" applyProtection="1">
      <alignment horizontal="left" vertical="center"/>
      <protection locked="0"/>
    </xf>
    <xf numFmtId="166" fontId="8" fillId="3" borderId="8" xfId="0" applyNumberFormat="1" applyFont="1" applyFill="1" applyBorder="1" applyAlignment="1" applyProtection="1">
      <alignment horizontal="left" vertical="center"/>
      <protection locked="0"/>
    </xf>
    <xf numFmtId="166" fontId="9" fillId="4" borderId="19" xfId="0" applyNumberFormat="1" applyFont="1" applyFill="1" applyBorder="1" applyAlignment="1">
      <alignment horizontal="right" vertical="center"/>
    </xf>
    <xf numFmtId="166" fontId="9" fillId="4" borderId="10" xfId="0" applyNumberFormat="1" applyFont="1" applyFill="1" applyBorder="1" applyAlignment="1">
      <alignment horizontal="right" vertical="center"/>
    </xf>
    <xf numFmtId="166" fontId="2" fillId="3" borderId="8" xfId="0" applyNumberFormat="1" applyFont="1" applyFill="1" applyBorder="1" applyAlignment="1" applyProtection="1">
      <alignment horizontal="left" vertical="center" wrapText="1"/>
      <protection locked="0"/>
    </xf>
    <xf numFmtId="166" fontId="9" fillId="4" borderId="39" xfId="0" applyNumberFormat="1" applyFont="1" applyFill="1" applyBorder="1" applyAlignment="1">
      <alignment horizontal="right" vertical="center"/>
    </xf>
    <xf numFmtId="167" fontId="2" fillId="3" borderId="8" xfId="2" applyNumberFormat="1" applyFont="1" applyFill="1" applyBorder="1" applyAlignment="1" applyProtection="1">
      <alignment horizontal="left" vertical="center"/>
      <protection locked="0"/>
    </xf>
    <xf numFmtId="167" fontId="2" fillId="3" borderId="8" xfId="2" applyNumberFormat="1" applyFont="1" applyFill="1" applyBorder="1" applyAlignment="1" applyProtection="1">
      <alignment horizontal="left" vertical="center" wrapText="1"/>
      <protection locked="0"/>
    </xf>
    <xf numFmtId="168" fontId="9" fillId="4" borderId="51" xfId="2" applyNumberFormat="1" applyFont="1" applyFill="1" applyBorder="1" applyAlignment="1">
      <alignment horizontal="right" vertical="center"/>
    </xf>
    <xf numFmtId="168" fontId="8" fillId="2" borderId="6" xfId="2" applyNumberFormat="1" applyFont="1" applyFill="1" applyBorder="1" applyAlignment="1">
      <alignment vertical="center"/>
    </xf>
    <xf numFmtId="168" fontId="9" fillId="4" borderId="50" xfId="2" applyNumberFormat="1" applyFont="1" applyFill="1" applyBorder="1" applyAlignment="1">
      <alignment horizontal="right" vertical="center"/>
    </xf>
    <xf numFmtId="168" fontId="8" fillId="2" borderId="6" xfId="2" applyNumberFormat="1" applyFont="1" applyFill="1" applyBorder="1" applyAlignment="1">
      <alignment vertical="center" wrapText="1"/>
    </xf>
    <xf numFmtId="168" fontId="9" fillId="4" borderId="19" xfId="2" applyNumberFormat="1" applyFont="1" applyFill="1" applyBorder="1" applyAlignment="1">
      <alignment horizontal="right" vertical="center"/>
    </xf>
    <xf numFmtId="168" fontId="9" fillId="5" borderId="48" xfId="2" applyNumberFormat="1" applyFont="1" applyFill="1" applyBorder="1" applyAlignment="1">
      <alignment horizontal="right" vertical="center"/>
    </xf>
    <xf numFmtId="168" fontId="8" fillId="2" borderId="59" xfId="2" applyNumberFormat="1" applyFont="1" applyFill="1" applyBorder="1" applyAlignment="1">
      <alignment vertical="center" wrapText="1"/>
    </xf>
    <xf numFmtId="0" fontId="2" fillId="3" borderId="13" xfId="0" applyFont="1" applyFill="1" applyBorder="1" applyAlignment="1" applyProtection="1">
      <alignment horizontal="left" vertical="center"/>
      <protection locked="0"/>
    </xf>
    <xf numFmtId="0" fontId="8" fillId="3" borderId="13" xfId="0" applyFont="1" applyFill="1" applyBorder="1" applyAlignment="1" applyProtection="1">
      <alignment horizontal="left" vertical="center"/>
      <protection locked="0"/>
    </xf>
    <xf numFmtId="0" fontId="2" fillId="6" borderId="62" xfId="0" applyFont="1" applyFill="1" applyBorder="1" applyAlignment="1" applyProtection="1">
      <alignment horizontal="left" vertical="center"/>
      <protection locked="0"/>
    </xf>
    <xf numFmtId="0" fontId="2" fillId="3" borderId="62" xfId="0" applyFont="1" applyFill="1" applyBorder="1" applyAlignment="1" applyProtection="1">
      <alignment horizontal="left" vertical="center"/>
      <protection locked="0"/>
    </xf>
    <xf numFmtId="0" fontId="8" fillId="3" borderId="62" xfId="0" applyFont="1" applyFill="1" applyBorder="1" applyAlignment="1" applyProtection="1">
      <alignment horizontal="left" vertical="center"/>
      <protection locked="0"/>
    </xf>
    <xf numFmtId="49" fontId="4" fillId="0" borderId="14" xfId="0" applyNumberFormat="1" applyFont="1" applyFill="1" applyBorder="1" applyAlignment="1" applyProtection="1">
      <alignment vertical="center" wrapText="1"/>
      <protection locked="0"/>
    </xf>
    <xf numFmtId="0" fontId="8" fillId="0" borderId="63" xfId="0" applyNumberFormat="1" applyFont="1" applyBorder="1" applyAlignment="1">
      <alignment horizontal="center" vertical="center" wrapText="1"/>
    </xf>
    <xf numFmtId="0" fontId="0" fillId="0" borderId="0" xfId="0" applyNumberFormat="1" applyAlignment="1">
      <alignment wrapText="1"/>
    </xf>
    <xf numFmtId="0" fontId="0" fillId="6" borderId="18" xfId="0" applyNumberFormat="1" applyFill="1" applyBorder="1" applyAlignment="1">
      <alignment wrapText="1"/>
    </xf>
    <xf numFmtId="0" fontId="9" fillId="4" borderId="10" xfId="0" applyFont="1" applyFill="1" applyBorder="1" applyAlignment="1">
      <alignment horizontal="right" vertical="center" wrapText="1"/>
    </xf>
    <xf numFmtId="0" fontId="9" fillId="4" borderId="39" xfId="0" applyFont="1" applyFill="1" applyBorder="1" applyAlignment="1">
      <alignment horizontal="right" vertical="center" wrapText="1"/>
    </xf>
    <xf numFmtId="0" fontId="0" fillId="0" borderId="14" xfId="0" applyNumberFormat="1" applyBorder="1" applyAlignment="1">
      <alignment wrapText="1"/>
    </xf>
    <xf numFmtId="0" fontId="9" fillId="7" borderId="14" xfId="0" applyFont="1" applyFill="1" applyBorder="1" applyAlignment="1">
      <alignment horizontal="right" vertical="center" wrapText="1"/>
    </xf>
    <xf numFmtId="165" fontId="0" fillId="0" borderId="0" xfId="0" applyNumberFormat="1" applyAlignment="1">
      <alignment wrapText="1"/>
    </xf>
    <xf numFmtId="49" fontId="7" fillId="0" borderId="14" xfId="0" applyNumberFormat="1" applyFont="1" applyFill="1" applyBorder="1" applyAlignment="1" applyProtection="1">
      <alignment vertical="center" wrapText="1"/>
      <protection locked="0"/>
    </xf>
    <xf numFmtId="1" fontId="9" fillId="7" borderId="14" xfId="0" applyNumberFormat="1" applyFont="1" applyFill="1" applyBorder="1" applyAlignment="1">
      <alignment horizontal="right" vertical="center" wrapText="1"/>
    </xf>
    <xf numFmtId="166" fontId="0" fillId="8" borderId="0" xfId="0" applyNumberFormat="1" applyFill="1" applyAlignment="1">
      <alignment wrapText="1"/>
    </xf>
    <xf numFmtId="43" fontId="2" fillId="3" borderId="8" xfId="2" applyFont="1" applyFill="1" applyBorder="1" applyAlignment="1" applyProtection="1">
      <alignment horizontal="left" vertical="center"/>
      <protection locked="0"/>
    </xf>
    <xf numFmtId="43" fontId="8" fillId="3" borderId="8" xfId="2" applyFont="1" applyFill="1" applyBorder="1" applyAlignment="1" applyProtection="1">
      <alignment horizontal="left" vertical="center"/>
      <protection locked="0"/>
    </xf>
    <xf numFmtId="43" fontId="2" fillId="3" borderId="12" xfId="2" applyFont="1" applyFill="1" applyBorder="1" applyAlignment="1" applyProtection="1">
      <alignment horizontal="left" vertical="center"/>
      <protection locked="0"/>
    </xf>
    <xf numFmtId="43" fontId="8" fillId="3" borderId="12" xfId="2" applyFont="1" applyFill="1" applyBorder="1" applyAlignment="1" applyProtection="1">
      <alignment horizontal="left" vertical="center"/>
      <protection locked="0"/>
    </xf>
    <xf numFmtId="43" fontId="2" fillId="3" borderId="8" xfId="2" applyFont="1" applyFill="1" applyBorder="1" applyAlignment="1" applyProtection="1">
      <alignment horizontal="left" vertical="center" wrapText="1"/>
      <protection locked="0"/>
    </xf>
    <xf numFmtId="0" fontId="8" fillId="9" borderId="0" xfId="0" applyNumberFormat="1" applyFont="1" applyFill="1" applyAlignment="1">
      <alignment horizontal="center" vertical="center" wrapText="1"/>
    </xf>
    <xf numFmtId="166" fontId="2" fillId="8" borderId="0" xfId="0" applyNumberFormat="1" applyFont="1" applyFill="1" applyAlignment="1">
      <alignment horizontal="center" vertical="center" wrapText="1"/>
    </xf>
    <xf numFmtId="166" fontId="0" fillId="9" borderId="0" xfId="0" applyNumberFormat="1" applyFill="1" applyAlignment="1">
      <alignment wrapText="1"/>
    </xf>
    <xf numFmtId="0" fontId="8" fillId="2" borderId="58" xfId="0" applyFont="1" applyFill="1" applyBorder="1" applyAlignment="1">
      <alignment horizontal="left" vertical="center" wrapText="1"/>
    </xf>
    <xf numFmtId="0" fontId="8" fillId="10" borderId="0" xfId="0" applyNumberFormat="1" applyFont="1" applyFill="1" applyAlignment="1">
      <alignment horizontal="center" vertical="center" wrapText="1"/>
    </xf>
    <xf numFmtId="166" fontId="8" fillId="2" borderId="55" xfId="0" applyNumberFormat="1" applyFont="1" applyFill="1" applyBorder="1" applyAlignment="1">
      <alignment horizontal="left" vertical="center"/>
    </xf>
    <xf numFmtId="0" fontId="8" fillId="2" borderId="23" xfId="0" applyFont="1" applyFill="1" applyBorder="1" applyAlignment="1">
      <alignment horizontal="left" vertical="center" wrapText="1"/>
    </xf>
    <xf numFmtId="164" fontId="2" fillId="0" borderId="65" xfId="0" applyNumberFormat="1" applyFont="1" applyBorder="1"/>
    <xf numFmtId="49" fontId="8" fillId="2" borderId="66" xfId="0" applyNumberFormat="1" applyFont="1" applyFill="1" applyBorder="1" applyAlignment="1">
      <alignment horizontal="center" vertical="center" wrapText="1"/>
    </xf>
    <xf numFmtId="49" fontId="8" fillId="2" borderId="67" xfId="0" applyNumberFormat="1" applyFont="1" applyFill="1" applyBorder="1" applyAlignment="1">
      <alignment horizontal="center" vertical="center" wrapText="1"/>
    </xf>
    <xf numFmtId="49" fontId="8" fillId="2" borderId="68" xfId="0" applyNumberFormat="1" applyFont="1" applyFill="1" applyBorder="1" applyAlignment="1">
      <alignment horizontal="center" vertical="center" wrapText="1"/>
    </xf>
    <xf numFmtId="49" fontId="8" fillId="2" borderId="69" xfId="0" applyNumberFormat="1" applyFont="1" applyFill="1" applyBorder="1" applyAlignment="1">
      <alignment horizontal="center" vertical="center" wrapText="1"/>
    </xf>
    <xf numFmtId="49" fontId="8" fillId="2" borderId="64" xfId="0" applyNumberFormat="1" applyFont="1" applyFill="1" applyBorder="1" applyAlignment="1">
      <alignment horizontal="center" vertical="center"/>
    </xf>
    <xf numFmtId="0" fontId="2" fillId="3" borderId="15" xfId="0" applyFont="1" applyFill="1" applyBorder="1" applyAlignment="1" applyProtection="1">
      <alignment wrapText="1"/>
      <protection locked="0"/>
    </xf>
    <xf numFmtId="1" fontId="9" fillId="4" borderId="70" xfId="0" applyNumberFormat="1" applyFont="1" applyFill="1" applyBorder="1" applyAlignment="1">
      <alignment horizontal="right" vertical="center" wrapText="1"/>
    </xf>
    <xf numFmtId="166" fontId="8" fillId="4" borderId="73" xfId="0" applyNumberFormat="1" applyFont="1" applyFill="1" applyBorder="1" applyAlignment="1">
      <alignment vertical="center"/>
    </xf>
    <xf numFmtId="0" fontId="2" fillId="0" borderId="11" xfId="0" applyFont="1" applyBorder="1" applyAlignment="1">
      <alignment wrapText="1"/>
    </xf>
    <xf numFmtId="1" fontId="9" fillId="4" borderId="74" xfId="0" applyNumberFormat="1" applyFont="1" applyFill="1" applyBorder="1" applyAlignment="1">
      <alignment horizontal="right" vertical="center" wrapText="1"/>
    </xf>
    <xf numFmtId="0" fontId="2" fillId="5" borderId="57" xfId="0" applyFont="1" applyFill="1" applyBorder="1" applyAlignment="1">
      <alignment wrapText="1"/>
    </xf>
    <xf numFmtId="0" fontId="2" fillId="0" borderId="60" xfId="0" applyFont="1" applyBorder="1" applyAlignment="1">
      <alignment wrapText="1"/>
    </xf>
    <xf numFmtId="166" fontId="8" fillId="2" borderId="75" xfId="0" applyNumberFormat="1" applyFont="1" applyFill="1" applyBorder="1" applyAlignment="1">
      <alignment horizontal="left" vertical="center"/>
    </xf>
    <xf numFmtId="166" fontId="8" fillId="2" borderId="75" xfId="0" applyNumberFormat="1" applyFont="1" applyFill="1" applyBorder="1" applyAlignment="1">
      <alignment horizontal="left" vertical="center" wrapText="1"/>
    </xf>
    <xf numFmtId="0" fontId="8" fillId="2" borderId="76" xfId="0" applyFont="1" applyFill="1" applyBorder="1" applyAlignment="1">
      <alignment horizontal="left" vertical="center" wrapText="1"/>
    </xf>
    <xf numFmtId="166" fontId="8" fillId="4" borderId="77" xfId="0" applyNumberFormat="1" applyFont="1" applyFill="1" applyBorder="1" applyAlignment="1">
      <alignment vertical="center"/>
    </xf>
    <xf numFmtId="49" fontId="4" fillId="11" borderId="26" xfId="0" applyNumberFormat="1" applyFont="1" applyFill="1" applyBorder="1" applyAlignment="1">
      <alignment horizontal="right" vertical="center"/>
    </xf>
    <xf numFmtId="49" fontId="11" fillId="11" borderId="29" xfId="0" applyNumberFormat="1" applyFont="1" applyFill="1" applyBorder="1" applyAlignment="1">
      <alignment horizontal="right" vertical="center" wrapText="1"/>
    </xf>
    <xf numFmtId="166" fontId="2" fillId="11" borderId="28" xfId="0" applyNumberFormat="1" applyFont="1" applyFill="1" applyBorder="1" applyAlignment="1">
      <alignment vertical="center"/>
    </xf>
    <xf numFmtId="166" fontId="2" fillId="11" borderId="18" xfId="0" applyNumberFormat="1" applyFont="1" applyFill="1" applyBorder="1" applyAlignment="1">
      <alignment vertical="center"/>
    </xf>
    <xf numFmtId="166" fontId="2" fillId="11" borderId="18" xfId="1" applyNumberFormat="1" applyFont="1" applyFill="1" applyBorder="1" applyAlignment="1" applyProtection="1">
      <alignment horizontal="left" vertical="center"/>
    </xf>
    <xf numFmtId="166" fontId="2" fillId="11" borderId="15" xfId="0" applyNumberFormat="1" applyFont="1" applyFill="1" applyBorder="1" applyAlignment="1">
      <alignment vertical="center"/>
    </xf>
    <xf numFmtId="166" fontId="2" fillId="11" borderId="71" xfId="0" applyNumberFormat="1" applyFont="1" applyFill="1" applyBorder="1" applyAlignment="1">
      <alignment vertical="center"/>
    </xf>
    <xf numFmtId="166" fontId="2" fillId="11" borderId="25" xfId="0" applyNumberFormat="1" applyFont="1" applyFill="1" applyBorder="1" applyAlignment="1">
      <alignment vertical="center"/>
    </xf>
    <xf numFmtId="166" fontId="2" fillId="11" borderId="25" xfId="1" applyNumberFormat="1" applyFont="1" applyFill="1" applyBorder="1" applyAlignment="1" applyProtection="1">
      <alignment horizontal="left" vertical="center"/>
    </xf>
    <xf numFmtId="166" fontId="2" fillId="11" borderId="72" xfId="0" applyNumberFormat="1" applyFont="1" applyFill="1" applyBorder="1" applyAlignment="1">
      <alignment vertical="center"/>
    </xf>
    <xf numFmtId="166" fontId="2" fillId="11" borderId="21" xfId="0" applyNumberFormat="1" applyFont="1" applyFill="1" applyBorder="1" applyAlignment="1">
      <alignment vertical="center"/>
    </xf>
    <xf numFmtId="166" fontId="2" fillId="11" borderId="21" xfId="1" applyNumberFormat="1" applyFont="1" applyFill="1" applyBorder="1" applyAlignment="1" applyProtection="1">
      <alignment horizontal="left" vertical="center"/>
    </xf>
    <xf numFmtId="166" fontId="2" fillId="11" borderId="29" xfId="0" applyNumberFormat="1" applyFont="1" applyFill="1" applyBorder="1" applyAlignment="1">
      <alignment vertical="center"/>
    </xf>
    <xf numFmtId="166" fontId="2" fillId="11" borderId="49" xfId="0" applyNumberFormat="1" applyFont="1" applyFill="1" applyBorder="1" applyAlignment="1">
      <alignment vertical="center"/>
    </xf>
    <xf numFmtId="166" fontId="2" fillId="11" borderId="49" xfId="1" applyNumberFormat="1" applyFont="1" applyFill="1" applyBorder="1" applyAlignment="1" applyProtection="1">
      <alignment horizontal="left" vertical="center"/>
    </xf>
    <xf numFmtId="169" fontId="2" fillId="11" borderId="18" xfId="1" applyNumberFormat="1" applyFont="1" applyFill="1" applyBorder="1" applyAlignment="1">
      <alignment vertical="center"/>
    </xf>
    <xf numFmtId="0" fontId="2" fillId="6" borderId="15" xfId="0" applyFont="1" applyFill="1" applyBorder="1" applyAlignment="1" applyProtection="1">
      <alignment wrapText="1"/>
      <protection locked="0"/>
    </xf>
    <xf numFmtId="166" fontId="0" fillId="10" borderId="0" xfId="0" applyNumberFormat="1" applyFill="1" applyAlignment="1">
      <alignment wrapText="1"/>
    </xf>
    <xf numFmtId="166" fontId="0" fillId="8" borderId="0" xfId="0" applyNumberFormat="1" applyFill="1" applyAlignment="1">
      <alignment horizontal="center" wrapText="1"/>
    </xf>
    <xf numFmtId="49" fontId="11" fillId="2" borderId="18" xfId="0" applyNumberFormat="1" applyFont="1" applyFill="1" applyBorder="1" applyAlignment="1">
      <alignment horizontal="left" wrapText="1"/>
    </xf>
    <xf numFmtId="49" fontId="11" fillId="2" borderId="31" xfId="0" applyNumberFormat="1" applyFont="1" applyFill="1" applyBorder="1" applyAlignment="1">
      <alignment horizontal="left" wrapText="1"/>
    </xf>
    <xf numFmtId="49" fontId="3" fillId="2" borderId="31" xfId="0" applyNumberFormat="1" applyFont="1" applyFill="1" applyBorder="1" applyAlignment="1">
      <alignment horizontal="left" wrapText="1"/>
    </xf>
    <xf numFmtId="49" fontId="3" fillId="2" borderId="31" xfId="0" applyNumberFormat="1" applyFont="1" applyFill="1" applyBorder="1" applyAlignment="1">
      <alignment horizontal="left"/>
    </xf>
    <xf numFmtId="0" fontId="0" fillId="0" borderId="79" xfId="0" applyNumberFormat="1" applyBorder="1"/>
    <xf numFmtId="0" fontId="0" fillId="0" borderId="82" xfId="0" applyNumberFormat="1" applyBorder="1"/>
    <xf numFmtId="0" fontId="8" fillId="2" borderId="86" xfId="0" applyFont="1" applyFill="1" applyBorder="1" applyAlignment="1">
      <alignment vertical="center" wrapText="1"/>
    </xf>
    <xf numFmtId="49" fontId="6" fillId="2" borderId="89" xfId="0" applyNumberFormat="1" applyFont="1" applyFill="1" applyBorder="1" applyAlignment="1">
      <alignment horizontal="left" vertical="center" wrapText="1"/>
    </xf>
    <xf numFmtId="49" fontId="2" fillId="2" borderId="89" xfId="0" applyNumberFormat="1" applyFont="1" applyFill="1" applyBorder="1" applyAlignment="1">
      <alignment vertical="center" wrapText="1"/>
    </xf>
    <xf numFmtId="0" fontId="20" fillId="0" borderId="89" xfId="0" applyNumberFormat="1" applyFont="1" applyBorder="1" applyAlignment="1">
      <alignment horizontal="left" vertical="center"/>
    </xf>
    <xf numFmtId="0" fontId="2" fillId="0" borderId="89" xfId="0" applyFont="1" applyBorder="1" applyAlignment="1">
      <alignment wrapText="1"/>
    </xf>
    <xf numFmtId="0" fontId="6" fillId="0" borderId="89" xfId="0" applyNumberFormat="1" applyFont="1" applyBorder="1" applyAlignment="1">
      <alignment horizontal="left" vertical="center"/>
    </xf>
    <xf numFmtId="0" fontId="2" fillId="0" borderId="89" xfId="0" applyNumberFormat="1" applyFont="1" applyBorder="1" applyAlignment="1">
      <alignment wrapText="1"/>
    </xf>
    <xf numFmtId="0" fontId="6" fillId="0" borderId="87" xfId="0" applyNumberFormat="1" applyFont="1" applyBorder="1" applyAlignment="1">
      <alignment horizontal="left" vertical="center"/>
    </xf>
    <xf numFmtId="0" fontId="2" fillId="0" borderId="87" xfId="0" applyNumberFormat="1" applyFont="1" applyBorder="1" applyAlignment="1">
      <alignment wrapText="1"/>
    </xf>
    <xf numFmtId="0" fontId="3" fillId="0" borderId="18" xfId="0" applyNumberFormat="1" applyFont="1" applyBorder="1" applyAlignment="1">
      <alignment horizontal="left"/>
    </xf>
    <xf numFmtId="0" fontId="15" fillId="0" borderId="31" xfId="0" applyNumberFormat="1" applyFont="1" applyBorder="1" applyAlignment="1">
      <alignment horizontal="left"/>
    </xf>
    <xf numFmtId="0" fontId="15" fillId="0" borderId="32" xfId="0" applyNumberFormat="1" applyFont="1" applyBorder="1" applyAlignment="1">
      <alignment horizontal="left"/>
    </xf>
    <xf numFmtId="0" fontId="15" fillId="0" borderId="22" xfId="0" applyNumberFormat="1" applyFont="1" applyBorder="1" applyAlignment="1">
      <alignment horizontal="left"/>
    </xf>
    <xf numFmtId="0" fontId="0" fillId="0" borderId="80" xfId="0" applyNumberFormat="1" applyBorder="1" applyAlignment="1">
      <alignment horizontal="center"/>
    </xf>
    <xf numFmtId="0" fontId="0" fillId="0" borderId="81" xfId="0" applyNumberFormat="1" applyBorder="1" applyAlignment="1">
      <alignment horizontal="center"/>
    </xf>
    <xf numFmtId="0" fontId="0" fillId="0" borderId="78" xfId="0" applyNumberFormat="1" applyBorder="1" applyAlignment="1">
      <alignment horizontal="center"/>
    </xf>
    <xf numFmtId="0" fontId="0" fillId="0" borderId="23" xfId="0" applyNumberFormat="1" applyBorder="1" applyAlignment="1">
      <alignment horizontal="center"/>
    </xf>
    <xf numFmtId="0" fontId="11" fillId="0" borderId="31" xfId="0" applyNumberFormat="1" applyFont="1" applyBorder="1" applyAlignment="1">
      <alignment horizontal="left" wrapText="1"/>
    </xf>
    <xf numFmtId="0" fontId="15" fillId="0" borderId="32" xfId="0" applyNumberFormat="1" applyFont="1" applyBorder="1" applyAlignment="1">
      <alignment horizontal="left" wrapText="1"/>
    </xf>
    <xf numFmtId="0" fontId="15" fillId="0" borderId="22" xfId="0" applyNumberFormat="1" applyFont="1" applyBorder="1" applyAlignment="1">
      <alignment horizontal="left" wrapText="1"/>
    </xf>
    <xf numFmtId="0" fontId="0" fillId="0" borderId="18" xfId="0" applyNumberFormat="1" applyBorder="1" applyAlignment="1">
      <alignment horizontal="left" wrapText="1"/>
    </xf>
    <xf numFmtId="0" fontId="15" fillId="0" borderId="18" xfId="0" applyNumberFormat="1" applyFont="1" applyBorder="1" applyAlignment="1">
      <alignment horizontal="left" wrapText="1"/>
    </xf>
    <xf numFmtId="49" fontId="5" fillId="2" borderId="18" xfId="0" applyNumberFormat="1" applyFont="1" applyFill="1" applyBorder="1" applyAlignment="1">
      <alignment horizontal="center" vertical="center"/>
    </xf>
    <xf numFmtId="49" fontId="3" fillId="2" borderId="18" xfId="0" applyNumberFormat="1" applyFont="1" applyFill="1" applyBorder="1" applyAlignment="1">
      <alignment horizontal="left" wrapText="1"/>
    </xf>
    <xf numFmtId="49" fontId="12" fillId="2" borderId="18" xfId="0" applyNumberFormat="1" applyFont="1" applyFill="1" applyBorder="1" applyAlignment="1">
      <alignment horizontal="left" wrapText="1"/>
    </xf>
    <xf numFmtId="49" fontId="15" fillId="2" borderId="18" xfId="0" applyNumberFormat="1" applyFont="1" applyFill="1" applyBorder="1" applyAlignment="1">
      <alignment horizontal="left" wrapText="1"/>
    </xf>
    <xf numFmtId="49" fontId="15" fillId="2" borderId="25" xfId="0" applyNumberFormat="1" applyFont="1" applyFill="1" applyBorder="1" applyAlignment="1">
      <alignment horizontal="left" wrapText="1"/>
    </xf>
    <xf numFmtId="49" fontId="12" fillId="2" borderId="31" xfId="0" applyNumberFormat="1" applyFont="1" applyFill="1" applyBorder="1" applyAlignment="1">
      <alignment horizontal="left" wrapText="1"/>
    </xf>
    <xf numFmtId="49" fontId="15" fillId="2" borderId="32" xfId="0" applyNumberFormat="1" applyFont="1" applyFill="1" applyBorder="1" applyAlignment="1">
      <alignment horizontal="left" wrapText="1"/>
    </xf>
    <xf numFmtId="49" fontId="15" fillId="2" borderId="22" xfId="0" applyNumberFormat="1" applyFont="1" applyFill="1" applyBorder="1" applyAlignment="1">
      <alignment horizontal="left" wrapText="1"/>
    </xf>
    <xf numFmtId="49" fontId="3" fillId="2" borderId="32" xfId="0" applyNumberFormat="1" applyFont="1" applyFill="1" applyBorder="1" applyAlignment="1">
      <alignment horizontal="left" wrapText="1"/>
    </xf>
    <xf numFmtId="49" fontId="3" fillId="2" borderId="22" xfId="0" applyNumberFormat="1" applyFont="1" applyFill="1" applyBorder="1" applyAlignment="1">
      <alignment horizontal="left" wrapText="1"/>
    </xf>
    <xf numFmtId="49" fontId="12" fillId="7" borderId="78" xfId="0" applyNumberFormat="1" applyFont="1" applyFill="1" applyBorder="1" applyAlignment="1">
      <alignment horizontal="left" wrapText="1"/>
    </xf>
    <xf numFmtId="49" fontId="12" fillId="7" borderId="23" xfId="0" applyNumberFormat="1" applyFont="1" applyFill="1" applyBorder="1" applyAlignment="1">
      <alignment horizontal="left" wrapText="1"/>
    </xf>
    <xf numFmtId="0" fontId="9" fillId="0" borderId="0" xfId="0" applyNumberFormat="1" applyFont="1" applyAlignment="1">
      <alignment horizontal="center" wrapText="1"/>
    </xf>
    <xf numFmtId="0" fontId="8" fillId="2" borderId="8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85" xfId="0" applyFont="1" applyFill="1" applyBorder="1" applyAlignment="1">
      <alignment horizontal="center" vertical="center" wrapText="1"/>
    </xf>
    <xf numFmtId="0" fontId="8" fillId="8" borderId="14" xfId="0" applyNumberFormat="1" applyFont="1" applyFill="1" applyBorder="1" applyAlignment="1">
      <alignment horizontal="center" vertical="center" wrapText="1"/>
    </xf>
    <xf numFmtId="49" fontId="18" fillId="2" borderId="24"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9" fontId="7" fillId="6" borderId="42" xfId="0" applyNumberFormat="1" applyFont="1" applyFill="1" applyBorder="1" applyAlignment="1" applyProtection="1">
      <alignment horizontal="left" vertical="center"/>
      <protection locked="0"/>
    </xf>
    <xf numFmtId="49" fontId="7" fillId="6" borderId="43" xfId="0" applyNumberFormat="1" applyFont="1" applyFill="1" applyBorder="1" applyAlignment="1" applyProtection="1">
      <alignment horizontal="left" vertical="center"/>
      <protection locked="0"/>
    </xf>
    <xf numFmtId="49" fontId="7" fillId="6" borderId="44" xfId="0" applyNumberFormat="1" applyFont="1" applyFill="1" applyBorder="1" applyAlignment="1" applyProtection="1">
      <alignment horizontal="left" vertical="center"/>
      <protection locked="0"/>
    </xf>
    <xf numFmtId="49" fontId="5" fillId="2" borderId="24"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0" fontId="7" fillId="3" borderId="33" xfId="0" applyNumberFormat="1" applyFont="1" applyFill="1" applyBorder="1" applyAlignment="1" applyProtection="1">
      <alignment horizontal="left" vertical="center" wrapText="1"/>
      <protection locked="0"/>
    </xf>
    <xf numFmtId="0" fontId="7" fillId="3" borderId="27" xfId="0" applyNumberFormat="1" applyFont="1" applyFill="1" applyBorder="1" applyAlignment="1" applyProtection="1">
      <alignment horizontal="left" vertical="center" wrapText="1"/>
      <protection locked="0"/>
    </xf>
    <xf numFmtId="0" fontId="8" fillId="2" borderId="83" xfId="0" applyFont="1" applyFill="1" applyBorder="1" applyAlignment="1">
      <alignment horizontal="center" vertical="center" wrapText="1"/>
    </xf>
    <xf numFmtId="0" fontId="8" fillId="2" borderId="84" xfId="0" applyFont="1" applyFill="1" applyBorder="1" applyAlignment="1">
      <alignment horizontal="center" vertical="center" wrapText="1"/>
    </xf>
    <xf numFmtId="49" fontId="5" fillId="2" borderId="88" xfId="0" applyNumberFormat="1" applyFont="1" applyFill="1" applyBorder="1" applyAlignment="1">
      <alignment horizontal="center" vertical="center" wrapText="1"/>
    </xf>
    <xf numFmtId="0" fontId="5" fillId="2" borderId="88" xfId="0" applyFont="1" applyFill="1" applyBorder="1" applyAlignment="1">
      <alignment horizontal="center" vertical="center" wrapText="1"/>
    </xf>
    <xf numFmtId="166" fontId="0" fillId="11" borderId="15" xfId="0" applyNumberFormat="1" applyFill="1" applyBorder="1" applyAlignment="1">
      <alignment vertical="center"/>
    </xf>
    <xf numFmtId="166" fontId="2" fillId="11" borderId="42" xfId="1" applyNumberFormat="1" applyFont="1" applyFill="1" applyBorder="1" applyAlignment="1" applyProtection="1">
      <alignment horizontal="left" vertical="center"/>
    </xf>
    <xf numFmtId="166" fontId="2" fillId="11" borderId="90" xfId="0" applyNumberFormat="1" applyFont="1" applyFill="1" applyBorder="1" applyAlignment="1">
      <alignment vertical="center"/>
    </xf>
    <xf numFmtId="166" fontId="0" fillId="11" borderId="16" xfId="0" applyNumberFormat="1" applyFill="1" applyBorder="1" applyAlignment="1">
      <alignment vertical="center"/>
    </xf>
    <xf numFmtId="166" fontId="0" fillId="11" borderId="91" xfId="0" applyNumberFormat="1" applyFill="1" applyBorder="1" applyAlignment="1">
      <alignment vertical="center"/>
    </xf>
  </cellXfs>
  <cellStyles count="3">
    <cellStyle name="Comma" xfId="2" builtinId="3"/>
    <cellStyle name="Currency" xfId="1" builtinId="4"/>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99"/>
      <rgbColor rgb="FFC0C0C0"/>
      <rgbColor rgb="FFD6E3BC"/>
      <rgbColor rgb="FFBFBFBF"/>
      <rgbColor rgb="FF99403D"/>
      <rgbColor rgb="FF969696"/>
      <rgbColor rgb="FFABC1DE"/>
      <rgbColor rgb="FFB8CCE4"/>
      <rgbColor rgb="FFFFFF00"/>
      <rgbColor rgb="FFFF2600"/>
      <rgbColor rgb="FFFF0000"/>
      <rgbColor rgb="FF0000F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40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
  <sheetViews>
    <sheetView showGridLines="0" tabSelected="1" zoomScale="80" zoomScaleNormal="80" workbookViewId="0">
      <selection activeCell="B16" sqref="B16:I16"/>
    </sheetView>
  </sheetViews>
  <sheetFormatPr defaultColWidth="8.85546875" defaultRowHeight="15" customHeight="1" x14ac:dyDescent="0.25"/>
  <cols>
    <col min="1" max="1" width="20.42578125" style="1" bestFit="1" customWidth="1"/>
    <col min="2" max="2" width="20.140625" style="1" bestFit="1" customWidth="1"/>
    <col min="3" max="3" width="18" style="1" customWidth="1"/>
    <col min="4" max="4" width="13.140625" style="1" customWidth="1"/>
    <col min="5" max="5" width="23.42578125" style="1" customWidth="1"/>
    <col min="6" max="6" width="14.42578125" style="1" customWidth="1"/>
    <col min="7" max="7" width="8.85546875" style="1" customWidth="1"/>
    <col min="8" max="8" width="8.85546875" style="1"/>
    <col min="9" max="9" width="15.7109375" style="1" customWidth="1"/>
    <col min="10" max="16384" width="8.85546875" style="1"/>
  </cols>
  <sheetData>
    <row r="1" spans="1:10" ht="38.25" customHeight="1" x14ac:dyDescent="0.25">
      <c r="A1" s="189" t="s">
        <v>111</v>
      </c>
      <c r="B1" s="189"/>
      <c r="C1" s="189"/>
      <c r="D1" s="189"/>
      <c r="E1" s="189"/>
      <c r="F1" s="189"/>
      <c r="G1" s="189"/>
      <c r="H1" s="189"/>
      <c r="I1" s="189"/>
    </row>
    <row r="2" spans="1:10" ht="109.15" customHeight="1" x14ac:dyDescent="0.25">
      <c r="A2" s="38" t="s">
        <v>18</v>
      </c>
      <c r="B2" s="191" t="s">
        <v>124</v>
      </c>
      <c r="C2" s="192"/>
      <c r="D2" s="192"/>
      <c r="E2" s="192"/>
      <c r="F2" s="192"/>
      <c r="G2" s="192"/>
      <c r="H2" s="192"/>
      <c r="I2" s="192"/>
    </row>
    <row r="3" spans="1:10" ht="33" customHeight="1" x14ac:dyDescent="0.25">
      <c r="A3" s="38" t="s">
        <v>73</v>
      </c>
      <c r="B3" s="194" t="s">
        <v>125</v>
      </c>
      <c r="C3" s="195"/>
      <c r="D3" s="195"/>
      <c r="E3" s="195"/>
      <c r="F3" s="195"/>
      <c r="G3" s="195"/>
      <c r="H3" s="195"/>
      <c r="I3" s="196"/>
    </row>
    <row r="4" spans="1:10" ht="51.6" customHeight="1" x14ac:dyDescent="0.25">
      <c r="A4" s="39" t="s">
        <v>105</v>
      </c>
      <c r="B4" s="192" t="s">
        <v>74</v>
      </c>
      <c r="C4" s="192"/>
      <c r="D4" s="192"/>
      <c r="E4" s="192"/>
      <c r="F4" s="192"/>
      <c r="G4" s="192"/>
      <c r="H4" s="192"/>
      <c r="I4" s="192"/>
    </row>
    <row r="5" spans="1:10" ht="53.45" customHeight="1" x14ac:dyDescent="0.25">
      <c r="A5" s="39" t="s">
        <v>106</v>
      </c>
      <c r="B5" s="193" t="s">
        <v>104</v>
      </c>
      <c r="C5" s="193"/>
      <c r="D5" s="193"/>
      <c r="E5" s="193"/>
      <c r="F5" s="193"/>
      <c r="G5" s="193"/>
      <c r="H5" s="193"/>
      <c r="I5" s="193"/>
    </row>
    <row r="6" spans="1:10" ht="124.9" customHeight="1" x14ac:dyDescent="0.25">
      <c r="A6" s="164" t="s">
        <v>30</v>
      </c>
      <c r="B6" s="191" t="s">
        <v>116</v>
      </c>
      <c r="C6" s="191"/>
      <c r="D6" s="191"/>
      <c r="E6" s="191"/>
      <c r="F6" s="191"/>
      <c r="G6" s="191"/>
      <c r="H6" s="191"/>
      <c r="I6" s="191"/>
      <c r="J6" s="15"/>
    </row>
    <row r="7" spans="1:10" ht="17.45" customHeight="1" x14ac:dyDescent="0.25">
      <c r="A7" s="75"/>
      <c r="B7" s="199"/>
      <c r="C7" s="199"/>
      <c r="D7" s="199"/>
      <c r="E7" s="199"/>
      <c r="F7" s="199"/>
      <c r="G7" s="199"/>
      <c r="H7" s="199"/>
      <c r="I7" s="200"/>
    </row>
    <row r="8" spans="1:10" ht="38.450000000000003" customHeight="1" x14ac:dyDescent="0.25">
      <c r="A8" s="161" t="s">
        <v>35</v>
      </c>
      <c r="B8" s="190" t="s">
        <v>31</v>
      </c>
      <c r="C8" s="190"/>
      <c r="D8" s="190"/>
      <c r="E8" s="190"/>
      <c r="F8" s="190"/>
      <c r="G8" s="190"/>
      <c r="H8" s="190"/>
      <c r="I8" s="190"/>
    </row>
    <row r="9" spans="1:10" ht="15.75" x14ac:dyDescent="0.25">
      <c r="A9" s="162"/>
      <c r="B9" s="197"/>
      <c r="C9" s="197"/>
      <c r="D9" s="197"/>
      <c r="E9" s="197"/>
      <c r="F9" s="197"/>
      <c r="G9" s="197"/>
      <c r="H9" s="197"/>
      <c r="I9" s="198"/>
    </row>
    <row r="10" spans="1:10" ht="33.6" customHeight="1" x14ac:dyDescent="0.25">
      <c r="A10" s="39" t="s">
        <v>32</v>
      </c>
      <c r="B10" s="190" t="s">
        <v>100</v>
      </c>
      <c r="C10" s="190"/>
      <c r="D10" s="190"/>
      <c r="E10" s="190"/>
      <c r="F10" s="190"/>
      <c r="G10" s="190"/>
      <c r="H10" s="190"/>
      <c r="I10" s="190"/>
    </row>
    <row r="11" spans="1:10" ht="15" customHeight="1" x14ac:dyDescent="0.25">
      <c r="A11" s="163"/>
      <c r="B11" s="197"/>
      <c r="C11" s="197"/>
      <c r="D11" s="197"/>
      <c r="E11" s="197"/>
      <c r="F11" s="197"/>
      <c r="G11" s="197"/>
      <c r="H11" s="197"/>
      <c r="I11" s="198"/>
    </row>
    <row r="12" spans="1:10" ht="223.9" customHeight="1" x14ac:dyDescent="0.25">
      <c r="A12" s="39" t="s">
        <v>82</v>
      </c>
      <c r="B12" s="190" t="s">
        <v>109</v>
      </c>
      <c r="C12" s="190"/>
      <c r="D12" s="190"/>
      <c r="E12" s="190"/>
      <c r="F12" s="190"/>
      <c r="G12" s="190"/>
      <c r="H12" s="190"/>
      <c r="I12" s="190"/>
    </row>
    <row r="13" spans="1:10" ht="22.15" customHeight="1" x14ac:dyDescent="0.25">
      <c r="A13" s="190"/>
      <c r="B13" s="190"/>
      <c r="C13" s="190"/>
      <c r="D13" s="190"/>
      <c r="E13" s="190"/>
      <c r="F13" s="190"/>
      <c r="G13" s="190"/>
      <c r="H13" s="190"/>
      <c r="I13" s="190"/>
    </row>
    <row r="14" spans="1:10" ht="58.15" customHeight="1" x14ac:dyDescent="0.25">
      <c r="A14" s="176" t="s">
        <v>33</v>
      </c>
      <c r="B14" s="188" t="s">
        <v>126</v>
      </c>
      <c r="C14" s="188"/>
      <c r="D14" s="188"/>
      <c r="E14" s="188"/>
      <c r="F14" s="188"/>
      <c r="G14" s="188"/>
      <c r="H14" s="188"/>
      <c r="I14" s="188"/>
    </row>
    <row r="15" spans="1:10" ht="15" customHeight="1" x14ac:dyDescent="0.25">
      <c r="A15" s="177"/>
      <c r="B15" s="178"/>
      <c r="C15" s="178"/>
      <c r="D15" s="178"/>
      <c r="E15" s="178"/>
      <c r="F15" s="178"/>
      <c r="G15" s="178"/>
      <c r="H15" s="178"/>
      <c r="I15" s="179"/>
    </row>
    <row r="16" spans="1:10" ht="52.9" customHeight="1" x14ac:dyDescent="0.25">
      <c r="A16" s="176" t="s">
        <v>34</v>
      </c>
      <c r="B16" s="184" t="s">
        <v>127</v>
      </c>
      <c r="C16" s="185"/>
      <c r="D16" s="185"/>
      <c r="E16" s="185"/>
      <c r="F16" s="185"/>
      <c r="G16" s="185"/>
      <c r="H16" s="185"/>
      <c r="I16" s="186"/>
    </row>
    <row r="17" spans="1:10" ht="15" customHeight="1" x14ac:dyDescent="0.25">
      <c r="A17" s="165"/>
      <c r="B17" s="180"/>
      <c r="C17" s="180"/>
      <c r="D17" s="180"/>
      <c r="E17" s="180"/>
      <c r="F17" s="180"/>
      <c r="G17" s="180"/>
      <c r="H17" s="180"/>
      <c r="I17" s="181"/>
    </row>
    <row r="18" spans="1:10" ht="31.9" customHeight="1" x14ac:dyDescent="0.25">
      <c r="A18" s="187" t="s">
        <v>47</v>
      </c>
      <c r="B18" s="187"/>
      <c r="C18" s="187"/>
      <c r="D18" s="187"/>
      <c r="E18" s="187"/>
      <c r="F18" s="187"/>
      <c r="G18" s="187"/>
      <c r="H18" s="187"/>
      <c r="I18" s="187"/>
      <c r="J18" s="15"/>
    </row>
    <row r="19" spans="1:10" ht="15" customHeight="1" x14ac:dyDescent="0.25">
      <c r="A19" s="166"/>
      <c r="B19" s="182"/>
      <c r="C19" s="182"/>
      <c r="D19" s="182"/>
      <c r="E19" s="182"/>
      <c r="F19" s="182"/>
      <c r="G19" s="182"/>
      <c r="H19" s="182"/>
      <c r="I19" s="183"/>
    </row>
  </sheetData>
  <mergeCells count="18">
    <mergeCell ref="A1:I1"/>
    <mergeCell ref="A13:I13"/>
    <mergeCell ref="B2:I2"/>
    <mergeCell ref="B6:I6"/>
    <mergeCell ref="B10:I10"/>
    <mergeCell ref="B12:I12"/>
    <mergeCell ref="B4:I4"/>
    <mergeCell ref="B5:I5"/>
    <mergeCell ref="B8:I8"/>
    <mergeCell ref="B3:I3"/>
    <mergeCell ref="B9:I9"/>
    <mergeCell ref="B11:I11"/>
    <mergeCell ref="B7:I7"/>
    <mergeCell ref="B17:I17"/>
    <mergeCell ref="B19:I19"/>
    <mergeCell ref="B16:I16"/>
    <mergeCell ref="A18:I18"/>
    <mergeCell ref="B14:I14"/>
  </mergeCells>
  <pageMargins left="0.5" right="0.25" top="0.5" bottom="0.75" header="0.3" footer="0.3"/>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3"/>
  <sheetViews>
    <sheetView showGridLines="0" topLeftCell="A2" zoomScale="70" zoomScaleNormal="70" workbookViewId="0">
      <pane ySplit="6" topLeftCell="A8" activePane="bottomLeft" state="frozen"/>
      <selection activeCell="A2" sqref="A2"/>
      <selection pane="bottomLeft" activeCell="H21" sqref="H21"/>
    </sheetView>
  </sheetViews>
  <sheetFormatPr defaultColWidth="8.85546875" defaultRowHeight="15" customHeight="1" x14ac:dyDescent="0.25"/>
  <cols>
    <col min="1" max="1" width="45.85546875" style="1" customWidth="1"/>
    <col min="2" max="2" width="26.85546875" style="103" bestFit="1" customWidth="1"/>
    <col min="3" max="3" width="21.28515625" style="1" bestFit="1" customWidth="1"/>
    <col min="4" max="4" width="15.7109375" style="1" bestFit="1" customWidth="1"/>
    <col min="5" max="5" width="16.28515625" style="1" bestFit="1" customWidth="1"/>
    <col min="6" max="6" width="17.7109375" style="1" bestFit="1" customWidth="1"/>
    <col min="7" max="7" width="24.7109375" style="1" customWidth="1"/>
    <col min="8" max="8" width="43" style="103" customWidth="1"/>
    <col min="9" max="9" width="14.28515625" style="1" bestFit="1" customWidth="1"/>
    <col min="10" max="10" width="19.7109375" style="1" bestFit="1" customWidth="1"/>
    <col min="11" max="11" width="11.7109375" style="1" bestFit="1" customWidth="1"/>
    <col min="12" max="12" width="16.140625" style="1" bestFit="1" customWidth="1"/>
    <col min="13" max="13" width="16.140625" style="1" customWidth="1"/>
    <col min="14" max="14" width="11.28515625" style="1" bestFit="1" customWidth="1"/>
    <col min="15" max="16" width="13.28515625" style="1" bestFit="1" customWidth="1"/>
    <col min="17" max="16384" width="8.85546875" style="1"/>
  </cols>
  <sheetData>
    <row r="1" spans="1:16" ht="40.5" customHeight="1" x14ac:dyDescent="0.25">
      <c r="A1" s="211" t="s">
        <v>0</v>
      </c>
      <c r="B1" s="207"/>
      <c r="C1" s="207"/>
      <c r="D1" s="207"/>
      <c r="E1" s="207"/>
      <c r="F1" s="207"/>
      <c r="G1" s="207"/>
      <c r="H1" s="207"/>
      <c r="I1" s="207"/>
      <c r="J1" s="207"/>
      <c r="K1" s="207"/>
      <c r="L1" s="207"/>
      <c r="M1" s="207"/>
      <c r="N1" s="207"/>
      <c r="O1" s="207"/>
    </row>
    <row r="2" spans="1:16" ht="40.5" customHeight="1" x14ac:dyDescent="0.25">
      <c r="A2" s="206" t="s">
        <v>110</v>
      </c>
      <c r="B2" s="207"/>
      <c r="C2" s="207"/>
      <c r="D2" s="207"/>
      <c r="E2" s="207"/>
      <c r="F2" s="207"/>
      <c r="G2" s="207"/>
      <c r="H2" s="207"/>
      <c r="I2" s="207"/>
      <c r="J2" s="207"/>
      <c r="K2" s="207"/>
      <c r="L2" s="207"/>
      <c r="M2" s="207"/>
      <c r="N2" s="207"/>
      <c r="O2" s="207"/>
    </row>
    <row r="3" spans="1:16" ht="34.5" customHeight="1" thickBot="1" x14ac:dyDescent="0.3">
      <c r="A3" s="212" t="s">
        <v>72</v>
      </c>
      <c r="B3" s="213"/>
      <c r="C3" s="213"/>
      <c r="D3" s="213"/>
      <c r="E3" s="213"/>
      <c r="F3" s="213"/>
      <c r="G3" s="213"/>
      <c r="H3" s="213"/>
      <c r="I3" s="213"/>
      <c r="J3" s="213"/>
      <c r="K3" s="213"/>
      <c r="L3" s="213"/>
      <c r="M3" s="213"/>
      <c r="N3" s="213"/>
      <c r="O3" s="213"/>
    </row>
    <row r="4" spans="1:16" ht="15.75" x14ac:dyDescent="0.25">
      <c r="A4" s="142" t="s">
        <v>44</v>
      </c>
      <c r="B4" s="214"/>
      <c r="C4" s="214"/>
      <c r="D4" s="214"/>
      <c r="E4" s="214"/>
      <c r="F4" s="215"/>
      <c r="G4" s="26"/>
      <c r="H4" s="101"/>
      <c r="I4" s="26"/>
      <c r="J4" s="26"/>
      <c r="K4" s="26"/>
      <c r="L4" s="26"/>
      <c r="M4" s="26"/>
      <c r="N4" s="26"/>
      <c r="O4" s="26"/>
    </row>
    <row r="5" spans="1:16" ht="16.5" thickBot="1" x14ac:dyDescent="0.3">
      <c r="A5" s="143" t="s">
        <v>107</v>
      </c>
      <c r="B5" s="208"/>
      <c r="C5" s="209"/>
      <c r="D5" s="209"/>
      <c r="E5" s="209"/>
      <c r="F5" s="210"/>
      <c r="G5" s="27"/>
      <c r="H5" s="110"/>
      <c r="I5" s="27"/>
      <c r="J5" s="27"/>
      <c r="K5" s="27"/>
      <c r="L5" s="27"/>
      <c r="M5" s="27"/>
      <c r="N5" s="27"/>
      <c r="O5" s="27"/>
    </row>
    <row r="6" spans="1:16" s="32" customFormat="1" ht="16.5" thickBot="1" x14ac:dyDescent="0.3">
      <c r="A6" s="31"/>
      <c r="B6" s="101"/>
      <c r="C6" s="26"/>
      <c r="D6" s="27"/>
      <c r="E6" s="27"/>
      <c r="F6" s="27"/>
      <c r="G6" s="27"/>
      <c r="H6" s="110"/>
      <c r="I6" s="27"/>
      <c r="J6" s="27"/>
      <c r="K6" s="27"/>
      <c r="L6" s="27"/>
      <c r="M6" s="27"/>
      <c r="N6" s="27"/>
      <c r="O6" s="27"/>
    </row>
    <row r="7" spans="1:16" s="15" customFormat="1" ht="79.150000000000006" customHeight="1" thickBot="1" x14ac:dyDescent="0.3">
      <c r="A7" s="53" t="s">
        <v>59</v>
      </c>
      <c r="B7" s="102" t="s">
        <v>83</v>
      </c>
      <c r="C7" s="4" t="s">
        <v>23</v>
      </c>
      <c r="D7" s="4" t="s">
        <v>21</v>
      </c>
      <c r="E7" s="4" t="s">
        <v>22</v>
      </c>
      <c r="F7" s="34" t="s">
        <v>28</v>
      </c>
      <c r="G7" s="37" t="s">
        <v>58</v>
      </c>
      <c r="H7" s="36" t="s">
        <v>112</v>
      </c>
      <c r="I7" s="37" t="s">
        <v>27</v>
      </c>
      <c r="J7" s="126" t="s">
        <v>81</v>
      </c>
      <c r="K7" s="127" t="s">
        <v>62</v>
      </c>
      <c r="L7" s="128" t="s">
        <v>96</v>
      </c>
      <c r="M7" s="129" t="s">
        <v>97</v>
      </c>
      <c r="N7" s="130" t="s">
        <v>3</v>
      </c>
      <c r="O7" s="55" t="s">
        <v>61</v>
      </c>
      <c r="P7" s="35" t="s">
        <v>29</v>
      </c>
    </row>
    <row r="8" spans="1:16" ht="28.9" customHeight="1" x14ac:dyDescent="0.25">
      <c r="A8" s="46" t="s">
        <v>36</v>
      </c>
      <c r="C8" s="202" t="s">
        <v>117</v>
      </c>
      <c r="D8" s="203"/>
      <c r="E8" s="204"/>
      <c r="F8" s="167"/>
      <c r="G8" s="33"/>
      <c r="H8" s="69"/>
      <c r="I8" s="71"/>
      <c r="J8" s="124"/>
      <c r="K8" s="124"/>
      <c r="L8" s="78"/>
      <c r="M8" s="121"/>
      <c r="N8" s="125"/>
      <c r="O8" s="25"/>
      <c r="P8" s="72"/>
    </row>
    <row r="9" spans="1:16" x14ac:dyDescent="0.25">
      <c r="A9" s="98"/>
      <c r="B9" s="104"/>
      <c r="C9" s="96"/>
      <c r="D9" s="81"/>
      <c r="E9" s="113"/>
      <c r="F9" s="18"/>
      <c r="G9" s="21"/>
      <c r="H9" s="131"/>
      <c r="I9" s="144">
        <f>D9*E9</f>
        <v>0</v>
      </c>
      <c r="J9" s="145" t="str">
        <f>IF(AND(F9="Direct",G9="Yes"), "Yes", "No")</f>
        <v>No</v>
      </c>
      <c r="K9" s="145">
        <f>IF(J9="Yes",I9, 0)</f>
        <v>0</v>
      </c>
      <c r="L9" s="146">
        <f>IF(AND(B9="Operations",J9="Yes"),K9*$B$5,0)</f>
        <v>0</v>
      </c>
      <c r="M9" s="146">
        <f>IF(
    $B9 &lt;&gt; "Operations",
        IF(
            $J9="Yes",
                $K9*$B$5,
                0
        ),
    0
)</f>
        <v>0</v>
      </c>
      <c r="N9" s="147">
        <f>IF(F9="Direct",SUM(K9:M9),0)</f>
        <v>0</v>
      </c>
      <c r="O9" s="145">
        <f>IF(L9&gt;0,N9*0.4392,N9*0.1027)</f>
        <v>0</v>
      </c>
      <c r="P9" s="145">
        <f>N9-O9</f>
        <v>0</v>
      </c>
    </row>
    <row r="10" spans="1:16" x14ac:dyDescent="0.25">
      <c r="A10" s="99"/>
      <c r="B10" s="104"/>
      <c r="C10" s="96"/>
      <c r="D10" s="81"/>
      <c r="E10" s="113"/>
      <c r="F10" s="18"/>
      <c r="G10" s="21"/>
      <c r="H10" s="131"/>
      <c r="I10" s="144">
        <f t="shared" ref="I10:I15" si="0">D10*E10</f>
        <v>0</v>
      </c>
      <c r="J10" s="145" t="str">
        <f t="shared" ref="J10:J15" si="1">IF(AND(F10="Direct",G10="Yes"), "Yes", "No")</f>
        <v>No</v>
      </c>
      <c r="K10" s="145">
        <f t="shared" ref="K10:K15" si="2">IF(J10="Yes",I10, 0)</f>
        <v>0</v>
      </c>
      <c r="L10" s="146">
        <f t="shared" ref="L10:L15" si="3">IF(AND(B10="Operations",J10="Yes"),K10*$B$5,0)</f>
        <v>0</v>
      </c>
      <c r="M10" s="146">
        <f t="shared" ref="M10:M18" si="4">IF(
    $B10 &lt;&gt; "Operations",
        IF(
            $J10="Yes",
                $K10*$B$5,
                0
        ),
    0
)</f>
        <v>0</v>
      </c>
      <c r="N10" s="147">
        <f>IF(F10="Direct",SUM(K10:M10),0)</f>
        <v>0</v>
      </c>
      <c r="O10" s="145">
        <f t="shared" ref="O10:O15" si="5">IF(L10&gt;0,N10*0.4392,N10*0.1027)</f>
        <v>0</v>
      </c>
      <c r="P10" s="145">
        <f t="shared" ref="P10:P15" si="6">N10-O10</f>
        <v>0</v>
      </c>
    </row>
    <row r="11" spans="1:16" x14ac:dyDescent="0.25">
      <c r="A11" s="99"/>
      <c r="B11" s="104"/>
      <c r="C11" s="96"/>
      <c r="D11" s="81"/>
      <c r="E11" s="113"/>
      <c r="F11" s="19"/>
      <c r="G11" s="21"/>
      <c r="H11" s="131"/>
      <c r="I11" s="144">
        <f t="shared" si="0"/>
        <v>0</v>
      </c>
      <c r="J11" s="145" t="str">
        <f t="shared" si="1"/>
        <v>No</v>
      </c>
      <c r="K11" s="145">
        <f t="shared" si="2"/>
        <v>0</v>
      </c>
      <c r="L11" s="146">
        <f t="shared" si="3"/>
        <v>0</v>
      </c>
      <c r="M11" s="146">
        <f t="shared" si="4"/>
        <v>0</v>
      </c>
      <c r="N11" s="147">
        <f>IF(F11="Direct",SUM(K11:M11),0)</f>
        <v>0</v>
      </c>
      <c r="O11" s="145">
        <f t="shared" si="5"/>
        <v>0</v>
      </c>
      <c r="P11" s="145">
        <f t="shared" si="6"/>
        <v>0</v>
      </c>
    </row>
    <row r="12" spans="1:16" x14ac:dyDescent="0.25">
      <c r="A12" s="99"/>
      <c r="B12" s="104"/>
      <c r="C12" s="96"/>
      <c r="D12" s="81"/>
      <c r="E12" s="115"/>
      <c r="F12" s="23"/>
      <c r="G12" s="21"/>
      <c r="H12" s="131"/>
      <c r="I12" s="144">
        <f t="shared" si="0"/>
        <v>0</v>
      </c>
      <c r="J12" s="145" t="str">
        <f t="shared" si="1"/>
        <v>No</v>
      </c>
      <c r="K12" s="145">
        <f t="shared" si="2"/>
        <v>0</v>
      </c>
      <c r="L12" s="146">
        <f t="shared" si="3"/>
        <v>0</v>
      </c>
      <c r="M12" s="146">
        <f t="shared" si="4"/>
        <v>0</v>
      </c>
      <c r="N12" s="147">
        <f>IF(F12="Direct",SUM(K12:M12),0)</f>
        <v>0</v>
      </c>
      <c r="O12" s="145">
        <f t="shared" si="5"/>
        <v>0</v>
      </c>
      <c r="P12" s="145">
        <f t="shared" si="6"/>
        <v>0</v>
      </c>
    </row>
    <row r="13" spans="1:16" x14ac:dyDescent="0.25">
      <c r="A13" s="100"/>
      <c r="B13" s="104"/>
      <c r="C13" s="97"/>
      <c r="D13" s="82"/>
      <c r="E13" s="116"/>
      <c r="F13" s="24"/>
      <c r="G13" s="22"/>
      <c r="H13" s="131"/>
      <c r="I13" s="148">
        <f t="shared" si="0"/>
        <v>0</v>
      </c>
      <c r="J13" s="149" t="str">
        <f t="shared" si="1"/>
        <v>No</v>
      </c>
      <c r="K13" s="149">
        <f t="shared" si="2"/>
        <v>0</v>
      </c>
      <c r="L13" s="150">
        <f t="shared" si="3"/>
        <v>0</v>
      </c>
      <c r="M13" s="150">
        <f t="shared" si="4"/>
        <v>0</v>
      </c>
      <c r="N13" s="220">
        <f>IF(F13="Direct",SUM(K13:M13),0)</f>
        <v>0</v>
      </c>
      <c r="O13" s="149">
        <f t="shared" si="5"/>
        <v>0</v>
      </c>
      <c r="P13" s="149">
        <f t="shared" si="6"/>
        <v>0</v>
      </c>
    </row>
    <row r="14" spans="1:16" x14ac:dyDescent="0.25">
      <c r="A14" s="99"/>
      <c r="B14" s="104"/>
      <c r="C14" s="96"/>
      <c r="D14" s="81"/>
      <c r="E14" s="115"/>
      <c r="F14" s="23"/>
      <c r="G14" s="21"/>
      <c r="H14" s="131"/>
      <c r="I14" s="144">
        <f t="shared" si="0"/>
        <v>0</v>
      </c>
      <c r="J14" s="145" t="str">
        <f t="shared" si="1"/>
        <v>No</v>
      </c>
      <c r="K14" s="145">
        <f t="shared" si="2"/>
        <v>0</v>
      </c>
      <c r="L14" s="146">
        <f t="shared" si="3"/>
        <v>0</v>
      </c>
      <c r="M14" s="146">
        <f t="shared" si="4"/>
        <v>0</v>
      </c>
      <c r="N14" s="220">
        <f>IF(F14="Direct",SUM(K14:M14),0)</f>
        <v>0</v>
      </c>
      <c r="O14" s="145">
        <f t="shared" si="5"/>
        <v>0</v>
      </c>
      <c r="P14" s="145">
        <f t="shared" si="6"/>
        <v>0</v>
      </c>
    </row>
    <row r="15" spans="1:16" x14ac:dyDescent="0.25">
      <c r="A15" s="100"/>
      <c r="B15" s="104"/>
      <c r="C15" s="97"/>
      <c r="D15" s="82"/>
      <c r="E15" s="116"/>
      <c r="F15" s="24"/>
      <c r="G15" s="22"/>
      <c r="H15" s="131"/>
      <c r="I15" s="144">
        <f t="shared" si="0"/>
        <v>0</v>
      </c>
      <c r="J15" s="145" t="str">
        <f t="shared" si="1"/>
        <v>No</v>
      </c>
      <c r="K15" s="145">
        <f t="shared" si="2"/>
        <v>0</v>
      </c>
      <c r="L15" s="146">
        <f t="shared" si="3"/>
        <v>0</v>
      </c>
      <c r="M15" s="146">
        <f t="shared" si="4"/>
        <v>0</v>
      </c>
      <c r="N15" s="220">
        <f>IF(F15="Direct",SUM(K15:M15),0)</f>
        <v>0</v>
      </c>
      <c r="O15" s="145">
        <f t="shared" si="5"/>
        <v>0</v>
      </c>
      <c r="P15" s="145">
        <f t="shared" si="6"/>
        <v>0</v>
      </c>
    </row>
    <row r="16" spans="1:16" x14ac:dyDescent="0.25">
      <c r="A16" s="100"/>
      <c r="B16" s="104"/>
      <c r="C16" s="97"/>
      <c r="D16" s="82"/>
      <c r="E16" s="116"/>
      <c r="F16" s="24"/>
      <c r="G16" s="22"/>
      <c r="H16" s="131"/>
      <c r="I16" s="144">
        <f t="shared" ref="I16:I18" si="7">D16*E16</f>
        <v>0</v>
      </c>
      <c r="J16" s="145" t="str">
        <f t="shared" ref="J16:J18" si="8">IF(AND(F16="Direct",G16="Yes"), "Yes", "No")</f>
        <v>No</v>
      </c>
      <c r="K16" s="145">
        <f t="shared" ref="K16:K18" si="9">IF(J16="Yes",I16, 0)</f>
        <v>0</v>
      </c>
      <c r="L16" s="146">
        <f t="shared" ref="L16:L18" si="10">IF(AND(B16="Operations",J16="Yes"),K16*$B$5,0)</f>
        <v>0</v>
      </c>
      <c r="M16" s="146">
        <f t="shared" si="4"/>
        <v>0</v>
      </c>
      <c r="N16" s="220">
        <f>IF(F16="Direct",SUM(K16:M16),0)</f>
        <v>0</v>
      </c>
      <c r="O16" s="145">
        <f t="shared" ref="O16:O18" si="11">IF(L16&gt;0,N16*0.4392,N16*0.1027)</f>
        <v>0</v>
      </c>
      <c r="P16" s="145">
        <f t="shared" ref="P16:P18" si="12">N16-O16</f>
        <v>0</v>
      </c>
    </row>
    <row r="17" spans="1:16" x14ac:dyDescent="0.25">
      <c r="A17" s="99"/>
      <c r="B17" s="104"/>
      <c r="C17" s="96"/>
      <c r="D17" s="81"/>
      <c r="E17" s="115"/>
      <c r="F17" s="23"/>
      <c r="G17" s="21"/>
      <c r="H17" s="131"/>
      <c r="I17" s="151">
        <f t="shared" si="7"/>
        <v>0</v>
      </c>
      <c r="J17" s="152" t="str">
        <f t="shared" si="8"/>
        <v>No</v>
      </c>
      <c r="K17" s="152">
        <f t="shared" si="9"/>
        <v>0</v>
      </c>
      <c r="L17" s="153">
        <f t="shared" si="10"/>
        <v>0</v>
      </c>
      <c r="M17" s="153">
        <f t="shared" si="4"/>
        <v>0</v>
      </c>
      <c r="N17" s="223">
        <f>IF(F17="Direct",SUM(K17:M17),0)</f>
        <v>0</v>
      </c>
      <c r="O17" s="152">
        <f t="shared" si="11"/>
        <v>0</v>
      </c>
      <c r="P17" s="152">
        <f t="shared" si="12"/>
        <v>0</v>
      </c>
    </row>
    <row r="18" spans="1:16" ht="15.75" thickBot="1" x14ac:dyDescent="0.3">
      <c r="A18" s="100"/>
      <c r="B18" s="104"/>
      <c r="C18" s="97"/>
      <c r="D18" s="82"/>
      <c r="E18" s="116"/>
      <c r="F18" s="24"/>
      <c r="G18" s="22"/>
      <c r="H18" s="131"/>
      <c r="I18" s="154">
        <f t="shared" si="7"/>
        <v>0</v>
      </c>
      <c r="J18" s="155" t="str">
        <f t="shared" si="8"/>
        <v>No</v>
      </c>
      <c r="K18" s="155">
        <f t="shared" si="9"/>
        <v>0</v>
      </c>
      <c r="L18" s="156">
        <f t="shared" si="10"/>
        <v>0</v>
      </c>
      <c r="M18" s="221">
        <f t="shared" si="4"/>
        <v>0</v>
      </c>
      <c r="N18" s="224">
        <f>IF(F18="Direct",SUM(K18:M18),0)</f>
        <v>0</v>
      </c>
      <c r="O18" s="222">
        <f t="shared" si="11"/>
        <v>0</v>
      </c>
      <c r="P18" s="155">
        <f t="shared" si="12"/>
        <v>0</v>
      </c>
    </row>
    <row r="19" spans="1:16" ht="15.75" thickBot="1" x14ac:dyDescent="0.3">
      <c r="A19" s="5" t="s">
        <v>42</v>
      </c>
      <c r="B19" s="105"/>
      <c r="C19" s="6"/>
      <c r="D19" s="83"/>
      <c r="E19" s="89"/>
      <c r="F19" s="59"/>
      <c r="G19" s="58"/>
      <c r="H19" s="132"/>
      <c r="I19" s="133">
        <f>SUM(I9:I18)</f>
        <v>0</v>
      </c>
      <c r="J19" s="133" t="s">
        <v>80</v>
      </c>
      <c r="K19" s="133">
        <f t="shared" ref="K19:P19" si="13">SUM(K9:K18)</f>
        <v>0</v>
      </c>
      <c r="L19" s="133">
        <f t="shared" si="13"/>
        <v>0</v>
      </c>
      <c r="M19" s="133">
        <f t="shared" si="13"/>
        <v>0</v>
      </c>
      <c r="N19" s="133">
        <f t="shared" si="13"/>
        <v>0</v>
      </c>
      <c r="O19" s="133">
        <f t="shared" si="13"/>
        <v>0</v>
      </c>
      <c r="P19" s="133">
        <f t="shared" si="13"/>
        <v>0</v>
      </c>
    </row>
    <row r="20" spans="1:16" ht="30" x14ac:dyDescent="0.25">
      <c r="A20" s="49" t="s">
        <v>75</v>
      </c>
      <c r="C20" s="48"/>
      <c r="D20" s="48"/>
      <c r="E20" s="90"/>
      <c r="F20" s="20"/>
      <c r="G20" s="80"/>
      <c r="H20" s="134"/>
      <c r="I20" s="138"/>
      <c r="J20" s="61"/>
      <c r="K20" s="61"/>
      <c r="L20" s="61"/>
      <c r="M20" s="123"/>
      <c r="N20" s="67"/>
      <c r="O20" s="68"/>
      <c r="P20" s="68"/>
    </row>
    <row r="21" spans="1:16" x14ac:dyDescent="0.25">
      <c r="A21" s="7"/>
      <c r="B21" s="104"/>
      <c r="C21" s="8"/>
      <c r="D21" s="81"/>
      <c r="E21" s="113"/>
      <c r="F21" s="18"/>
      <c r="G21" s="21"/>
      <c r="H21" s="131"/>
      <c r="I21" s="144">
        <f>D21*E21</f>
        <v>0</v>
      </c>
      <c r="J21" s="145" t="str">
        <f>IF(AND(F21="Direct",G21="Yes"), "Yes", "No")</f>
        <v>No</v>
      </c>
      <c r="K21" s="145">
        <f>IF(J21="Yes",I21, 0)</f>
        <v>0</v>
      </c>
      <c r="L21" s="146">
        <f>IF(AND(B21="Operations",J21="Yes"),K21*$B$5,0)</f>
        <v>0</v>
      </c>
      <c r="M21" s="146">
        <f>IF(
    $B21 &lt;&gt; "Operations",
        IF(
            $J21="Yes",
                $K21*$B$5,
                0
        ),
    0
)</f>
        <v>0</v>
      </c>
      <c r="N21" s="147">
        <f>IF(F21="Direct",SUM(K21:M21),0)</f>
        <v>0</v>
      </c>
      <c r="O21" s="145">
        <f>IF(L21&gt;0,N21*0.4392,N21*0.1027)</f>
        <v>0</v>
      </c>
      <c r="P21" s="145">
        <f>N21-O21</f>
        <v>0</v>
      </c>
    </row>
    <row r="22" spans="1:16" x14ac:dyDescent="0.25">
      <c r="A22" s="7"/>
      <c r="B22" s="104"/>
      <c r="C22" s="8"/>
      <c r="D22" s="81"/>
      <c r="E22" s="113"/>
      <c r="F22" s="18"/>
      <c r="G22" s="21"/>
      <c r="H22" s="131"/>
      <c r="I22" s="144">
        <f t="shared" ref="I22:I27" si="14">D22*E22</f>
        <v>0</v>
      </c>
      <c r="J22" s="145" t="str">
        <f t="shared" ref="J22:J27" si="15">IF(AND(F22="Direct",G22="Yes"), "Yes", "No")</f>
        <v>No</v>
      </c>
      <c r="K22" s="145">
        <f t="shared" ref="K22:K27" si="16">IF(J22="Yes",I22, 0)</f>
        <v>0</v>
      </c>
      <c r="L22" s="146">
        <f t="shared" ref="L22:L27" si="17">IF(AND(B22="Operations",J22="Yes"),K22*$B$5,0)</f>
        <v>0</v>
      </c>
      <c r="M22" s="146">
        <f t="shared" ref="M22:M30" si="18">IF(
    $B22 &lt;&gt; "Operations",
        IF(
            $J22="Yes",
                $K22*$B$5,
                0
        ),
    0
)</f>
        <v>0</v>
      </c>
      <c r="N22" s="147">
        <f>IF(F22="Direct",SUM(K22:M22),0)</f>
        <v>0</v>
      </c>
      <c r="O22" s="145">
        <f t="shared" ref="O22:O27" si="19">IF(L22&gt;0,N22*0.4392,N22*0.1027)</f>
        <v>0</v>
      </c>
      <c r="P22" s="145">
        <f t="shared" ref="P22:P27" si="20">N22-O22</f>
        <v>0</v>
      </c>
    </row>
    <row r="23" spans="1:16" x14ac:dyDescent="0.25">
      <c r="A23" s="7"/>
      <c r="B23" s="104"/>
      <c r="C23" s="8"/>
      <c r="D23" s="81"/>
      <c r="E23" s="113"/>
      <c r="F23" s="19"/>
      <c r="G23" s="21"/>
      <c r="H23" s="131"/>
      <c r="I23" s="144">
        <f t="shared" si="14"/>
        <v>0</v>
      </c>
      <c r="J23" s="145" t="str">
        <f t="shared" si="15"/>
        <v>No</v>
      </c>
      <c r="K23" s="145">
        <f t="shared" si="16"/>
        <v>0</v>
      </c>
      <c r="L23" s="146">
        <f t="shared" si="17"/>
        <v>0</v>
      </c>
      <c r="M23" s="146">
        <f t="shared" si="18"/>
        <v>0</v>
      </c>
      <c r="N23" s="147">
        <f>IF(F23="Direct",SUM(K23:M23),0)</f>
        <v>0</v>
      </c>
      <c r="O23" s="145">
        <f t="shared" si="19"/>
        <v>0</v>
      </c>
      <c r="P23" s="145">
        <f t="shared" si="20"/>
        <v>0</v>
      </c>
    </row>
    <row r="24" spans="1:16" x14ac:dyDescent="0.25">
      <c r="A24" s="7"/>
      <c r="B24" s="104"/>
      <c r="C24" s="8"/>
      <c r="D24" s="81"/>
      <c r="E24" s="113"/>
      <c r="F24" s="23"/>
      <c r="G24" s="21"/>
      <c r="H24" s="131"/>
      <c r="I24" s="144">
        <f t="shared" si="14"/>
        <v>0</v>
      </c>
      <c r="J24" s="145" t="str">
        <f t="shared" si="15"/>
        <v>No</v>
      </c>
      <c r="K24" s="145">
        <f t="shared" si="16"/>
        <v>0</v>
      </c>
      <c r="L24" s="146">
        <f t="shared" si="17"/>
        <v>0</v>
      </c>
      <c r="M24" s="146">
        <f t="shared" si="18"/>
        <v>0</v>
      </c>
      <c r="N24" s="147">
        <f>IF(F24="Direct",SUM(K24:M24),0)</f>
        <v>0</v>
      </c>
      <c r="O24" s="145">
        <f t="shared" si="19"/>
        <v>0</v>
      </c>
      <c r="P24" s="145">
        <f t="shared" si="20"/>
        <v>0</v>
      </c>
    </row>
    <row r="25" spans="1:16" x14ac:dyDescent="0.25">
      <c r="A25" s="7"/>
      <c r="B25" s="104"/>
      <c r="C25" s="8"/>
      <c r="D25" s="81"/>
      <c r="E25" s="113"/>
      <c r="F25" s="24"/>
      <c r="G25" s="22"/>
      <c r="H25" s="131"/>
      <c r="I25" s="144">
        <f t="shared" si="14"/>
        <v>0</v>
      </c>
      <c r="J25" s="145" t="str">
        <f t="shared" si="15"/>
        <v>No</v>
      </c>
      <c r="K25" s="145">
        <f t="shared" si="16"/>
        <v>0</v>
      </c>
      <c r="L25" s="146">
        <f t="shared" si="17"/>
        <v>0</v>
      </c>
      <c r="M25" s="146">
        <f t="shared" si="18"/>
        <v>0</v>
      </c>
      <c r="N25" s="147">
        <f>IF(F25="Direct",SUM(K25:M25),0)</f>
        <v>0</v>
      </c>
      <c r="O25" s="145">
        <f t="shared" si="19"/>
        <v>0</v>
      </c>
      <c r="P25" s="145">
        <f t="shared" si="20"/>
        <v>0</v>
      </c>
    </row>
    <row r="26" spans="1:16" x14ac:dyDescent="0.25">
      <c r="A26" s="7"/>
      <c r="B26" s="104"/>
      <c r="C26" s="8"/>
      <c r="D26" s="81"/>
      <c r="E26" s="113"/>
      <c r="F26" s="23"/>
      <c r="G26" s="21"/>
      <c r="H26" s="131"/>
      <c r="I26" s="148">
        <f t="shared" si="14"/>
        <v>0</v>
      </c>
      <c r="J26" s="149" t="str">
        <f t="shared" si="15"/>
        <v>No</v>
      </c>
      <c r="K26" s="149">
        <f t="shared" si="16"/>
        <v>0</v>
      </c>
      <c r="L26" s="150">
        <f t="shared" si="17"/>
        <v>0</v>
      </c>
      <c r="M26" s="150">
        <f t="shared" si="18"/>
        <v>0</v>
      </c>
      <c r="N26" s="220">
        <f>IF(F26="Direct",SUM(K26:M26),0)</f>
        <v>0</v>
      </c>
      <c r="O26" s="149">
        <f t="shared" si="19"/>
        <v>0</v>
      </c>
      <c r="P26" s="149">
        <f t="shared" si="20"/>
        <v>0</v>
      </c>
    </row>
    <row r="27" spans="1:16" x14ac:dyDescent="0.25">
      <c r="A27" s="9"/>
      <c r="B27" s="104"/>
      <c r="C27" s="10"/>
      <c r="D27" s="82"/>
      <c r="E27" s="114"/>
      <c r="F27" s="24"/>
      <c r="G27" s="22"/>
      <c r="H27" s="131"/>
      <c r="I27" s="144">
        <f t="shared" si="14"/>
        <v>0</v>
      </c>
      <c r="J27" s="145" t="str">
        <f t="shared" si="15"/>
        <v>No</v>
      </c>
      <c r="K27" s="145">
        <f t="shared" si="16"/>
        <v>0</v>
      </c>
      <c r="L27" s="146">
        <f t="shared" si="17"/>
        <v>0</v>
      </c>
      <c r="M27" s="146">
        <f t="shared" si="18"/>
        <v>0</v>
      </c>
      <c r="N27" s="220">
        <f>IF(F27="Direct",SUM(K27:M27),0)</f>
        <v>0</v>
      </c>
      <c r="O27" s="145">
        <f t="shared" si="19"/>
        <v>0</v>
      </c>
      <c r="P27" s="145">
        <f t="shared" si="20"/>
        <v>0</v>
      </c>
    </row>
    <row r="28" spans="1:16" x14ac:dyDescent="0.25">
      <c r="A28" s="7"/>
      <c r="B28" s="104"/>
      <c r="C28" s="8"/>
      <c r="D28" s="81"/>
      <c r="E28" s="113"/>
      <c r="F28" s="24"/>
      <c r="G28" s="22"/>
      <c r="H28" s="131"/>
      <c r="I28" s="144">
        <f t="shared" ref="I28:I30" si="21">D28*E28</f>
        <v>0</v>
      </c>
      <c r="J28" s="145" t="str">
        <f t="shared" ref="J28:J30" si="22">IF(AND(F28="Direct",G28="Yes"), "Yes", "No")</f>
        <v>No</v>
      </c>
      <c r="K28" s="145">
        <f t="shared" ref="K28:K30" si="23">IF(J28="Yes",I28, 0)</f>
        <v>0</v>
      </c>
      <c r="L28" s="146">
        <f t="shared" ref="L28:L30" si="24">IF(AND(B28="Operations",J28="Yes"),K28*$B$5,0)</f>
        <v>0</v>
      </c>
      <c r="M28" s="146">
        <f t="shared" si="18"/>
        <v>0</v>
      </c>
      <c r="N28" s="220">
        <f>IF(F28="Direct",SUM(K28:M28),0)</f>
        <v>0</v>
      </c>
      <c r="O28" s="145">
        <f t="shared" ref="O28:O30" si="25">IF(L28&gt;0,N28*0.4392,N28*0.1027)</f>
        <v>0</v>
      </c>
      <c r="P28" s="145">
        <f t="shared" ref="P28:P30" si="26">N28-O28</f>
        <v>0</v>
      </c>
    </row>
    <row r="29" spans="1:16" x14ac:dyDescent="0.25">
      <c r="A29" s="7"/>
      <c r="B29" s="104"/>
      <c r="C29" s="8"/>
      <c r="D29" s="81"/>
      <c r="E29" s="113"/>
      <c r="F29" s="23"/>
      <c r="G29" s="21"/>
      <c r="H29" s="131"/>
      <c r="I29" s="144">
        <f t="shared" si="21"/>
        <v>0</v>
      </c>
      <c r="J29" s="145" t="str">
        <f t="shared" si="22"/>
        <v>No</v>
      </c>
      <c r="K29" s="145">
        <f t="shared" si="23"/>
        <v>0</v>
      </c>
      <c r="L29" s="146">
        <f t="shared" si="24"/>
        <v>0</v>
      </c>
      <c r="M29" s="153">
        <f t="shared" si="18"/>
        <v>0</v>
      </c>
      <c r="N29" s="223">
        <f>IF(F29="Direct",SUM(K29:M29),0)</f>
        <v>0</v>
      </c>
      <c r="O29" s="152">
        <f t="shared" si="25"/>
        <v>0</v>
      </c>
      <c r="P29" s="152">
        <f t="shared" si="26"/>
        <v>0</v>
      </c>
    </row>
    <row r="30" spans="1:16" ht="15.75" thickBot="1" x14ac:dyDescent="0.3">
      <c r="A30" s="9"/>
      <c r="B30" s="104"/>
      <c r="C30" s="10"/>
      <c r="D30" s="82"/>
      <c r="E30" s="114"/>
      <c r="F30" s="24"/>
      <c r="G30" s="22"/>
      <c r="H30" s="131"/>
      <c r="I30" s="154">
        <f t="shared" si="21"/>
        <v>0</v>
      </c>
      <c r="J30" s="155" t="str">
        <f t="shared" si="22"/>
        <v>No</v>
      </c>
      <c r="K30" s="155">
        <f t="shared" si="23"/>
        <v>0</v>
      </c>
      <c r="L30" s="156">
        <f t="shared" si="24"/>
        <v>0</v>
      </c>
      <c r="M30" s="221">
        <f t="shared" si="18"/>
        <v>0</v>
      </c>
      <c r="N30" s="224">
        <f>IF(F30="Direct",SUM(K30:M30),0)</f>
        <v>0</v>
      </c>
      <c r="O30" s="222">
        <f t="shared" si="25"/>
        <v>0</v>
      </c>
      <c r="P30" s="155">
        <f t="shared" si="26"/>
        <v>0</v>
      </c>
    </row>
    <row r="31" spans="1:16" ht="15.75" thickBot="1" x14ac:dyDescent="0.3">
      <c r="A31" s="5" t="s">
        <v>40</v>
      </c>
      <c r="B31" s="105"/>
      <c r="C31" s="6"/>
      <c r="D31" s="84"/>
      <c r="E31" s="91"/>
      <c r="F31" s="59"/>
      <c r="G31" s="59"/>
      <c r="H31" s="132"/>
      <c r="I31" s="133">
        <f>SUM(I21:I30)</f>
        <v>0</v>
      </c>
      <c r="J31" s="133"/>
      <c r="K31" s="133">
        <f t="shared" ref="K31:P31" si="27">SUM(K21:K30)</f>
        <v>0</v>
      </c>
      <c r="L31" s="133">
        <f t="shared" si="27"/>
        <v>0</v>
      </c>
      <c r="M31" s="133">
        <f t="shared" si="27"/>
        <v>0</v>
      </c>
      <c r="N31" s="133">
        <f t="shared" si="27"/>
        <v>0</v>
      </c>
      <c r="O31" s="133">
        <f t="shared" si="27"/>
        <v>0</v>
      </c>
      <c r="P31" s="133">
        <f t="shared" si="27"/>
        <v>0</v>
      </c>
    </row>
    <row r="32" spans="1:16" x14ac:dyDescent="0.25">
      <c r="A32" s="49" t="s">
        <v>37</v>
      </c>
      <c r="C32" s="50"/>
      <c r="D32" s="50"/>
      <c r="E32" s="92"/>
      <c r="F32" s="17"/>
      <c r="G32" s="70"/>
      <c r="H32" s="134"/>
      <c r="I32" s="139"/>
      <c r="J32" s="62"/>
      <c r="K32" s="62"/>
      <c r="L32" s="62"/>
      <c r="M32" s="62"/>
      <c r="N32" s="65"/>
      <c r="O32" s="66"/>
      <c r="P32" s="66"/>
    </row>
    <row r="33" spans="1:16" x14ac:dyDescent="0.25">
      <c r="A33" s="7"/>
      <c r="B33" s="104"/>
      <c r="C33" s="8"/>
      <c r="D33" s="81"/>
      <c r="E33" s="113"/>
      <c r="F33" s="18"/>
      <c r="G33" s="21"/>
      <c r="H33" s="131"/>
      <c r="I33" s="144">
        <f>D33*E33</f>
        <v>0</v>
      </c>
      <c r="J33" s="145" t="str">
        <f>IF(AND(F33="Direct",G33="Yes"), "Yes", "No")</f>
        <v>No</v>
      </c>
      <c r="K33" s="145">
        <f>IF(J33="Yes",I33, 0)</f>
        <v>0</v>
      </c>
      <c r="L33" s="146">
        <f>IF(AND(B33="Operations",J33="Yes"),K33*$B$5,0)</f>
        <v>0</v>
      </c>
      <c r="M33" s="146">
        <f>IF(
    $B33 &lt;&gt; "Operations",
        IF(
            $J33="Yes",
                $K33*$B$5,
                0
        ),
    0
)</f>
        <v>0</v>
      </c>
      <c r="N33" s="147">
        <f>IF(F33="Direct",SUM(K33:M33),0)</f>
        <v>0</v>
      </c>
      <c r="O33" s="145">
        <f>IF(L33&gt;0,N33*0.4392,N33*0.1027)</f>
        <v>0</v>
      </c>
      <c r="P33" s="145">
        <f>N33-O33</f>
        <v>0</v>
      </c>
    </row>
    <row r="34" spans="1:16" x14ac:dyDescent="0.25">
      <c r="A34" s="7"/>
      <c r="B34" s="104"/>
      <c r="C34" s="8"/>
      <c r="D34" s="81"/>
      <c r="E34" s="113"/>
      <c r="F34" s="18"/>
      <c r="G34" s="21"/>
      <c r="H34" s="131"/>
      <c r="I34" s="144">
        <f t="shared" ref="I34:I39" si="28">D34*E34</f>
        <v>0</v>
      </c>
      <c r="J34" s="145" t="str">
        <f t="shared" ref="J34:J39" si="29">IF(AND(F34="Direct",G34="Yes"), "Yes", "No")</f>
        <v>No</v>
      </c>
      <c r="K34" s="145">
        <f t="shared" ref="K34:K39" si="30">IF(J34="Yes",I34, 0)</f>
        <v>0</v>
      </c>
      <c r="L34" s="146">
        <f t="shared" ref="L34:L39" si="31">IF(AND(B34="Operations",J34="Yes"),K34*$B$5,0)</f>
        <v>0</v>
      </c>
      <c r="M34" s="146">
        <f t="shared" ref="M34:M42" si="32">IF(
    $B34 &lt;&gt; "Operations",
        IF(
            $J34="Yes",
                $K34*$B$5,
                0
        ),
    0
)</f>
        <v>0</v>
      </c>
      <c r="N34" s="147">
        <f>IF(F34="Direct",SUM(K34:M34),0)</f>
        <v>0</v>
      </c>
      <c r="O34" s="145">
        <f t="shared" ref="O34:O39" si="33">IF(L34&gt;0,N34*0.4392,N34*0.1027)</f>
        <v>0</v>
      </c>
      <c r="P34" s="145">
        <f t="shared" ref="P34:P39" si="34">N34-O34</f>
        <v>0</v>
      </c>
    </row>
    <row r="35" spans="1:16" x14ac:dyDescent="0.25">
      <c r="A35" s="7"/>
      <c r="B35" s="104"/>
      <c r="C35" s="8"/>
      <c r="D35" s="81"/>
      <c r="E35" s="113"/>
      <c r="F35" s="19"/>
      <c r="G35" s="21"/>
      <c r="H35" s="131"/>
      <c r="I35" s="144">
        <f t="shared" si="28"/>
        <v>0</v>
      </c>
      <c r="J35" s="145" t="str">
        <f t="shared" si="29"/>
        <v>No</v>
      </c>
      <c r="K35" s="145">
        <f t="shared" si="30"/>
        <v>0</v>
      </c>
      <c r="L35" s="146">
        <f t="shared" si="31"/>
        <v>0</v>
      </c>
      <c r="M35" s="146">
        <f t="shared" si="32"/>
        <v>0</v>
      </c>
      <c r="N35" s="147">
        <f>IF(F35="Direct",SUM(K35:M35),0)</f>
        <v>0</v>
      </c>
      <c r="O35" s="145">
        <f t="shared" si="33"/>
        <v>0</v>
      </c>
      <c r="P35" s="145">
        <f t="shared" si="34"/>
        <v>0</v>
      </c>
    </row>
    <row r="36" spans="1:16" x14ac:dyDescent="0.25">
      <c r="A36" s="7"/>
      <c r="B36" s="104"/>
      <c r="C36" s="8"/>
      <c r="D36" s="81"/>
      <c r="E36" s="113"/>
      <c r="F36" s="23"/>
      <c r="G36" s="21"/>
      <c r="H36" s="131"/>
      <c r="I36" s="144">
        <f t="shared" si="28"/>
        <v>0</v>
      </c>
      <c r="J36" s="145" t="str">
        <f t="shared" si="29"/>
        <v>No</v>
      </c>
      <c r="K36" s="145">
        <f t="shared" si="30"/>
        <v>0</v>
      </c>
      <c r="L36" s="146">
        <f t="shared" si="31"/>
        <v>0</v>
      </c>
      <c r="M36" s="146">
        <f t="shared" si="32"/>
        <v>0</v>
      </c>
      <c r="N36" s="147">
        <f>IF(F36="Direct",SUM(K36:M36),0)</f>
        <v>0</v>
      </c>
      <c r="O36" s="145">
        <f t="shared" si="33"/>
        <v>0</v>
      </c>
      <c r="P36" s="145">
        <f t="shared" si="34"/>
        <v>0</v>
      </c>
    </row>
    <row r="37" spans="1:16" x14ac:dyDescent="0.25">
      <c r="A37" s="7"/>
      <c r="B37" s="104"/>
      <c r="C37" s="8"/>
      <c r="D37" s="81"/>
      <c r="E37" s="113"/>
      <c r="F37" s="24"/>
      <c r="G37" s="22"/>
      <c r="H37" s="131"/>
      <c r="I37" s="148">
        <f t="shared" si="28"/>
        <v>0</v>
      </c>
      <c r="J37" s="149" t="str">
        <f t="shared" si="29"/>
        <v>No</v>
      </c>
      <c r="K37" s="149">
        <f t="shared" si="30"/>
        <v>0</v>
      </c>
      <c r="L37" s="150">
        <f t="shared" si="31"/>
        <v>0</v>
      </c>
      <c r="M37" s="150">
        <f t="shared" si="32"/>
        <v>0</v>
      </c>
      <c r="N37" s="220">
        <f>IF(F37="Direct",SUM(K37:M37),0)</f>
        <v>0</v>
      </c>
      <c r="O37" s="149">
        <f t="shared" si="33"/>
        <v>0</v>
      </c>
      <c r="P37" s="149">
        <f t="shared" si="34"/>
        <v>0</v>
      </c>
    </row>
    <row r="38" spans="1:16" x14ac:dyDescent="0.25">
      <c r="A38" s="7"/>
      <c r="B38" s="104"/>
      <c r="C38" s="8"/>
      <c r="D38" s="81"/>
      <c r="E38" s="113"/>
      <c r="F38" s="23"/>
      <c r="G38" s="21"/>
      <c r="H38" s="131"/>
      <c r="I38" s="144">
        <f t="shared" si="28"/>
        <v>0</v>
      </c>
      <c r="J38" s="145" t="str">
        <f t="shared" si="29"/>
        <v>No</v>
      </c>
      <c r="K38" s="145">
        <f t="shared" si="30"/>
        <v>0</v>
      </c>
      <c r="L38" s="146">
        <f t="shared" si="31"/>
        <v>0</v>
      </c>
      <c r="M38" s="146">
        <f t="shared" si="32"/>
        <v>0</v>
      </c>
      <c r="N38" s="220">
        <f>IF(F38="Direct",SUM(K38:M38),0)</f>
        <v>0</v>
      </c>
      <c r="O38" s="145">
        <f t="shared" si="33"/>
        <v>0</v>
      </c>
      <c r="P38" s="145">
        <f t="shared" si="34"/>
        <v>0</v>
      </c>
    </row>
    <row r="39" spans="1:16" x14ac:dyDescent="0.25">
      <c r="A39" s="7"/>
      <c r="B39" s="104"/>
      <c r="C39" s="8"/>
      <c r="D39" s="81"/>
      <c r="E39" s="113"/>
      <c r="F39" s="24"/>
      <c r="G39" s="22"/>
      <c r="H39" s="158"/>
      <c r="I39" s="144">
        <f t="shared" si="28"/>
        <v>0</v>
      </c>
      <c r="J39" s="145" t="str">
        <f t="shared" si="29"/>
        <v>No</v>
      </c>
      <c r="K39" s="145">
        <f t="shared" si="30"/>
        <v>0</v>
      </c>
      <c r="L39" s="146">
        <f t="shared" si="31"/>
        <v>0</v>
      </c>
      <c r="M39" s="146">
        <f t="shared" si="32"/>
        <v>0</v>
      </c>
      <c r="N39" s="220">
        <f>IF(F39="Direct",SUM(K39:M39),0)</f>
        <v>0</v>
      </c>
      <c r="O39" s="145">
        <f t="shared" si="33"/>
        <v>0</v>
      </c>
      <c r="P39" s="145">
        <f t="shared" si="34"/>
        <v>0</v>
      </c>
    </row>
    <row r="40" spans="1:16" x14ac:dyDescent="0.25">
      <c r="A40" s="7"/>
      <c r="B40" s="104"/>
      <c r="C40" s="8"/>
      <c r="D40" s="81"/>
      <c r="E40" s="113"/>
      <c r="F40" s="24"/>
      <c r="G40" s="22"/>
      <c r="H40" s="131"/>
      <c r="I40" s="144">
        <f t="shared" ref="I40:I42" si="35">D40*E40</f>
        <v>0</v>
      </c>
      <c r="J40" s="145" t="str">
        <f t="shared" ref="J40:J42" si="36">IF(AND(F40="Direct",G40="Yes"), "Yes", "No")</f>
        <v>No</v>
      </c>
      <c r="K40" s="145">
        <f t="shared" ref="K40:K42" si="37">IF(J40="Yes",I40, 0)</f>
        <v>0</v>
      </c>
      <c r="L40" s="146">
        <f t="shared" ref="L40:L42" si="38">IF(AND(B40="Operations",J40="Yes"),K40*$B$5,0)</f>
        <v>0</v>
      </c>
      <c r="M40" s="146">
        <f t="shared" si="32"/>
        <v>0</v>
      </c>
      <c r="N40" s="220">
        <f>IF(F40="Direct",SUM(K40:M40),0)</f>
        <v>0</v>
      </c>
      <c r="O40" s="145">
        <f t="shared" ref="O40:O42" si="39">IF(L40&gt;0,N40*0.4392,N40*0.1027)</f>
        <v>0</v>
      </c>
      <c r="P40" s="145">
        <f t="shared" ref="P40:P42" si="40">N40-O40</f>
        <v>0</v>
      </c>
    </row>
    <row r="41" spans="1:16" x14ac:dyDescent="0.25">
      <c r="A41" s="7"/>
      <c r="B41" s="104"/>
      <c r="C41" s="8"/>
      <c r="D41" s="81"/>
      <c r="E41" s="113"/>
      <c r="F41" s="23"/>
      <c r="G41" s="21"/>
      <c r="H41" s="131"/>
      <c r="I41" s="151">
        <f t="shared" si="35"/>
        <v>0</v>
      </c>
      <c r="J41" s="152" t="str">
        <f t="shared" si="36"/>
        <v>No</v>
      </c>
      <c r="K41" s="152">
        <f t="shared" si="37"/>
        <v>0</v>
      </c>
      <c r="L41" s="153">
        <f t="shared" si="38"/>
        <v>0</v>
      </c>
      <c r="M41" s="153">
        <f t="shared" si="32"/>
        <v>0</v>
      </c>
      <c r="N41" s="223">
        <f>IF(F41="Direct",SUM(K41:M41),0)</f>
        <v>0</v>
      </c>
      <c r="O41" s="152">
        <f t="shared" si="39"/>
        <v>0</v>
      </c>
      <c r="P41" s="152">
        <f t="shared" si="40"/>
        <v>0</v>
      </c>
    </row>
    <row r="42" spans="1:16" ht="15.75" thickBot="1" x14ac:dyDescent="0.3">
      <c r="A42" s="7"/>
      <c r="B42" s="104"/>
      <c r="C42" s="8"/>
      <c r="D42" s="81"/>
      <c r="E42" s="113"/>
      <c r="F42" s="24"/>
      <c r="G42" s="22"/>
      <c r="H42" s="131"/>
      <c r="I42" s="154">
        <f t="shared" si="35"/>
        <v>0</v>
      </c>
      <c r="J42" s="155" t="str">
        <f t="shared" si="36"/>
        <v>No</v>
      </c>
      <c r="K42" s="155">
        <f t="shared" si="37"/>
        <v>0</v>
      </c>
      <c r="L42" s="156">
        <f t="shared" si="38"/>
        <v>0</v>
      </c>
      <c r="M42" s="221">
        <f t="shared" si="32"/>
        <v>0</v>
      </c>
      <c r="N42" s="224">
        <f>IF(F42="Direct",SUM(K42:M42),0)</f>
        <v>0</v>
      </c>
      <c r="O42" s="222">
        <f t="shared" si="39"/>
        <v>0</v>
      </c>
      <c r="P42" s="155">
        <f t="shared" si="40"/>
        <v>0</v>
      </c>
    </row>
    <row r="43" spans="1:16" ht="15.75" thickBot="1" x14ac:dyDescent="0.3">
      <c r="A43" s="5" t="s">
        <v>39</v>
      </c>
      <c r="B43" s="105"/>
      <c r="C43" s="6"/>
      <c r="D43" s="84"/>
      <c r="E43" s="91"/>
      <c r="F43" s="59"/>
      <c r="G43" s="79"/>
      <c r="H43" s="132"/>
      <c r="I43" s="133">
        <f>SUM(I33:I42)</f>
        <v>0</v>
      </c>
      <c r="J43" s="133"/>
      <c r="K43" s="133">
        <f t="shared" ref="K43:P43" si="41">SUM(K33:K42)</f>
        <v>0</v>
      </c>
      <c r="L43" s="133">
        <f t="shared" si="41"/>
        <v>0</v>
      </c>
      <c r="M43" s="133">
        <f t="shared" si="41"/>
        <v>0</v>
      </c>
      <c r="N43" s="133">
        <f t="shared" si="41"/>
        <v>0</v>
      </c>
      <c r="O43" s="133">
        <f t="shared" si="41"/>
        <v>0</v>
      </c>
      <c r="P43" s="133">
        <f t="shared" si="41"/>
        <v>0</v>
      </c>
    </row>
    <row r="44" spans="1:16" x14ac:dyDescent="0.25">
      <c r="A44" s="51" t="s">
        <v>38</v>
      </c>
      <c r="C44" s="50"/>
      <c r="D44" s="50"/>
      <c r="E44" s="92"/>
      <c r="F44" s="17"/>
      <c r="G44" s="78"/>
      <c r="H44" s="134"/>
      <c r="I44" s="139"/>
      <c r="J44" s="62"/>
      <c r="K44" s="62"/>
      <c r="L44" s="62"/>
      <c r="M44" s="62"/>
      <c r="N44" s="65"/>
      <c r="O44" s="66"/>
      <c r="P44" s="66"/>
    </row>
    <row r="45" spans="1:16" x14ac:dyDescent="0.25">
      <c r="A45" s="11"/>
      <c r="B45" s="104"/>
      <c r="C45" s="12"/>
      <c r="D45" s="85"/>
      <c r="E45" s="117"/>
      <c r="F45" s="18"/>
      <c r="G45" s="21"/>
      <c r="H45" s="131"/>
      <c r="I45" s="144">
        <f>D45*E45</f>
        <v>0</v>
      </c>
      <c r="J45" s="145" t="str">
        <f>IF(AND(F45="Direct",G45="Yes"), "Yes", "No")</f>
        <v>No</v>
      </c>
      <c r="K45" s="145">
        <f>IF(J45="Yes",I45, 0)</f>
        <v>0</v>
      </c>
      <c r="L45" s="146">
        <f>IF(AND(B45="Operations",J45="Yes"),K45*$B$5,0)</f>
        <v>0</v>
      </c>
      <c r="M45" s="146">
        <f>IF(
    $B45 &lt;&gt; "Operations",
        IF(
            $J45="Yes",
                $K45*$B$5,
                0
        ),
    0
)</f>
        <v>0</v>
      </c>
      <c r="N45" s="147">
        <f>IF(F45="Direct",SUM(K45:M45),0)</f>
        <v>0</v>
      </c>
      <c r="O45" s="145">
        <f>IF(L45&gt;0,N45*0.4392,N45*0.1027)</f>
        <v>0</v>
      </c>
      <c r="P45" s="145">
        <f>N45-O45</f>
        <v>0</v>
      </c>
    </row>
    <row r="46" spans="1:16" x14ac:dyDescent="0.25">
      <c r="A46" s="11"/>
      <c r="B46" s="104"/>
      <c r="C46" s="12"/>
      <c r="D46" s="85"/>
      <c r="E46" s="117"/>
      <c r="F46" s="18"/>
      <c r="G46" s="21"/>
      <c r="H46" s="131"/>
      <c r="I46" s="144">
        <f t="shared" ref="I46:I51" si="42">D46*E46</f>
        <v>0</v>
      </c>
      <c r="J46" s="145" t="str">
        <f t="shared" ref="J46:J51" si="43">IF(AND(F46="Direct",G46="Yes"), "Yes", "No")</f>
        <v>No</v>
      </c>
      <c r="K46" s="145">
        <f t="shared" ref="K46:K51" si="44">IF(J46="Yes",I46, 0)</f>
        <v>0</v>
      </c>
      <c r="L46" s="146">
        <f t="shared" ref="L46:L51" si="45">IF(AND(B46="Operations",J46="Yes"),K46*$B$5,0)</f>
        <v>0</v>
      </c>
      <c r="M46" s="146">
        <f t="shared" ref="M46:M54" si="46">IF(
    $B46 &lt;&gt; "Operations",
        IF(
            $J46="Yes",
                $K46*$B$5,
                0
        ),
    0
)</f>
        <v>0</v>
      </c>
      <c r="N46" s="147">
        <f>IF(F46="Direct",SUM(K46:M46),0)</f>
        <v>0</v>
      </c>
      <c r="O46" s="145">
        <f t="shared" ref="O46:O51" si="47">IF(L46&gt;0,N46*0.4392,N46*0.1027)</f>
        <v>0</v>
      </c>
      <c r="P46" s="145">
        <f t="shared" ref="P46:P51" si="48">N46-O46</f>
        <v>0</v>
      </c>
    </row>
    <row r="47" spans="1:16" x14ac:dyDescent="0.25">
      <c r="A47" s="11"/>
      <c r="B47" s="104"/>
      <c r="C47" s="12"/>
      <c r="D47" s="85"/>
      <c r="E47" s="117"/>
      <c r="F47" s="19"/>
      <c r="G47" s="21"/>
      <c r="H47" s="131"/>
      <c r="I47" s="144">
        <f t="shared" si="42"/>
        <v>0</v>
      </c>
      <c r="J47" s="145" t="str">
        <f t="shared" si="43"/>
        <v>No</v>
      </c>
      <c r="K47" s="145">
        <f t="shared" si="44"/>
        <v>0</v>
      </c>
      <c r="L47" s="146">
        <f t="shared" si="45"/>
        <v>0</v>
      </c>
      <c r="M47" s="146">
        <f t="shared" si="46"/>
        <v>0</v>
      </c>
      <c r="N47" s="147">
        <f>IF(F47="Direct",SUM(K47:M47),0)</f>
        <v>0</v>
      </c>
      <c r="O47" s="145">
        <f t="shared" si="47"/>
        <v>0</v>
      </c>
      <c r="P47" s="145">
        <f t="shared" si="48"/>
        <v>0</v>
      </c>
    </row>
    <row r="48" spans="1:16" x14ac:dyDescent="0.25">
      <c r="A48" s="7"/>
      <c r="B48" s="104"/>
      <c r="C48" s="8"/>
      <c r="D48" s="81"/>
      <c r="E48" s="113"/>
      <c r="F48" s="23"/>
      <c r="G48" s="21"/>
      <c r="H48" s="131"/>
      <c r="I48" s="144">
        <f t="shared" si="42"/>
        <v>0</v>
      </c>
      <c r="J48" s="145" t="str">
        <f t="shared" si="43"/>
        <v>No</v>
      </c>
      <c r="K48" s="145">
        <f t="shared" si="44"/>
        <v>0</v>
      </c>
      <c r="L48" s="146">
        <f t="shared" si="45"/>
        <v>0</v>
      </c>
      <c r="M48" s="146">
        <f t="shared" si="46"/>
        <v>0</v>
      </c>
      <c r="N48" s="147">
        <f>IF(F48="Direct",SUM(K48:M48),0)</f>
        <v>0</v>
      </c>
      <c r="O48" s="145">
        <f t="shared" si="47"/>
        <v>0</v>
      </c>
      <c r="P48" s="145">
        <f t="shared" si="48"/>
        <v>0</v>
      </c>
    </row>
    <row r="49" spans="1:16" x14ac:dyDescent="0.25">
      <c r="A49" s="11"/>
      <c r="B49" s="104"/>
      <c r="C49" s="12"/>
      <c r="D49" s="85"/>
      <c r="E49" s="117"/>
      <c r="F49" s="24"/>
      <c r="G49" s="22"/>
      <c r="H49" s="131"/>
      <c r="I49" s="148">
        <f t="shared" si="42"/>
        <v>0</v>
      </c>
      <c r="J49" s="149" t="str">
        <f t="shared" si="43"/>
        <v>No</v>
      </c>
      <c r="K49" s="149">
        <f t="shared" si="44"/>
        <v>0</v>
      </c>
      <c r="L49" s="150">
        <f t="shared" si="45"/>
        <v>0</v>
      </c>
      <c r="M49" s="150">
        <f t="shared" si="46"/>
        <v>0</v>
      </c>
      <c r="N49" s="220">
        <f>IF(F49="Direct",SUM(K49:M49),0)</f>
        <v>0</v>
      </c>
      <c r="O49" s="149">
        <f t="shared" si="47"/>
        <v>0</v>
      </c>
      <c r="P49" s="149">
        <f t="shared" si="48"/>
        <v>0</v>
      </c>
    </row>
    <row r="50" spans="1:16" x14ac:dyDescent="0.25">
      <c r="A50" s="7"/>
      <c r="B50" s="104"/>
      <c r="C50" s="8"/>
      <c r="D50" s="81"/>
      <c r="E50" s="113"/>
      <c r="F50" s="23"/>
      <c r="G50" s="21"/>
      <c r="H50" s="131"/>
      <c r="I50" s="144">
        <f t="shared" si="42"/>
        <v>0</v>
      </c>
      <c r="J50" s="145" t="str">
        <f t="shared" si="43"/>
        <v>No</v>
      </c>
      <c r="K50" s="145">
        <f t="shared" si="44"/>
        <v>0</v>
      </c>
      <c r="L50" s="146">
        <f t="shared" si="45"/>
        <v>0</v>
      </c>
      <c r="M50" s="146">
        <f t="shared" si="46"/>
        <v>0</v>
      </c>
      <c r="N50" s="220">
        <f>IF(F50="Direct",SUM(K50:M50),0)</f>
        <v>0</v>
      </c>
      <c r="O50" s="145">
        <f t="shared" si="47"/>
        <v>0</v>
      </c>
      <c r="P50" s="145">
        <f t="shared" si="48"/>
        <v>0</v>
      </c>
    </row>
    <row r="51" spans="1:16" x14ac:dyDescent="0.25">
      <c r="A51" s="7"/>
      <c r="B51" s="104"/>
      <c r="C51" s="8"/>
      <c r="D51" s="81"/>
      <c r="E51" s="113"/>
      <c r="F51" s="24"/>
      <c r="G51" s="22"/>
      <c r="H51" s="131"/>
      <c r="I51" s="144">
        <f t="shared" si="42"/>
        <v>0</v>
      </c>
      <c r="J51" s="145" t="str">
        <f t="shared" si="43"/>
        <v>No</v>
      </c>
      <c r="K51" s="145">
        <f t="shared" si="44"/>
        <v>0</v>
      </c>
      <c r="L51" s="146">
        <f t="shared" si="45"/>
        <v>0</v>
      </c>
      <c r="M51" s="146">
        <f t="shared" si="46"/>
        <v>0</v>
      </c>
      <c r="N51" s="220">
        <f>IF(F51="Direct",SUM(K51:M51),0)</f>
        <v>0</v>
      </c>
      <c r="O51" s="145">
        <f t="shared" si="47"/>
        <v>0</v>
      </c>
      <c r="P51" s="145">
        <f t="shared" si="48"/>
        <v>0</v>
      </c>
    </row>
    <row r="52" spans="1:16" x14ac:dyDescent="0.25">
      <c r="A52" s="11"/>
      <c r="B52" s="104"/>
      <c r="C52" s="12"/>
      <c r="D52" s="85"/>
      <c r="E52" s="117"/>
      <c r="F52" s="24"/>
      <c r="G52" s="22"/>
      <c r="H52" s="131"/>
      <c r="I52" s="144">
        <f t="shared" ref="I52:I54" si="49">D52*E52</f>
        <v>0</v>
      </c>
      <c r="J52" s="145" t="str">
        <f t="shared" ref="J52:J54" si="50">IF(AND(F52="Direct",G52="Yes"), "Yes", "No")</f>
        <v>No</v>
      </c>
      <c r="K52" s="145">
        <f t="shared" ref="K52:K54" si="51">IF(J52="Yes",I52, 0)</f>
        <v>0</v>
      </c>
      <c r="L52" s="146">
        <f t="shared" ref="L52:L54" si="52">IF(AND(B52="Operations",J52="Yes"),K52*$B$5,0)</f>
        <v>0</v>
      </c>
      <c r="M52" s="146">
        <f t="shared" si="46"/>
        <v>0</v>
      </c>
      <c r="N52" s="220">
        <f>IF(F52="Direct",SUM(K52:M52),0)</f>
        <v>0</v>
      </c>
      <c r="O52" s="145">
        <f t="shared" ref="O52:O54" si="53">IF(L52&gt;0,N52*0.4392,N52*0.1027)</f>
        <v>0</v>
      </c>
      <c r="P52" s="145">
        <f t="shared" ref="P52:P54" si="54">N52-O52</f>
        <v>0</v>
      </c>
    </row>
    <row r="53" spans="1:16" x14ac:dyDescent="0.25">
      <c r="A53" s="7"/>
      <c r="B53" s="104"/>
      <c r="C53" s="8"/>
      <c r="D53" s="81"/>
      <c r="E53" s="113"/>
      <c r="F53" s="23"/>
      <c r="G53" s="21"/>
      <c r="H53" s="131"/>
      <c r="I53" s="151">
        <f t="shared" si="49"/>
        <v>0</v>
      </c>
      <c r="J53" s="152" t="str">
        <f t="shared" si="50"/>
        <v>No</v>
      </c>
      <c r="K53" s="152">
        <f t="shared" si="51"/>
        <v>0</v>
      </c>
      <c r="L53" s="153">
        <f t="shared" si="52"/>
        <v>0</v>
      </c>
      <c r="M53" s="153">
        <f t="shared" si="46"/>
        <v>0</v>
      </c>
      <c r="N53" s="223">
        <f>IF(F53="Direct",SUM(K53:M53),0)</f>
        <v>0</v>
      </c>
      <c r="O53" s="152">
        <f t="shared" si="53"/>
        <v>0</v>
      </c>
      <c r="P53" s="152">
        <f t="shared" si="54"/>
        <v>0</v>
      </c>
    </row>
    <row r="54" spans="1:16" ht="15.75" thickBot="1" x14ac:dyDescent="0.3">
      <c r="A54" s="7"/>
      <c r="B54" s="104"/>
      <c r="C54" s="8"/>
      <c r="D54" s="81"/>
      <c r="E54" s="113"/>
      <c r="F54" s="24"/>
      <c r="G54" s="22"/>
      <c r="H54" s="131"/>
      <c r="I54" s="154">
        <f t="shared" si="49"/>
        <v>0</v>
      </c>
      <c r="J54" s="155" t="str">
        <f t="shared" si="50"/>
        <v>No</v>
      </c>
      <c r="K54" s="155">
        <f t="shared" si="51"/>
        <v>0</v>
      </c>
      <c r="L54" s="156">
        <f t="shared" si="52"/>
        <v>0</v>
      </c>
      <c r="M54" s="221">
        <f t="shared" si="46"/>
        <v>0</v>
      </c>
      <c r="N54" s="224">
        <f>IF(F54="Direct",SUM(K54:M54),0)</f>
        <v>0</v>
      </c>
      <c r="O54" s="222">
        <f t="shared" si="53"/>
        <v>0</v>
      </c>
      <c r="P54" s="155">
        <f t="shared" si="54"/>
        <v>0</v>
      </c>
    </row>
    <row r="55" spans="1:16" ht="15.75" thickBot="1" x14ac:dyDescent="0.3">
      <c r="A55" s="5" t="s">
        <v>41</v>
      </c>
      <c r="B55" s="105"/>
      <c r="C55" s="6"/>
      <c r="D55" s="84"/>
      <c r="E55" s="93"/>
      <c r="F55" s="59"/>
      <c r="G55" s="58"/>
      <c r="H55" s="135"/>
      <c r="I55" s="133">
        <f>SUM(I45:I54)</f>
        <v>0</v>
      </c>
      <c r="J55" s="133"/>
      <c r="K55" s="133">
        <f t="shared" ref="K55:P55" si="55">SUM(K45:K54)</f>
        <v>0</v>
      </c>
      <c r="L55" s="133">
        <f t="shared" si="55"/>
        <v>0</v>
      </c>
      <c r="M55" s="133">
        <f t="shared" si="55"/>
        <v>0</v>
      </c>
      <c r="N55" s="133">
        <f t="shared" si="55"/>
        <v>0</v>
      </c>
      <c r="O55" s="133">
        <f t="shared" si="55"/>
        <v>0</v>
      </c>
      <c r="P55" s="133">
        <f t="shared" si="55"/>
        <v>0</v>
      </c>
    </row>
    <row r="56" spans="1:16" x14ac:dyDescent="0.25">
      <c r="A56" s="51" t="s">
        <v>17</v>
      </c>
      <c r="C56" s="50"/>
      <c r="D56" s="50"/>
      <c r="E56" s="92"/>
      <c r="F56" s="17"/>
      <c r="G56" s="70"/>
      <c r="H56" s="134"/>
      <c r="I56" s="139"/>
      <c r="J56" s="62"/>
      <c r="K56" s="62"/>
      <c r="L56" s="62"/>
      <c r="M56" s="62"/>
      <c r="N56" s="65"/>
      <c r="O56" s="66"/>
      <c r="P56" s="73"/>
    </row>
    <row r="57" spans="1:16" x14ac:dyDescent="0.25">
      <c r="A57" s="11"/>
      <c r="B57" s="104"/>
      <c r="C57" s="12"/>
      <c r="D57" s="85"/>
      <c r="E57" s="88"/>
      <c r="F57" s="18"/>
      <c r="G57" s="21"/>
      <c r="H57" s="131"/>
      <c r="I57" s="144">
        <f>D57*E57</f>
        <v>0</v>
      </c>
      <c r="J57" s="145" t="str">
        <f t="shared" ref="J57:J63" si="56">IF(AND(F57="Direct",G57="Yes"), "Yes", "No")</f>
        <v>No</v>
      </c>
      <c r="K57" s="145">
        <f>IF(J57="Yes",I57, 0)</f>
        <v>0</v>
      </c>
      <c r="L57" s="146">
        <f>IF(AND(B57="Operations",J57="Yes"),K57*$B$5,0)</f>
        <v>0</v>
      </c>
      <c r="M57" s="146">
        <f>IF(
    $B57 &lt;&gt; "Operations",
        IF(
            $J57="Yes",
                $K57*$B$5,
                0
        ),
    0
)</f>
        <v>0</v>
      </c>
      <c r="N57" s="147">
        <f>IF(F57="Direct",SUM(K57:M57),0)</f>
        <v>0</v>
      </c>
      <c r="O57" s="145">
        <f>IF(L57&gt;0,N57*0.4392,N57*0.1027)</f>
        <v>0</v>
      </c>
      <c r="P57" s="145">
        <f>N57-O57</f>
        <v>0</v>
      </c>
    </row>
    <row r="58" spans="1:16" x14ac:dyDescent="0.25">
      <c r="A58" s="11"/>
      <c r="B58" s="104"/>
      <c r="C58" s="12"/>
      <c r="D58" s="85"/>
      <c r="E58" s="88"/>
      <c r="F58" s="18"/>
      <c r="G58" s="21"/>
      <c r="H58" s="131"/>
      <c r="I58" s="144">
        <f t="shared" ref="I58:I63" si="57">D58*E58</f>
        <v>0</v>
      </c>
      <c r="J58" s="145" t="str">
        <f t="shared" si="56"/>
        <v>No</v>
      </c>
      <c r="K58" s="145">
        <f t="shared" ref="K58:K63" si="58">IF(J58="Yes",I58, 0)</f>
        <v>0</v>
      </c>
      <c r="L58" s="146">
        <f t="shared" ref="L58:L63" si="59">IF(AND(B58="Operations",J58="Yes"),K58*$B$5,0)</f>
        <v>0</v>
      </c>
      <c r="M58" s="146">
        <f t="shared" ref="M58:M66" si="60">IF(
    $B58 &lt;&gt; "Operations",
        IF(
            $J58="Yes",
                $K58*$B$5,
                0
        ),
    0
)</f>
        <v>0</v>
      </c>
      <c r="N58" s="147">
        <f>IF(F58="Direct",SUM(K58:M58),0)</f>
        <v>0</v>
      </c>
      <c r="O58" s="145">
        <f t="shared" ref="O58:O63" si="61">IF(L58&gt;0,N58*0.4392,N58*0.1027)</f>
        <v>0</v>
      </c>
      <c r="P58" s="145">
        <f t="shared" ref="P58:P63" si="62">N58-O58</f>
        <v>0</v>
      </c>
    </row>
    <row r="59" spans="1:16" x14ac:dyDescent="0.25">
      <c r="A59" s="11"/>
      <c r="B59" s="104"/>
      <c r="C59" s="12"/>
      <c r="D59" s="85"/>
      <c r="E59" s="88"/>
      <c r="F59" s="19"/>
      <c r="G59" s="21"/>
      <c r="H59" s="131"/>
      <c r="I59" s="144">
        <f t="shared" si="57"/>
        <v>0</v>
      </c>
      <c r="J59" s="145" t="str">
        <f t="shared" si="56"/>
        <v>No</v>
      </c>
      <c r="K59" s="145">
        <f t="shared" si="58"/>
        <v>0</v>
      </c>
      <c r="L59" s="146">
        <f t="shared" si="59"/>
        <v>0</v>
      </c>
      <c r="M59" s="146">
        <f t="shared" si="60"/>
        <v>0</v>
      </c>
      <c r="N59" s="147">
        <f>IF(F59="Direct",SUM(K59:M59),0)</f>
        <v>0</v>
      </c>
      <c r="O59" s="145">
        <f t="shared" si="61"/>
        <v>0</v>
      </c>
      <c r="P59" s="145">
        <f t="shared" si="62"/>
        <v>0</v>
      </c>
    </row>
    <row r="60" spans="1:16" x14ac:dyDescent="0.25">
      <c r="A60" s="13"/>
      <c r="B60" s="104"/>
      <c r="C60" s="14"/>
      <c r="D60" s="81"/>
      <c r="E60" s="87"/>
      <c r="F60" s="23"/>
      <c r="G60" s="21"/>
      <c r="H60" s="131"/>
      <c r="I60" s="144">
        <f t="shared" si="57"/>
        <v>0</v>
      </c>
      <c r="J60" s="145" t="str">
        <f t="shared" si="56"/>
        <v>No</v>
      </c>
      <c r="K60" s="145">
        <f t="shared" si="58"/>
        <v>0</v>
      </c>
      <c r="L60" s="146">
        <f t="shared" si="59"/>
        <v>0</v>
      </c>
      <c r="M60" s="146">
        <f t="shared" si="60"/>
        <v>0</v>
      </c>
      <c r="N60" s="147">
        <f>IF(F60="Direct",SUM(K60:M60),0)</f>
        <v>0</v>
      </c>
      <c r="O60" s="145">
        <f t="shared" si="61"/>
        <v>0</v>
      </c>
      <c r="P60" s="145">
        <f t="shared" si="62"/>
        <v>0</v>
      </c>
    </row>
    <row r="61" spans="1:16" x14ac:dyDescent="0.25">
      <c r="A61" s="11"/>
      <c r="B61" s="104"/>
      <c r="C61" s="12"/>
      <c r="D61" s="85"/>
      <c r="E61" s="88"/>
      <c r="F61" s="24"/>
      <c r="G61" s="22"/>
      <c r="H61" s="131"/>
      <c r="I61" s="144">
        <f t="shared" si="57"/>
        <v>0</v>
      </c>
      <c r="J61" s="145" t="str">
        <f t="shared" si="56"/>
        <v>No</v>
      </c>
      <c r="K61" s="145">
        <f t="shared" si="58"/>
        <v>0</v>
      </c>
      <c r="L61" s="146">
        <f t="shared" si="59"/>
        <v>0</v>
      </c>
      <c r="M61" s="146">
        <f t="shared" si="60"/>
        <v>0</v>
      </c>
      <c r="N61" s="147">
        <f>IF(F61="Direct",SUM(K61:M61),0)</f>
        <v>0</v>
      </c>
      <c r="O61" s="145">
        <f t="shared" si="61"/>
        <v>0</v>
      </c>
      <c r="P61" s="145">
        <f t="shared" si="62"/>
        <v>0</v>
      </c>
    </row>
    <row r="62" spans="1:16" x14ac:dyDescent="0.25">
      <c r="A62" s="13"/>
      <c r="B62" s="104"/>
      <c r="C62" s="14"/>
      <c r="D62" s="81"/>
      <c r="E62" s="87"/>
      <c r="F62" s="23"/>
      <c r="G62" s="21"/>
      <c r="H62" s="131"/>
      <c r="I62" s="148">
        <f t="shared" si="57"/>
        <v>0</v>
      </c>
      <c r="J62" s="149" t="str">
        <f t="shared" si="56"/>
        <v>No</v>
      </c>
      <c r="K62" s="149">
        <f t="shared" si="58"/>
        <v>0</v>
      </c>
      <c r="L62" s="150">
        <f t="shared" si="59"/>
        <v>0</v>
      </c>
      <c r="M62" s="150">
        <f t="shared" si="60"/>
        <v>0</v>
      </c>
      <c r="N62" s="220">
        <f>IF(F62="Direct",SUM(K62:M62),0)</f>
        <v>0</v>
      </c>
      <c r="O62" s="149">
        <f t="shared" si="61"/>
        <v>0</v>
      </c>
      <c r="P62" s="149">
        <f t="shared" si="62"/>
        <v>0</v>
      </c>
    </row>
    <row r="63" spans="1:16" x14ac:dyDescent="0.25">
      <c r="A63" s="11"/>
      <c r="B63" s="104"/>
      <c r="C63" s="12"/>
      <c r="D63" s="85"/>
      <c r="E63" s="88"/>
      <c r="F63" s="24"/>
      <c r="G63" s="22"/>
      <c r="H63" s="131"/>
      <c r="I63" s="144">
        <f t="shared" si="57"/>
        <v>0</v>
      </c>
      <c r="J63" s="145" t="str">
        <f t="shared" si="56"/>
        <v>No</v>
      </c>
      <c r="K63" s="145">
        <f t="shared" si="58"/>
        <v>0</v>
      </c>
      <c r="L63" s="146">
        <f t="shared" si="59"/>
        <v>0</v>
      </c>
      <c r="M63" s="146">
        <f t="shared" si="60"/>
        <v>0</v>
      </c>
      <c r="N63" s="220">
        <f>IF(F63="Direct",SUM(K63:M63),0)</f>
        <v>0</v>
      </c>
      <c r="O63" s="145">
        <f t="shared" si="61"/>
        <v>0</v>
      </c>
      <c r="P63" s="145">
        <f t="shared" si="62"/>
        <v>0</v>
      </c>
    </row>
    <row r="64" spans="1:16" x14ac:dyDescent="0.25">
      <c r="A64" s="11"/>
      <c r="B64" s="104"/>
      <c r="C64" s="12"/>
      <c r="D64" s="85"/>
      <c r="E64" s="88"/>
      <c r="F64" s="24"/>
      <c r="G64" s="22"/>
      <c r="H64" s="131"/>
      <c r="I64" s="144">
        <f t="shared" ref="I64:I66" si="63">D64*E64</f>
        <v>0</v>
      </c>
      <c r="J64" s="145" t="str">
        <f t="shared" ref="J64:J66" si="64">IF(AND(F64="Direct",G64="Yes"), "Yes", "No")</f>
        <v>No</v>
      </c>
      <c r="K64" s="145">
        <f t="shared" ref="K64:K66" si="65">IF(J64="Yes",I64, 0)</f>
        <v>0</v>
      </c>
      <c r="L64" s="146">
        <f t="shared" ref="L64:L66" si="66">IF(AND(B64="Operations",J64="Yes"),K64*$B$5,0)</f>
        <v>0</v>
      </c>
      <c r="M64" s="146">
        <f t="shared" si="60"/>
        <v>0</v>
      </c>
      <c r="N64" s="220">
        <f>IF(F64="Direct",SUM(K64:M64),0)</f>
        <v>0</v>
      </c>
      <c r="O64" s="145">
        <f t="shared" ref="O64:O66" si="67">IF(L64&gt;0,N64*0.4392,N64*0.1027)</f>
        <v>0</v>
      </c>
      <c r="P64" s="145">
        <f t="shared" ref="P64:P66" si="68">N64-O64</f>
        <v>0</v>
      </c>
    </row>
    <row r="65" spans="1:16" x14ac:dyDescent="0.25">
      <c r="A65" s="13"/>
      <c r="B65" s="104"/>
      <c r="C65" s="14"/>
      <c r="D65" s="81"/>
      <c r="E65" s="87"/>
      <c r="F65" s="23"/>
      <c r="G65" s="21"/>
      <c r="H65" s="131"/>
      <c r="I65" s="151">
        <f t="shared" si="63"/>
        <v>0</v>
      </c>
      <c r="J65" s="152" t="str">
        <f t="shared" si="64"/>
        <v>No</v>
      </c>
      <c r="K65" s="152">
        <f t="shared" si="65"/>
        <v>0</v>
      </c>
      <c r="L65" s="153">
        <f t="shared" si="66"/>
        <v>0</v>
      </c>
      <c r="M65" s="153">
        <f t="shared" si="60"/>
        <v>0</v>
      </c>
      <c r="N65" s="223">
        <f>IF(F65="Direct",SUM(K65:M65),0)</f>
        <v>0</v>
      </c>
      <c r="O65" s="152">
        <f t="shared" si="67"/>
        <v>0</v>
      </c>
      <c r="P65" s="152">
        <f t="shared" si="68"/>
        <v>0</v>
      </c>
    </row>
    <row r="66" spans="1:16" ht="15.75" thickBot="1" x14ac:dyDescent="0.3">
      <c r="A66" s="11"/>
      <c r="B66" s="104"/>
      <c r="C66" s="12"/>
      <c r="D66" s="85"/>
      <c r="E66" s="88"/>
      <c r="F66" s="24"/>
      <c r="G66" s="22"/>
      <c r="H66" s="131"/>
      <c r="I66" s="154">
        <f t="shared" si="63"/>
        <v>0</v>
      </c>
      <c r="J66" s="155" t="str">
        <f t="shared" si="64"/>
        <v>No</v>
      </c>
      <c r="K66" s="155">
        <f t="shared" si="65"/>
        <v>0</v>
      </c>
      <c r="L66" s="156">
        <f t="shared" si="66"/>
        <v>0</v>
      </c>
      <c r="M66" s="221">
        <f t="shared" si="60"/>
        <v>0</v>
      </c>
      <c r="N66" s="224">
        <f>IF(F66="Direct",SUM(K66:M66),0)</f>
        <v>0</v>
      </c>
      <c r="O66" s="222">
        <f t="shared" si="67"/>
        <v>0</v>
      </c>
      <c r="P66" s="155">
        <f t="shared" si="68"/>
        <v>0</v>
      </c>
    </row>
    <row r="67" spans="1:16" s="15" customFormat="1" ht="15.75" thickBot="1" x14ac:dyDescent="0.3">
      <c r="A67" s="29" t="s">
        <v>5</v>
      </c>
      <c r="B67" s="106"/>
      <c r="C67" s="30"/>
      <c r="D67" s="86"/>
      <c r="E67" s="94"/>
      <c r="F67" s="60"/>
      <c r="G67" s="57"/>
      <c r="H67" s="136"/>
      <c r="I67" s="133">
        <f>SUM(I57:I66)</f>
        <v>0</v>
      </c>
      <c r="J67" s="133"/>
      <c r="K67" s="133">
        <f t="shared" ref="K67:P67" si="69">SUM(K57:K66)</f>
        <v>0</v>
      </c>
      <c r="L67" s="133">
        <f t="shared" si="69"/>
        <v>0</v>
      </c>
      <c r="M67" s="133">
        <f t="shared" si="69"/>
        <v>0</v>
      </c>
      <c r="N67" s="133">
        <f t="shared" si="69"/>
        <v>0</v>
      </c>
      <c r="O67" s="133">
        <f t="shared" si="69"/>
        <v>0</v>
      </c>
      <c r="P67" s="133">
        <f t="shared" si="69"/>
        <v>0</v>
      </c>
    </row>
    <row r="68" spans="1:16" s="15" customFormat="1" x14ac:dyDescent="0.25">
      <c r="A68" s="52" t="s">
        <v>43</v>
      </c>
      <c r="B68" s="107"/>
      <c r="C68" s="47"/>
      <c r="D68" s="47"/>
      <c r="E68" s="95"/>
      <c r="F68" s="76"/>
      <c r="G68" s="77"/>
      <c r="H68" s="137"/>
      <c r="I68" s="140"/>
      <c r="J68" s="28"/>
      <c r="K68" s="28"/>
      <c r="L68" s="28"/>
      <c r="M68" s="28"/>
      <c r="N68" s="63"/>
      <c r="O68" s="64"/>
      <c r="P68" s="64"/>
    </row>
    <row r="69" spans="1:16" x14ac:dyDescent="0.25">
      <c r="A69" s="11"/>
      <c r="B69" s="104"/>
      <c r="C69" s="12"/>
      <c r="D69" s="85"/>
      <c r="E69" s="117"/>
      <c r="F69" s="18"/>
      <c r="G69" s="21"/>
      <c r="H69" s="131"/>
      <c r="I69" s="144">
        <f>D69*E69</f>
        <v>0</v>
      </c>
      <c r="J69" s="145" t="str">
        <f t="shared" ref="J69:J75" si="70">IF(AND(F69="Direct",G69="Yes"), "Yes", "No")</f>
        <v>No</v>
      </c>
      <c r="K69" s="157">
        <f>IF(
    $J69 = "Yes",
        IF(
            $I69&lt;50000,
                $I69,
                50000
        ),
    0
)</f>
        <v>0</v>
      </c>
      <c r="L69" s="146">
        <f>IF(AND(B69="Operations",J69="Yes"),K69*$B$5,0)</f>
        <v>0</v>
      </c>
      <c r="M69" s="146">
        <f>IF(
    $B69 &lt;&gt; "Operations",
        IF(
            $J69="Yes",
                $K69*$B$5,
                0
        ),
    0
)</f>
        <v>0</v>
      </c>
      <c r="N69" s="147">
        <f>IF(F69="Direct",SUM(K69:M69),0)</f>
        <v>0</v>
      </c>
      <c r="O69" s="145">
        <f>IF(L69&gt;0,N69*0.4392,N69*0.1027)</f>
        <v>0</v>
      </c>
      <c r="P69" s="145">
        <f>N69-O69</f>
        <v>0</v>
      </c>
    </row>
    <row r="70" spans="1:16" x14ac:dyDescent="0.25">
      <c r="A70" s="11"/>
      <c r="B70" s="104"/>
      <c r="C70" s="12"/>
      <c r="D70" s="85"/>
      <c r="E70" s="117"/>
      <c r="F70" s="18"/>
      <c r="G70" s="21"/>
      <c r="H70" s="131"/>
      <c r="I70" s="144">
        <f t="shared" ref="I70:I75" si="71">D70*E70</f>
        <v>0</v>
      </c>
      <c r="J70" s="145" t="str">
        <f t="shared" si="70"/>
        <v>No</v>
      </c>
      <c r="K70" s="157">
        <f t="shared" ref="K70:K78" si="72">IF(
    $J70 = "Yes",
        IF(
            $I70&lt;50000,
                $I70,
                50000
        ),
    0
)</f>
        <v>0</v>
      </c>
      <c r="L70" s="146">
        <f t="shared" ref="L70:L75" si="73">IF(AND(B70="Operations",J70="Yes"),K70*$B$5,0)</f>
        <v>0</v>
      </c>
      <c r="M70" s="146">
        <f t="shared" ref="M70:M78" si="74">IF(
    $B70 &lt;&gt; "Operations",
        IF(
            $J70="Yes",
                $K70*$B$5,
                0
        ),
    0
)</f>
        <v>0</v>
      </c>
      <c r="N70" s="147">
        <f>IF(F70="Direct",SUM(K70:M70),0)</f>
        <v>0</v>
      </c>
      <c r="O70" s="145">
        <f t="shared" ref="O70:O75" si="75">IF(L70&gt;0,N70*0.4392,N70*0.1027)</f>
        <v>0</v>
      </c>
      <c r="P70" s="145">
        <f t="shared" ref="P70:P75" si="76">N70-O70</f>
        <v>0</v>
      </c>
    </row>
    <row r="71" spans="1:16" x14ac:dyDescent="0.25">
      <c r="A71" s="11"/>
      <c r="B71" s="104"/>
      <c r="C71" s="12"/>
      <c r="D71" s="85"/>
      <c r="E71" s="117"/>
      <c r="F71" s="19"/>
      <c r="G71" s="21"/>
      <c r="H71" s="131"/>
      <c r="I71" s="144">
        <f t="shared" si="71"/>
        <v>0</v>
      </c>
      <c r="J71" s="145" t="str">
        <f t="shared" si="70"/>
        <v>No</v>
      </c>
      <c r="K71" s="157">
        <f t="shared" si="72"/>
        <v>0</v>
      </c>
      <c r="L71" s="146">
        <f t="shared" si="73"/>
        <v>0</v>
      </c>
      <c r="M71" s="146">
        <f t="shared" si="74"/>
        <v>0</v>
      </c>
      <c r="N71" s="147">
        <f>IF(F71="Direct",SUM(K71:M71),0)</f>
        <v>0</v>
      </c>
      <c r="O71" s="145">
        <f t="shared" si="75"/>
        <v>0</v>
      </c>
      <c r="P71" s="145">
        <f t="shared" si="76"/>
        <v>0</v>
      </c>
    </row>
    <row r="72" spans="1:16" x14ac:dyDescent="0.25">
      <c r="A72" s="11"/>
      <c r="B72" s="104"/>
      <c r="C72" s="12"/>
      <c r="D72" s="85"/>
      <c r="E72" s="117"/>
      <c r="F72" s="23"/>
      <c r="G72" s="21"/>
      <c r="H72" s="131"/>
      <c r="I72" s="144">
        <f t="shared" si="71"/>
        <v>0</v>
      </c>
      <c r="J72" s="145" t="str">
        <f t="shared" si="70"/>
        <v>No</v>
      </c>
      <c r="K72" s="157">
        <f t="shared" si="72"/>
        <v>0</v>
      </c>
      <c r="L72" s="146">
        <f t="shared" si="73"/>
        <v>0</v>
      </c>
      <c r="M72" s="146">
        <f t="shared" si="74"/>
        <v>0</v>
      </c>
      <c r="N72" s="147">
        <f>IF(F72="Direct",SUM(K72:M72),0)</f>
        <v>0</v>
      </c>
      <c r="O72" s="145">
        <f t="shared" si="75"/>
        <v>0</v>
      </c>
      <c r="P72" s="145">
        <f t="shared" si="76"/>
        <v>0</v>
      </c>
    </row>
    <row r="73" spans="1:16" x14ac:dyDescent="0.25">
      <c r="A73" s="11"/>
      <c r="B73" s="104"/>
      <c r="C73" s="12"/>
      <c r="D73" s="85"/>
      <c r="E73" s="117"/>
      <c r="F73" s="24"/>
      <c r="G73" s="22"/>
      <c r="H73" s="131"/>
      <c r="I73" s="144">
        <f t="shared" si="71"/>
        <v>0</v>
      </c>
      <c r="J73" s="145" t="str">
        <f t="shared" si="70"/>
        <v>No</v>
      </c>
      <c r="K73" s="157">
        <f t="shared" si="72"/>
        <v>0</v>
      </c>
      <c r="L73" s="146">
        <f t="shared" si="73"/>
        <v>0</v>
      </c>
      <c r="M73" s="146">
        <f t="shared" si="74"/>
        <v>0</v>
      </c>
      <c r="N73" s="147">
        <f>IF(F73="Direct",SUM(K73:M73),0)</f>
        <v>0</v>
      </c>
      <c r="O73" s="145">
        <f t="shared" si="75"/>
        <v>0</v>
      </c>
      <c r="P73" s="145">
        <f t="shared" si="76"/>
        <v>0</v>
      </c>
    </row>
    <row r="74" spans="1:16" x14ac:dyDescent="0.25">
      <c r="A74" s="7"/>
      <c r="B74" s="104"/>
      <c r="C74" s="8"/>
      <c r="D74" s="81"/>
      <c r="E74" s="113"/>
      <c r="F74" s="23"/>
      <c r="G74" s="21"/>
      <c r="H74" s="131"/>
      <c r="I74" s="144">
        <f t="shared" si="71"/>
        <v>0</v>
      </c>
      <c r="J74" s="145" t="str">
        <f t="shared" si="70"/>
        <v>No</v>
      </c>
      <c r="K74" s="157">
        <f t="shared" si="72"/>
        <v>0</v>
      </c>
      <c r="L74" s="146">
        <f t="shared" si="73"/>
        <v>0</v>
      </c>
      <c r="M74" s="146">
        <f t="shared" si="74"/>
        <v>0</v>
      </c>
      <c r="N74" s="147">
        <f>IF(F74="Direct",SUM(K74:M74),0)</f>
        <v>0</v>
      </c>
      <c r="O74" s="145">
        <f t="shared" si="75"/>
        <v>0</v>
      </c>
      <c r="P74" s="145">
        <f t="shared" si="76"/>
        <v>0</v>
      </c>
    </row>
    <row r="75" spans="1:16" x14ac:dyDescent="0.25">
      <c r="A75" s="7"/>
      <c r="B75" s="104"/>
      <c r="C75" s="8"/>
      <c r="D75" s="81"/>
      <c r="E75" s="113"/>
      <c r="F75" s="24"/>
      <c r="G75" s="22"/>
      <c r="H75" s="131"/>
      <c r="I75" s="144">
        <f t="shared" si="71"/>
        <v>0</v>
      </c>
      <c r="J75" s="145" t="str">
        <f t="shared" si="70"/>
        <v>No</v>
      </c>
      <c r="K75" s="157">
        <f t="shared" si="72"/>
        <v>0</v>
      </c>
      <c r="L75" s="146">
        <f t="shared" si="73"/>
        <v>0</v>
      </c>
      <c r="M75" s="146">
        <f t="shared" si="74"/>
        <v>0</v>
      </c>
      <c r="N75" s="220">
        <f>IF(F75="Direct",SUM(K75:M75),0)</f>
        <v>0</v>
      </c>
      <c r="O75" s="145">
        <f t="shared" si="75"/>
        <v>0</v>
      </c>
      <c r="P75" s="145">
        <f t="shared" si="76"/>
        <v>0</v>
      </c>
    </row>
    <row r="76" spans="1:16" x14ac:dyDescent="0.25">
      <c r="A76" s="11"/>
      <c r="B76" s="104"/>
      <c r="C76" s="12"/>
      <c r="D76" s="85"/>
      <c r="E76" s="117"/>
      <c r="F76" s="24"/>
      <c r="G76" s="22"/>
      <c r="H76" s="131"/>
      <c r="I76" s="144">
        <f t="shared" ref="I76:I78" si="77">D76*E76</f>
        <v>0</v>
      </c>
      <c r="J76" s="145" t="str">
        <f t="shared" ref="J76:J78" si="78">IF(AND(F76="Direct",G76="Yes"), "Yes", "No")</f>
        <v>No</v>
      </c>
      <c r="K76" s="157">
        <f t="shared" si="72"/>
        <v>0</v>
      </c>
      <c r="L76" s="153">
        <f t="shared" ref="L76:L78" si="79">IF(AND(B76="Operations",J76="Yes"),K76*$B$5,0)</f>
        <v>0</v>
      </c>
      <c r="M76" s="153">
        <f t="shared" si="74"/>
        <v>0</v>
      </c>
      <c r="N76" s="220">
        <f>IF(F76="Direct",SUM(K76:M76),0)</f>
        <v>0</v>
      </c>
      <c r="O76" s="145">
        <f t="shared" ref="O76:O78" si="80">IF(L76&gt;0,N76*0.4392,N76*0.1027)</f>
        <v>0</v>
      </c>
      <c r="P76" s="145">
        <f t="shared" ref="P76:P78" si="81">N76-O76</f>
        <v>0</v>
      </c>
    </row>
    <row r="77" spans="1:16" x14ac:dyDescent="0.25">
      <c r="A77" s="7"/>
      <c r="B77" s="104"/>
      <c r="C77" s="8"/>
      <c r="D77" s="81"/>
      <c r="E77" s="113"/>
      <c r="F77" s="23"/>
      <c r="G77" s="21"/>
      <c r="H77" s="131"/>
      <c r="I77" s="144">
        <f t="shared" si="77"/>
        <v>0</v>
      </c>
      <c r="J77" s="145" t="str">
        <f t="shared" si="78"/>
        <v>No</v>
      </c>
      <c r="K77" s="157">
        <f t="shared" si="72"/>
        <v>0</v>
      </c>
      <c r="L77" s="146">
        <f t="shared" si="79"/>
        <v>0</v>
      </c>
      <c r="M77" s="146">
        <f t="shared" si="74"/>
        <v>0</v>
      </c>
      <c r="N77" s="147">
        <f>IF(F77="Direct",SUM(K77:M77),0)</f>
        <v>0</v>
      </c>
      <c r="O77" s="145">
        <f t="shared" si="80"/>
        <v>0</v>
      </c>
      <c r="P77" s="145">
        <f t="shared" si="81"/>
        <v>0</v>
      </c>
    </row>
    <row r="78" spans="1:16" ht="15.75" thickBot="1" x14ac:dyDescent="0.3">
      <c r="A78" s="7"/>
      <c r="B78" s="104"/>
      <c r="C78" s="8"/>
      <c r="D78" s="81"/>
      <c r="E78" s="113"/>
      <c r="F78" s="24"/>
      <c r="G78" s="22"/>
      <c r="H78" s="131"/>
      <c r="I78" s="144">
        <f t="shared" si="77"/>
        <v>0</v>
      </c>
      <c r="J78" s="145" t="str">
        <f t="shared" si="78"/>
        <v>No</v>
      </c>
      <c r="K78" s="157">
        <f t="shared" si="72"/>
        <v>0</v>
      </c>
      <c r="L78" s="156">
        <f t="shared" si="79"/>
        <v>0</v>
      </c>
      <c r="M78" s="156">
        <f t="shared" si="74"/>
        <v>0</v>
      </c>
      <c r="N78" s="220">
        <f>IF(F78="Direct",SUM(K78:M78),0)</f>
        <v>0</v>
      </c>
      <c r="O78" s="145">
        <f t="shared" si="80"/>
        <v>0</v>
      </c>
      <c r="P78" s="145">
        <f t="shared" si="81"/>
        <v>0</v>
      </c>
    </row>
    <row r="79" spans="1:16" ht="15.75" thickBot="1" x14ac:dyDescent="0.3">
      <c r="A79" s="5" t="s">
        <v>101</v>
      </c>
      <c r="B79" s="105"/>
      <c r="C79" s="6"/>
      <c r="D79" s="84"/>
      <c r="E79" s="91"/>
      <c r="F79" s="59"/>
      <c r="G79" s="79"/>
      <c r="H79" s="132"/>
      <c r="I79" s="141">
        <f>SUM(I69:I78)</f>
        <v>0</v>
      </c>
      <c r="J79" s="141"/>
      <c r="K79" s="141">
        <f t="shared" ref="K79:P79" si="82">SUM(K69:K78)</f>
        <v>0</v>
      </c>
      <c r="L79" s="141">
        <f t="shared" si="82"/>
        <v>0</v>
      </c>
      <c r="M79" s="141">
        <f t="shared" si="82"/>
        <v>0</v>
      </c>
      <c r="N79" s="141">
        <f t="shared" si="82"/>
        <v>0</v>
      </c>
      <c r="O79" s="141">
        <f t="shared" si="82"/>
        <v>0</v>
      </c>
      <c r="P79" s="141">
        <f t="shared" si="82"/>
        <v>0</v>
      </c>
    </row>
    <row r="80" spans="1:16" s="40" customFormat="1" x14ac:dyDescent="0.25">
      <c r="A80" s="41"/>
      <c r="B80" s="108"/>
      <c r="C80" s="42"/>
      <c r="D80" s="43"/>
      <c r="E80" s="43"/>
      <c r="F80" s="43"/>
      <c r="G80" s="44"/>
      <c r="H80" s="111"/>
      <c r="I80" s="43"/>
      <c r="J80" s="43"/>
      <c r="K80" s="43"/>
      <c r="L80" s="45"/>
      <c r="M80" s="45"/>
      <c r="N80" s="45"/>
      <c r="O80" s="45"/>
    </row>
    <row r="81" spans="1:16" ht="45" x14ac:dyDescent="0.25">
      <c r="A81" s="54"/>
      <c r="B81" s="109"/>
      <c r="H81" s="205" t="s">
        <v>60</v>
      </c>
      <c r="I81" s="56" t="s">
        <v>27</v>
      </c>
      <c r="J81" s="56" t="s">
        <v>80</v>
      </c>
      <c r="K81" s="56" t="s">
        <v>63</v>
      </c>
      <c r="L81" s="118" t="s">
        <v>99</v>
      </c>
      <c r="M81" s="122" t="s">
        <v>98</v>
      </c>
      <c r="N81" s="56" t="s">
        <v>57</v>
      </c>
      <c r="O81" s="56" t="s">
        <v>61</v>
      </c>
      <c r="P81" s="56" t="s">
        <v>29</v>
      </c>
    </row>
    <row r="82" spans="1:16" ht="15" customHeight="1" x14ac:dyDescent="0.25">
      <c r="A82" s="2"/>
      <c r="B82" s="109"/>
      <c r="H82" s="205"/>
      <c r="I82" s="112">
        <f>SUM(I79,I67,I55,I43,I31,I19)</f>
        <v>0</v>
      </c>
      <c r="J82" s="160" t="s">
        <v>80</v>
      </c>
      <c r="K82" s="112">
        <f t="shared" ref="K82:P82" si="83">SUM(K79,K67,K55,K43,K31,K19)</f>
        <v>0</v>
      </c>
      <c r="L82" s="120">
        <f t="shared" si="83"/>
        <v>0</v>
      </c>
      <c r="M82" s="159">
        <f t="shared" si="83"/>
        <v>0</v>
      </c>
      <c r="N82" s="112">
        <f t="shared" si="83"/>
        <v>0</v>
      </c>
      <c r="O82" s="112">
        <f t="shared" si="83"/>
        <v>0</v>
      </c>
      <c r="P82" s="112">
        <f t="shared" si="83"/>
        <v>0</v>
      </c>
    </row>
    <row r="83" spans="1:16" ht="29.45" customHeight="1" x14ac:dyDescent="0.25">
      <c r="L83" s="201" t="s">
        <v>115</v>
      </c>
      <c r="M83" s="201"/>
    </row>
  </sheetData>
  <mergeCells count="8">
    <mergeCell ref="A1:O1"/>
    <mergeCell ref="A3:O3"/>
    <mergeCell ref="B4:F4"/>
    <mergeCell ref="L83:M83"/>
    <mergeCell ref="C8:E8"/>
    <mergeCell ref="H81:H82"/>
    <mergeCell ref="A2:O2"/>
    <mergeCell ref="B5:F5"/>
  </mergeCells>
  <dataValidations count="1">
    <dataValidation type="decimal" allowBlank="1" showInputMessage="1" showErrorMessage="1" error="The maximum de minimus indirect cost rate is 15%." sqref="B5:F5" xr:uid="{FF7B9954-0351-4A04-A887-1C07FE80387A}">
      <formula1>0</formula1>
      <formula2>0.15</formula2>
    </dataValidation>
  </dataValidations>
  <pageMargins left="0.5" right="0.25" top="0.5" bottom="0.75" header="0.3" footer="0.3"/>
  <pageSetup orientation="landscape"/>
  <headerFooter>
    <oddFooter>&amp;C&amp;"Helvetica Neue,Regular"&amp;12&amp;K000000&amp;P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38DE6A4-21D4-47A0-8775-8E6FD6EC1769}">
          <x14:formula1>
            <xm:f>'Hidden Dropdown menu'!$B$1:$B$2</xm:f>
          </x14:formula1>
          <xm:sqref>F57:F66 F9:F18 F21:F30 F33:F42 F45:F54 F69:F78</xm:sqref>
        </x14:dataValidation>
        <x14:dataValidation type="list" allowBlank="1" showInputMessage="1" showErrorMessage="1" xr:uid="{E0924CCF-BA25-432E-B166-E89068347AD2}">
          <x14:formula1>
            <xm:f>'Hidden Dropdown menu'!$C$1:$C$2</xm:f>
          </x14:formula1>
          <xm:sqref>G57:G66 G9:G18 G21:G30 G33:G42 G45:G54 G69:G78</xm:sqref>
        </x14:dataValidation>
        <x14:dataValidation type="list" allowBlank="1" showInputMessage="1" showErrorMessage="1" xr:uid="{DD476BA1-0E5D-4744-8C46-4970B1E200F8}">
          <x14:formula1>
            <xm:f>'Hidden Dropdown menu'!$D$2:$D$8</xm:f>
          </x14:formula1>
          <xm:sqref>B57:B66 B9:B18 B21:B30 B33:B42 B45:B54 B69:B78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40B8-DD23-4565-AE70-9FBCB1CF8B53}">
  <dimension ref="A1:P81"/>
  <sheetViews>
    <sheetView zoomScale="70" zoomScaleNormal="70" workbookViewId="0">
      <selection activeCell="C7" sqref="C7:E7"/>
    </sheetView>
  </sheetViews>
  <sheetFormatPr defaultColWidth="8.85546875" defaultRowHeight="15" x14ac:dyDescent="0.25"/>
  <cols>
    <col min="1" max="1" width="45.85546875" style="1" customWidth="1"/>
    <col min="2" max="2" width="26.85546875" style="103" bestFit="1" customWidth="1"/>
    <col min="3" max="3" width="21.28515625" style="1" bestFit="1" customWidth="1"/>
    <col min="4" max="4" width="15.7109375" style="1" bestFit="1" customWidth="1"/>
    <col min="5" max="5" width="16.28515625" style="1" bestFit="1" customWidth="1"/>
    <col min="6" max="6" width="17.7109375" style="1" bestFit="1" customWidth="1"/>
    <col min="7" max="7" width="24.7109375" style="1" customWidth="1"/>
    <col min="8" max="8" width="43" style="103" customWidth="1"/>
    <col min="9" max="9" width="14.28515625" style="1" bestFit="1" customWidth="1"/>
    <col min="10" max="10" width="19.7109375" style="1" bestFit="1" customWidth="1"/>
    <col min="11" max="11" width="14" style="1" customWidth="1"/>
    <col min="12" max="12" width="16.140625" style="1" bestFit="1" customWidth="1"/>
    <col min="13" max="13" width="16.140625" style="1" customWidth="1"/>
    <col min="14" max="14" width="17.5703125" style="1" customWidth="1"/>
    <col min="15" max="16" width="13.28515625" style="1" bestFit="1" customWidth="1"/>
    <col min="17" max="16384" width="8.85546875" style="1"/>
  </cols>
  <sheetData>
    <row r="1" spans="1:16" ht="40.5" customHeight="1" x14ac:dyDescent="0.25">
      <c r="A1" s="211" t="s">
        <v>108</v>
      </c>
      <c r="B1" s="207"/>
      <c r="C1" s="207"/>
      <c r="D1" s="207"/>
      <c r="E1" s="207"/>
      <c r="F1" s="207"/>
      <c r="G1" s="207"/>
      <c r="H1" s="207"/>
      <c r="I1" s="207"/>
      <c r="J1" s="207"/>
      <c r="K1" s="207"/>
      <c r="L1" s="207"/>
      <c r="M1" s="207"/>
      <c r="N1" s="207"/>
      <c r="O1" s="207"/>
    </row>
    <row r="2" spans="1:16" ht="34.5" customHeight="1" thickBot="1" x14ac:dyDescent="0.3">
      <c r="A2" s="212" t="s">
        <v>72</v>
      </c>
      <c r="B2" s="213"/>
      <c r="C2" s="213"/>
      <c r="D2" s="213"/>
      <c r="E2" s="213"/>
      <c r="F2" s="213"/>
      <c r="G2" s="213"/>
      <c r="H2" s="213"/>
      <c r="I2" s="213"/>
      <c r="J2" s="213"/>
      <c r="K2" s="213"/>
      <c r="L2" s="213"/>
      <c r="M2" s="213"/>
      <c r="N2" s="213"/>
      <c r="O2" s="213"/>
    </row>
    <row r="3" spans="1:16" ht="15.75" x14ac:dyDescent="0.25">
      <c r="A3" s="142" t="s">
        <v>44</v>
      </c>
      <c r="B3" s="214" t="s">
        <v>76</v>
      </c>
      <c r="C3" s="214"/>
      <c r="D3" s="214"/>
      <c r="E3" s="214"/>
      <c r="F3" s="215"/>
      <c r="G3" s="26"/>
      <c r="H3" s="101"/>
      <c r="I3" s="26"/>
      <c r="J3" s="26"/>
      <c r="K3" s="26"/>
      <c r="L3" s="26"/>
      <c r="M3" s="26"/>
      <c r="N3" s="26"/>
      <c r="O3" s="26"/>
    </row>
    <row r="4" spans="1:16" ht="16.5" thickBot="1" x14ac:dyDescent="0.3">
      <c r="A4" s="143" t="s">
        <v>107</v>
      </c>
      <c r="B4" s="208">
        <v>0.1</v>
      </c>
      <c r="C4" s="209"/>
      <c r="D4" s="209"/>
      <c r="E4" s="209"/>
      <c r="F4" s="210"/>
      <c r="G4" s="27"/>
      <c r="H4" s="110"/>
      <c r="I4" s="27"/>
      <c r="J4" s="27"/>
      <c r="K4" s="27"/>
      <c r="L4" s="27"/>
      <c r="M4" s="27"/>
      <c r="N4" s="27"/>
      <c r="O4" s="27"/>
    </row>
    <row r="5" spans="1:16" s="32" customFormat="1" ht="16.5" thickBot="1" x14ac:dyDescent="0.3">
      <c r="A5" s="31"/>
      <c r="B5" s="101"/>
      <c r="C5" s="26"/>
      <c r="D5" s="27"/>
      <c r="E5" s="27"/>
      <c r="F5" s="27"/>
      <c r="G5" s="27"/>
      <c r="H5" s="110"/>
      <c r="I5" s="27"/>
      <c r="J5" s="27"/>
      <c r="K5" s="27"/>
      <c r="L5" s="27"/>
      <c r="M5" s="27"/>
      <c r="N5" s="27"/>
      <c r="O5" s="27"/>
    </row>
    <row r="6" spans="1:16" s="15" customFormat="1" ht="79.150000000000006" customHeight="1" thickBot="1" x14ac:dyDescent="0.3">
      <c r="A6" s="53" t="s">
        <v>59</v>
      </c>
      <c r="B6" s="102" t="s">
        <v>83</v>
      </c>
      <c r="C6" s="4" t="s">
        <v>23</v>
      </c>
      <c r="D6" s="4" t="s">
        <v>21</v>
      </c>
      <c r="E6" s="4" t="s">
        <v>22</v>
      </c>
      <c r="F6" s="34" t="s">
        <v>28</v>
      </c>
      <c r="G6" s="37" t="s">
        <v>58</v>
      </c>
      <c r="H6" s="36" t="s">
        <v>4</v>
      </c>
      <c r="I6" s="37" t="s">
        <v>27</v>
      </c>
      <c r="J6" s="126" t="s">
        <v>81</v>
      </c>
      <c r="K6" s="127" t="s">
        <v>62</v>
      </c>
      <c r="L6" s="128" t="s">
        <v>96</v>
      </c>
      <c r="M6" s="129" t="s">
        <v>97</v>
      </c>
      <c r="N6" s="130" t="s">
        <v>3</v>
      </c>
      <c r="O6" s="55" t="s">
        <v>61</v>
      </c>
      <c r="P6" s="35" t="s">
        <v>29</v>
      </c>
    </row>
    <row r="7" spans="1:16" ht="45" customHeight="1" x14ac:dyDescent="0.25">
      <c r="A7" s="46" t="s">
        <v>36</v>
      </c>
      <c r="C7" s="216" t="s">
        <v>113</v>
      </c>
      <c r="D7" s="203"/>
      <c r="E7" s="217"/>
      <c r="F7" s="28"/>
      <c r="G7" s="33"/>
      <c r="H7" s="69"/>
      <c r="I7" s="71"/>
      <c r="J7" s="124"/>
      <c r="K7" s="124"/>
      <c r="L7" s="78"/>
      <c r="M7" s="121"/>
      <c r="N7" s="125"/>
      <c r="O7" s="25"/>
      <c r="P7" s="72"/>
    </row>
    <row r="8" spans="1:16" ht="30" x14ac:dyDescent="0.25">
      <c r="A8" s="98" t="s">
        <v>26</v>
      </c>
      <c r="B8" s="104" t="s">
        <v>89</v>
      </c>
      <c r="C8" s="96" t="s">
        <v>114</v>
      </c>
      <c r="D8" s="81">
        <v>120000</v>
      </c>
      <c r="E8" s="113">
        <v>0.5</v>
      </c>
      <c r="F8" s="18" t="s">
        <v>19</v>
      </c>
      <c r="G8" s="21" t="s">
        <v>24</v>
      </c>
      <c r="H8" s="131" t="s">
        <v>64</v>
      </c>
      <c r="I8" s="144">
        <f>D8*E8</f>
        <v>60000</v>
      </c>
      <c r="J8" s="145" t="str">
        <f>IF(AND(F8="Direct",G8="Yes"), "Yes", "No")</f>
        <v>Yes</v>
      </c>
      <c r="K8" s="145">
        <f>IF(J8="Yes",I8, 0)</f>
        <v>60000</v>
      </c>
      <c r="L8" s="146">
        <f>IF(AND(B8="Operations",J8="Yes"),K8*$B$4,0)</f>
        <v>6000</v>
      </c>
      <c r="M8" s="146">
        <f>IF(
    $B8 &lt;&gt; "Operations",
        IF(
            $J8="Yes",
                $K8*$B$4,
                0
        ),
    0
)</f>
        <v>0</v>
      </c>
      <c r="N8" s="147">
        <f>IF(F8="Direct",SUM(K8:M8),0)</f>
        <v>66000</v>
      </c>
      <c r="O8" s="145">
        <f>IF(L8&gt;0,N8*0.4392,N8*0.1027)</f>
        <v>28987.199999999997</v>
      </c>
      <c r="P8" s="145">
        <f>N8-O8</f>
        <v>37012.800000000003</v>
      </c>
    </row>
    <row r="9" spans="1:16" x14ac:dyDescent="0.25">
      <c r="A9" s="99" t="s">
        <v>45</v>
      </c>
      <c r="B9" s="104" t="s">
        <v>89</v>
      </c>
      <c r="C9" s="96" t="s">
        <v>102</v>
      </c>
      <c r="D9" s="81">
        <v>60000</v>
      </c>
      <c r="E9" s="113">
        <v>1</v>
      </c>
      <c r="F9" s="18" t="s">
        <v>19</v>
      </c>
      <c r="G9" s="21" t="s">
        <v>24</v>
      </c>
      <c r="H9" s="131" t="s">
        <v>65</v>
      </c>
      <c r="I9" s="144">
        <f t="shared" ref="I9:I17" si="0">D9*E9</f>
        <v>60000</v>
      </c>
      <c r="J9" s="145" t="str">
        <f t="shared" ref="J9:J17" si="1">IF(AND(F9="Direct",G9="Yes"), "Yes", "No")</f>
        <v>Yes</v>
      </c>
      <c r="K9" s="145">
        <f t="shared" ref="K9:K17" si="2">IF(J9="Yes",I9, 0)</f>
        <v>60000</v>
      </c>
      <c r="L9" s="146">
        <f t="shared" ref="L9:L17" si="3">IF(AND(B9="Operations",J9="Yes"),K9*$B$4,0)</f>
        <v>6000</v>
      </c>
      <c r="M9" s="146">
        <f t="shared" ref="M9:M17" si="4">IF(
    $B9 &lt;&gt; "Operations",
        IF(
            $J9="Yes",
                $K9*$B$4,
                0
        ),
    0
)</f>
        <v>0</v>
      </c>
      <c r="N9" s="147">
        <f>IF(F9="Direct",SUM(K9:M9),0)</f>
        <v>66000</v>
      </c>
      <c r="O9" s="145">
        <f t="shared" ref="O9:O17" si="5">IF(L9&gt;0,N9*0.4392,N9*0.1027)</f>
        <v>28987.199999999997</v>
      </c>
      <c r="P9" s="145">
        <f t="shared" ref="P9:P17" si="6">N9-O9</f>
        <v>37012.800000000003</v>
      </c>
    </row>
    <row r="10" spans="1:16" ht="30" x14ac:dyDescent="0.25">
      <c r="A10" s="99" t="s">
        <v>46</v>
      </c>
      <c r="B10" s="104" t="s">
        <v>90</v>
      </c>
      <c r="C10" s="96" t="s">
        <v>102</v>
      </c>
      <c r="D10" s="81">
        <v>40000</v>
      </c>
      <c r="E10" s="113">
        <v>1</v>
      </c>
      <c r="F10" s="19" t="s">
        <v>20</v>
      </c>
      <c r="G10" s="21" t="s">
        <v>25</v>
      </c>
      <c r="H10" s="131" t="s">
        <v>66</v>
      </c>
      <c r="I10" s="144">
        <f t="shared" si="0"/>
        <v>40000</v>
      </c>
      <c r="J10" s="145" t="str">
        <f t="shared" si="1"/>
        <v>No</v>
      </c>
      <c r="K10" s="145">
        <f t="shared" si="2"/>
        <v>0</v>
      </c>
      <c r="L10" s="146">
        <f t="shared" si="3"/>
        <v>0</v>
      </c>
      <c r="M10" s="146">
        <f t="shared" si="4"/>
        <v>0</v>
      </c>
      <c r="N10" s="147">
        <f>IF(F10="Direct",SUM(K10:M10),0)</f>
        <v>0</v>
      </c>
      <c r="O10" s="145">
        <f t="shared" si="5"/>
        <v>0</v>
      </c>
      <c r="P10" s="145">
        <f t="shared" si="6"/>
        <v>0</v>
      </c>
    </row>
    <row r="11" spans="1:16" ht="30" x14ac:dyDescent="0.25">
      <c r="A11" s="99" t="s">
        <v>91</v>
      </c>
      <c r="B11" s="104" t="s">
        <v>87</v>
      </c>
      <c r="C11" s="96" t="s">
        <v>102</v>
      </c>
      <c r="D11" s="81">
        <v>100000</v>
      </c>
      <c r="E11" s="115">
        <v>0.2</v>
      </c>
      <c r="F11" s="23" t="s">
        <v>19</v>
      </c>
      <c r="G11" s="21" t="s">
        <v>24</v>
      </c>
      <c r="H11" s="131" t="s">
        <v>95</v>
      </c>
      <c r="I11" s="144">
        <f t="shared" si="0"/>
        <v>20000</v>
      </c>
      <c r="J11" s="145" t="str">
        <f t="shared" si="1"/>
        <v>Yes</v>
      </c>
      <c r="K11" s="145">
        <f t="shared" si="2"/>
        <v>20000</v>
      </c>
      <c r="L11" s="146">
        <f t="shared" si="3"/>
        <v>0</v>
      </c>
      <c r="M11" s="146">
        <f t="shared" si="4"/>
        <v>2000</v>
      </c>
      <c r="N11" s="147">
        <f>IF(F11="Direct",SUM(K11:M11),0)</f>
        <v>22000</v>
      </c>
      <c r="O11" s="145">
        <f t="shared" si="5"/>
        <v>2259.4</v>
      </c>
      <c r="P11" s="145">
        <f t="shared" si="6"/>
        <v>19740.599999999999</v>
      </c>
    </row>
    <row r="12" spans="1:16" x14ac:dyDescent="0.25">
      <c r="A12" s="100"/>
      <c r="B12" s="104"/>
      <c r="C12" s="97"/>
      <c r="D12" s="82"/>
      <c r="E12" s="116"/>
      <c r="F12" s="24"/>
      <c r="G12" s="22"/>
      <c r="H12" s="131"/>
      <c r="I12" s="148">
        <f t="shared" si="0"/>
        <v>0</v>
      </c>
      <c r="J12" s="149" t="str">
        <f t="shared" si="1"/>
        <v>No</v>
      </c>
      <c r="K12" s="149">
        <f t="shared" si="2"/>
        <v>0</v>
      </c>
      <c r="L12" s="150">
        <f t="shared" si="3"/>
        <v>0</v>
      </c>
      <c r="M12" s="150">
        <f t="shared" si="4"/>
        <v>0</v>
      </c>
      <c r="N12" s="220">
        <f>IF(F12="Direct",SUM(K12:M12),0)</f>
        <v>0</v>
      </c>
      <c r="O12" s="149">
        <f t="shared" si="5"/>
        <v>0</v>
      </c>
      <c r="P12" s="149">
        <f t="shared" si="6"/>
        <v>0</v>
      </c>
    </row>
    <row r="13" spans="1:16" x14ac:dyDescent="0.25">
      <c r="A13" s="99"/>
      <c r="B13" s="104"/>
      <c r="C13" s="96"/>
      <c r="D13" s="81"/>
      <c r="E13" s="115"/>
      <c r="F13" s="23"/>
      <c r="G13" s="21"/>
      <c r="H13" s="131"/>
      <c r="I13" s="144">
        <f t="shared" si="0"/>
        <v>0</v>
      </c>
      <c r="J13" s="145" t="str">
        <f t="shared" si="1"/>
        <v>No</v>
      </c>
      <c r="K13" s="145">
        <f t="shared" si="2"/>
        <v>0</v>
      </c>
      <c r="L13" s="146">
        <f t="shared" si="3"/>
        <v>0</v>
      </c>
      <c r="M13" s="146">
        <f t="shared" si="4"/>
        <v>0</v>
      </c>
      <c r="N13" s="220">
        <f>IF(F13="Direct",SUM(K13:M13),0)</f>
        <v>0</v>
      </c>
      <c r="O13" s="145">
        <f t="shared" si="5"/>
        <v>0</v>
      </c>
      <c r="P13" s="145">
        <f t="shared" si="6"/>
        <v>0</v>
      </c>
    </row>
    <row r="14" spans="1:16" x14ac:dyDescent="0.25">
      <c r="A14" s="100"/>
      <c r="B14" s="104"/>
      <c r="C14" s="97"/>
      <c r="D14" s="82"/>
      <c r="E14" s="116"/>
      <c r="F14" s="24"/>
      <c r="G14" s="22"/>
      <c r="H14" s="131"/>
      <c r="I14" s="144">
        <f t="shared" si="0"/>
        <v>0</v>
      </c>
      <c r="J14" s="145" t="str">
        <f t="shared" si="1"/>
        <v>No</v>
      </c>
      <c r="K14" s="145">
        <f t="shared" si="2"/>
        <v>0</v>
      </c>
      <c r="L14" s="146">
        <f t="shared" si="3"/>
        <v>0</v>
      </c>
      <c r="M14" s="146">
        <f t="shared" si="4"/>
        <v>0</v>
      </c>
      <c r="N14" s="220">
        <f>IF(F14="Direct",SUM(K14:M14),0)</f>
        <v>0</v>
      </c>
      <c r="O14" s="145">
        <f t="shared" si="5"/>
        <v>0</v>
      </c>
      <c r="P14" s="145">
        <f t="shared" si="6"/>
        <v>0</v>
      </c>
    </row>
    <row r="15" spans="1:16" x14ac:dyDescent="0.25">
      <c r="A15" s="100"/>
      <c r="B15" s="104"/>
      <c r="C15" s="97"/>
      <c r="D15" s="82"/>
      <c r="E15" s="116"/>
      <c r="F15" s="24"/>
      <c r="G15" s="22"/>
      <c r="H15" s="131"/>
      <c r="I15" s="144">
        <f t="shared" si="0"/>
        <v>0</v>
      </c>
      <c r="J15" s="145" t="str">
        <f t="shared" si="1"/>
        <v>No</v>
      </c>
      <c r="K15" s="145">
        <f t="shared" si="2"/>
        <v>0</v>
      </c>
      <c r="L15" s="146">
        <f t="shared" si="3"/>
        <v>0</v>
      </c>
      <c r="M15" s="146">
        <f t="shared" si="4"/>
        <v>0</v>
      </c>
      <c r="N15" s="220">
        <f>IF(F15="Direct",SUM(K15:M15),0)</f>
        <v>0</v>
      </c>
      <c r="O15" s="145">
        <f t="shared" si="5"/>
        <v>0</v>
      </c>
      <c r="P15" s="145">
        <f t="shared" si="6"/>
        <v>0</v>
      </c>
    </row>
    <row r="16" spans="1:16" x14ac:dyDescent="0.25">
      <c r="A16" s="99"/>
      <c r="B16" s="104"/>
      <c r="C16" s="96"/>
      <c r="D16" s="81"/>
      <c r="E16" s="115"/>
      <c r="F16" s="23"/>
      <c r="G16" s="21"/>
      <c r="H16" s="131"/>
      <c r="I16" s="151">
        <f t="shared" si="0"/>
        <v>0</v>
      </c>
      <c r="J16" s="152" t="str">
        <f t="shared" si="1"/>
        <v>No</v>
      </c>
      <c r="K16" s="152">
        <f t="shared" si="2"/>
        <v>0</v>
      </c>
      <c r="L16" s="153">
        <f t="shared" si="3"/>
        <v>0</v>
      </c>
      <c r="M16" s="153">
        <f t="shared" si="4"/>
        <v>0</v>
      </c>
      <c r="N16" s="220">
        <f>IF(F16="Direct",SUM(K16:M16),0)</f>
        <v>0</v>
      </c>
      <c r="O16" s="152">
        <f t="shared" si="5"/>
        <v>0</v>
      </c>
      <c r="P16" s="152">
        <f t="shared" si="6"/>
        <v>0</v>
      </c>
    </row>
    <row r="17" spans="1:16" ht="15.75" thickBot="1" x14ac:dyDescent="0.3">
      <c r="A17" s="100"/>
      <c r="B17" s="104"/>
      <c r="C17" s="97"/>
      <c r="D17" s="82"/>
      <c r="E17" s="116"/>
      <c r="F17" s="24"/>
      <c r="G17" s="22"/>
      <c r="H17" s="131"/>
      <c r="I17" s="154">
        <f t="shared" si="0"/>
        <v>0</v>
      </c>
      <c r="J17" s="155" t="str">
        <f t="shared" si="1"/>
        <v>No</v>
      </c>
      <c r="K17" s="155">
        <f t="shared" si="2"/>
        <v>0</v>
      </c>
      <c r="L17" s="156">
        <f t="shared" si="3"/>
        <v>0</v>
      </c>
      <c r="M17" s="156">
        <f t="shared" si="4"/>
        <v>0</v>
      </c>
      <c r="N17" s="220">
        <f>IF(F17="Direct",SUM(K17:M17),0)</f>
        <v>0</v>
      </c>
      <c r="O17" s="155">
        <f t="shared" si="5"/>
        <v>0</v>
      </c>
      <c r="P17" s="155">
        <f t="shared" si="6"/>
        <v>0</v>
      </c>
    </row>
    <row r="18" spans="1:16" ht="15.75" thickBot="1" x14ac:dyDescent="0.3">
      <c r="A18" s="5" t="s">
        <v>42</v>
      </c>
      <c r="B18" s="105"/>
      <c r="C18" s="6"/>
      <c r="D18" s="83"/>
      <c r="E18" s="89"/>
      <c r="F18" s="59"/>
      <c r="G18" s="58"/>
      <c r="H18" s="132"/>
      <c r="I18" s="133">
        <f>SUM(I8:I17)</f>
        <v>180000</v>
      </c>
      <c r="J18" s="74"/>
      <c r="K18" s="133">
        <f t="shared" ref="K18:P18" si="7">SUM(K8:K17)</f>
        <v>140000</v>
      </c>
      <c r="L18" s="133">
        <f t="shared" si="7"/>
        <v>12000</v>
      </c>
      <c r="M18" s="133">
        <f t="shared" si="7"/>
        <v>2000</v>
      </c>
      <c r="N18" s="133">
        <f t="shared" si="7"/>
        <v>154000</v>
      </c>
      <c r="O18" s="133">
        <f t="shared" si="7"/>
        <v>60233.799999999996</v>
      </c>
      <c r="P18" s="133">
        <f t="shared" si="7"/>
        <v>93766.200000000012</v>
      </c>
    </row>
    <row r="19" spans="1:16" ht="30" x14ac:dyDescent="0.25">
      <c r="A19" s="49" t="s">
        <v>75</v>
      </c>
      <c r="C19" s="48"/>
      <c r="D19" s="48"/>
      <c r="E19" s="90"/>
      <c r="F19" s="20"/>
      <c r="G19" s="80"/>
      <c r="H19" s="134"/>
      <c r="I19" s="138"/>
      <c r="J19" s="61"/>
      <c r="K19" s="61"/>
      <c r="L19" s="61"/>
      <c r="M19" s="123"/>
      <c r="N19" s="67"/>
      <c r="O19" s="68"/>
      <c r="P19" s="68"/>
    </row>
    <row r="20" spans="1:16" ht="30" x14ac:dyDescent="0.25">
      <c r="A20" s="7" t="s">
        <v>26</v>
      </c>
      <c r="B20" s="104" t="s">
        <v>89</v>
      </c>
      <c r="C20" s="8" t="s">
        <v>103</v>
      </c>
      <c r="D20" s="81">
        <v>40000</v>
      </c>
      <c r="E20" s="113">
        <v>0.25</v>
      </c>
      <c r="F20" s="18" t="s">
        <v>19</v>
      </c>
      <c r="G20" s="21" t="s">
        <v>24</v>
      </c>
      <c r="H20" s="131" t="s">
        <v>64</v>
      </c>
      <c r="I20" s="144">
        <f>D20*E20</f>
        <v>10000</v>
      </c>
      <c r="J20" s="145" t="str">
        <f>IF(AND(F20="Direct",G20="Yes"), "Yes", "No")</f>
        <v>Yes</v>
      </c>
      <c r="K20" s="145">
        <f>IF(J20="Yes",I20, 0)</f>
        <v>10000</v>
      </c>
      <c r="L20" s="146">
        <f>IF(AND(B20="Operations",J20="Yes"),K20*$B$4,0)</f>
        <v>1000</v>
      </c>
      <c r="M20" s="146">
        <f>IF(
    $B20 &lt;&gt; "Operations",
        IF(
            $J20="Yes",
                $K20*$B$4,
                0
        ),
    0
)</f>
        <v>0</v>
      </c>
      <c r="N20" s="147">
        <f>IF(F20="Direct",SUM(K20:M20),0)</f>
        <v>11000</v>
      </c>
      <c r="O20" s="145">
        <f>IF(L20&gt;0,N20*0.4392,N20*0.1027)</f>
        <v>4831.2</v>
      </c>
      <c r="P20" s="145">
        <f>N20-O20</f>
        <v>6168.8</v>
      </c>
    </row>
    <row r="21" spans="1:16" x14ac:dyDescent="0.25">
      <c r="A21" s="7" t="s">
        <v>45</v>
      </c>
      <c r="B21" s="104" t="s">
        <v>89</v>
      </c>
      <c r="C21" s="8" t="s">
        <v>103</v>
      </c>
      <c r="D21" s="81">
        <v>20000</v>
      </c>
      <c r="E21" s="113">
        <v>1</v>
      </c>
      <c r="F21" s="18" t="s">
        <v>19</v>
      </c>
      <c r="G21" s="21" t="s">
        <v>24</v>
      </c>
      <c r="H21" s="131" t="s">
        <v>65</v>
      </c>
      <c r="I21" s="144">
        <f t="shared" ref="I21:I29" si="8">D21*E21</f>
        <v>20000</v>
      </c>
      <c r="J21" s="145" t="str">
        <f t="shared" ref="J21:J29" si="9">IF(AND(F21="Direct",G21="Yes"), "Yes", "No")</f>
        <v>Yes</v>
      </c>
      <c r="K21" s="145">
        <f t="shared" ref="K21:K29" si="10">IF(J21="Yes",I21, 0)</f>
        <v>20000</v>
      </c>
      <c r="L21" s="146">
        <f t="shared" ref="L21:L29" si="11">IF(AND(B21="Operations",J21="Yes"),K21*$B$4,0)</f>
        <v>2000</v>
      </c>
      <c r="M21" s="146">
        <f t="shared" ref="M21:M29" si="12">IF(
    $B21 &lt;&gt; "Operations",
        IF(
            $J21="Yes",
                $K21*$B$4,
                0
        ),
    0
)</f>
        <v>0</v>
      </c>
      <c r="N21" s="147">
        <f>IF(F21="Direct",SUM(K21:M21),0)</f>
        <v>22000</v>
      </c>
      <c r="O21" s="145">
        <f t="shared" ref="O21:O29" si="13">IF(L21&gt;0,N21*0.4392,N21*0.1027)</f>
        <v>9662.4</v>
      </c>
      <c r="P21" s="145">
        <f t="shared" ref="P21:P29" si="14">N21-O21</f>
        <v>12337.6</v>
      </c>
    </row>
    <row r="22" spans="1:16" ht="30" x14ac:dyDescent="0.25">
      <c r="A22" s="7" t="s">
        <v>46</v>
      </c>
      <c r="B22" s="104" t="s">
        <v>90</v>
      </c>
      <c r="C22" s="8" t="s">
        <v>103</v>
      </c>
      <c r="D22" s="81">
        <v>10000</v>
      </c>
      <c r="E22" s="113">
        <v>1</v>
      </c>
      <c r="F22" s="19" t="s">
        <v>20</v>
      </c>
      <c r="G22" s="21" t="s">
        <v>25</v>
      </c>
      <c r="H22" s="131" t="s">
        <v>66</v>
      </c>
      <c r="I22" s="144">
        <f t="shared" si="8"/>
        <v>10000</v>
      </c>
      <c r="J22" s="145" t="str">
        <f t="shared" si="9"/>
        <v>No</v>
      </c>
      <c r="K22" s="145">
        <f t="shared" si="10"/>
        <v>0</v>
      </c>
      <c r="L22" s="146">
        <f t="shared" si="11"/>
        <v>0</v>
      </c>
      <c r="M22" s="146">
        <f t="shared" si="12"/>
        <v>0</v>
      </c>
      <c r="N22" s="147">
        <f>IF(F22="Direct",SUM(K22:M22),0)</f>
        <v>0</v>
      </c>
      <c r="O22" s="145">
        <f t="shared" si="13"/>
        <v>0</v>
      </c>
      <c r="P22" s="145">
        <f t="shared" si="14"/>
        <v>0</v>
      </c>
    </row>
    <row r="23" spans="1:16" x14ac:dyDescent="0.25">
      <c r="A23" s="7" t="s">
        <v>91</v>
      </c>
      <c r="B23" s="104" t="s">
        <v>87</v>
      </c>
      <c r="C23" s="8" t="s">
        <v>103</v>
      </c>
      <c r="D23" s="81">
        <v>25000</v>
      </c>
      <c r="E23" s="113">
        <v>0.25</v>
      </c>
      <c r="F23" s="23" t="s">
        <v>19</v>
      </c>
      <c r="G23" s="21" t="s">
        <v>24</v>
      </c>
      <c r="H23" s="131" t="s">
        <v>94</v>
      </c>
      <c r="I23" s="144">
        <f t="shared" si="8"/>
        <v>6250</v>
      </c>
      <c r="J23" s="145" t="str">
        <f t="shared" si="9"/>
        <v>Yes</v>
      </c>
      <c r="K23" s="145">
        <f t="shared" si="10"/>
        <v>6250</v>
      </c>
      <c r="L23" s="146">
        <f t="shared" si="11"/>
        <v>0</v>
      </c>
      <c r="M23" s="146">
        <f t="shared" si="12"/>
        <v>625</v>
      </c>
      <c r="N23" s="147">
        <f>IF(F23="Direct",SUM(K23:M23),0)</f>
        <v>6875</v>
      </c>
      <c r="O23" s="145">
        <f t="shared" si="13"/>
        <v>706.0625</v>
      </c>
      <c r="P23" s="145">
        <f t="shared" si="14"/>
        <v>6168.9375</v>
      </c>
    </row>
    <row r="24" spans="1:16" x14ac:dyDescent="0.25">
      <c r="A24" s="7"/>
      <c r="B24" s="104"/>
      <c r="C24" s="8"/>
      <c r="D24" s="81"/>
      <c r="E24" s="113"/>
      <c r="F24" s="24"/>
      <c r="G24" s="22"/>
      <c r="H24" s="131"/>
      <c r="I24" s="144">
        <f t="shared" si="8"/>
        <v>0</v>
      </c>
      <c r="J24" s="145" t="str">
        <f t="shared" si="9"/>
        <v>No</v>
      </c>
      <c r="K24" s="145">
        <f t="shared" si="10"/>
        <v>0</v>
      </c>
      <c r="L24" s="146">
        <f t="shared" si="11"/>
        <v>0</v>
      </c>
      <c r="M24" s="146">
        <f t="shared" si="12"/>
        <v>0</v>
      </c>
      <c r="N24" s="147">
        <f>IF(F24="Direct",SUM(K24:M24),0)</f>
        <v>0</v>
      </c>
      <c r="O24" s="145">
        <f t="shared" si="13"/>
        <v>0</v>
      </c>
      <c r="P24" s="145">
        <f t="shared" si="14"/>
        <v>0</v>
      </c>
    </row>
    <row r="25" spans="1:16" x14ac:dyDescent="0.25">
      <c r="A25" s="7"/>
      <c r="B25" s="104"/>
      <c r="C25" s="8"/>
      <c r="D25" s="81"/>
      <c r="E25" s="113"/>
      <c r="F25" s="23"/>
      <c r="G25" s="21"/>
      <c r="H25" s="131"/>
      <c r="I25" s="148">
        <f t="shared" si="8"/>
        <v>0</v>
      </c>
      <c r="J25" s="149" t="str">
        <f t="shared" si="9"/>
        <v>No</v>
      </c>
      <c r="K25" s="149">
        <f t="shared" si="10"/>
        <v>0</v>
      </c>
      <c r="L25" s="150">
        <f t="shared" si="11"/>
        <v>0</v>
      </c>
      <c r="M25" s="150">
        <f t="shared" si="12"/>
        <v>0</v>
      </c>
      <c r="N25" s="220">
        <f>IF(F25="Direct",SUM(K25:M25),0)</f>
        <v>0</v>
      </c>
      <c r="O25" s="149">
        <f t="shared" si="13"/>
        <v>0</v>
      </c>
      <c r="P25" s="149">
        <f t="shared" si="14"/>
        <v>0</v>
      </c>
    </row>
    <row r="26" spans="1:16" x14ac:dyDescent="0.25">
      <c r="A26" s="9"/>
      <c r="B26" s="104"/>
      <c r="C26" s="10"/>
      <c r="D26" s="82"/>
      <c r="E26" s="114"/>
      <c r="F26" s="24"/>
      <c r="G26" s="22"/>
      <c r="H26" s="131"/>
      <c r="I26" s="144">
        <f t="shared" si="8"/>
        <v>0</v>
      </c>
      <c r="J26" s="145" t="str">
        <f t="shared" si="9"/>
        <v>No</v>
      </c>
      <c r="K26" s="145">
        <f t="shared" si="10"/>
        <v>0</v>
      </c>
      <c r="L26" s="146">
        <f t="shared" si="11"/>
        <v>0</v>
      </c>
      <c r="M26" s="146">
        <f t="shared" si="12"/>
        <v>0</v>
      </c>
      <c r="N26" s="220">
        <f>IF(F26="Direct",SUM(K26:M26),0)</f>
        <v>0</v>
      </c>
      <c r="O26" s="145">
        <f t="shared" si="13"/>
        <v>0</v>
      </c>
      <c r="P26" s="145">
        <f t="shared" si="14"/>
        <v>0</v>
      </c>
    </row>
    <row r="27" spans="1:16" x14ac:dyDescent="0.25">
      <c r="A27" s="7"/>
      <c r="B27" s="104"/>
      <c r="C27" s="8"/>
      <c r="D27" s="81"/>
      <c r="E27" s="113"/>
      <c r="F27" s="24"/>
      <c r="G27" s="22"/>
      <c r="H27" s="131"/>
      <c r="I27" s="144">
        <f t="shared" si="8"/>
        <v>0</v>
      </c>
      <c r="J27" s="145" t="str">
        <f t="shared" si="9"/>
        <v>No</v>
      </c>
      <c r="K27" s="145">
        <f t="shared" si="10"/>
        <v>0</v>
      </c>
      <c r="L27" s="146">
        <f t="shared" si="11"/>
        <v>0</v>
      </c>
      <c r="M27" s="146">
        <f t="shared" si="12"/>
        <v>0</v>
      </c>
      <c r="N27" s="220">
        <f>IF(F27="Direct",SUM(K27:M27),0)</f>
        <v>0</v>
      </c>
      <c r="O27" s="145">
        <f t="shared" si="13"/>
        <v>0</v>
      </c>
      <c r="P27" s="145">
        <f t="shared" si="14"/>
        <v>0</v>
      </c>
    </row>
    <row r="28" spans="1:16" x14ac:dyDescent="0.25">
      <c r="A28" s="7"/>
      <c r="B28" s="104"/>
      <c r="C28" s="8"/>
      <c r="D28" s="81"/>
      <c r="E28" s="113"/>
      <c r="F28" s="23"/>
      <c r="G28" s="21"/>
      <c r="H28" s="131"/>
      <c r="I28" s="144">
        <f t="shared" si="8"/>
        <v>0</v>
      </c>
      <c r="J28" s="145" t="str">
        <f t="shared" si="9"/>
        <v>No</v>
      </c>
      <c r="K28" s="145">
        <f t="shared" si="10"/>
        <v>0</v>
      </c>
      <c r="L28" s="146">
        <f t="shared" si="11"/>
        <v>0</v>
      </c>
      <c r="M28" s="153">
        <f t="shared" si="12"/>
        <v>0</v>
      </c>
      <c r="N28" s="220">
        <f>IF(F28="Direct",SUM(K28:M28),0)</f>
        <v>0</v>
      </c>
      <c r="O28" s="152">
        <f t="shared" si="13"/>
        <v>0</v>
      </c>
      <c r="P28" s="152">
        <f t="shared" si="14"/>
        <v>0</v>
      </c>
    </row>
    <row r="29" spans="1:16" ht="15.75" thickBot="1" x14ac:dyDescent="0.3">
      <c r="A29" s="9"/>
      <c r="B29" s="104"/>
      <c r="C29" s="10"/>
      <c r="D29" s="82"/>
      <c r="E29" s="114"/>
      <c r="F29" s="24"/>
      <c r="G29" s="22"/>
      <c r="H29" s="131"/>
      <c r="I29" s="154">
        <f t="shared" si="8"/>
        <v>0</v>
      </c>
      <c r="J29" s="155" t="str">
        <f t="shared" si="9"/>
        <v>No</v>
      </c>
      <c r="K29" s="155">
        <f t="shared" si="10"/>
        <v>0</v>
      </c>
      <c r="L29" s="156">
        <f t="shared" si="11"/>
        <v>0</v>
      </c>
      <c r="M29" s="156">
        <f t="shared" si="12"/>
        <v>0</v>
      </c>
      <c r="N29" s="220">
        <f>IF(F29="Direct",SUM(K29:M29),0)</f>
        <v>0</v>
      </c>
      <c r="O29" s="155">
        <f t="shared" si="13"/>
        <v>0</v>
      </c>
      <c r="P29" s="155">
        <f t="shared" si="14"/>
        <v>0</v>
      </c>
    </row>
    <row r="30" spans="1:16" ht="15.75" thickBot="1" x14ac:dyDescent="0.3">
      <c r="A30" s="5" t="s">
        <v>40</v>
      </c>
      <c r="B30" s="105"/>
      <c r="C30" s="6"/>
      <c r="D30" s="84"/>
      <c r="E30" s="91"/>
      <c r="F30" s="59"/>
      <c r="G30" s="59"/>
      <c r="H30" s="132"/>
      <c r="I30" s="133">
        <f>SUM(I20:I29)</f>
        <v>46250</v>
      </c>
      <c r="J30" s="74"/>
      <c r="K30" s="133">
        <f t="shared" ref="K30:P30" si="15">SUM(K20:K29)</f>
        <v>36250</v>
      </c>
      <c r="L30" s="133">
        <f t="shared" si="15"/>
        <v>3000</v>
      </c>
      <c r="M30" s="133">
        <f t="shared" si="15"/>
        <v>625</v>
      </c>
      <c r="N30" s="133">
        <f t="shared" si="15"/>
        <v>39875</v>
      </c>
      <c r="O30" s="133">
        <f t="shared" si="15"/>
        <v>15199.662499999999</v>
      </c>
      <c r="P30" s="133">
        <f t="shared" si="15"/>
        <v>24675.337500000001</v>
      </c>
    </row>
    <row r="31" spans="1:16" x14ac:dyDescent="0.25">
      <c r="A31" s="49" t="s">
        <v>37</v>
      </c>
      <c r="C31" s="50"/>
      <c r="D31" s="50"/>
      <c r="E31" s="92"/>
      <c r="F31" s="17"/>
      <c r="G31" s="70"/>
      <c r="H31" s="134"/>
      <c r="I31" s="139"/>
      <c r="J31" s="62"/>
      <c r="K31" s="62"/>
      <c r="L31" s="62"/>
      <c r="M31" s="62"/>
      <c r="N31" s="65"/>
      <c r="O31" s="66"/>
      <c r="P31" s="66"/>
    </row>
    <row r="32" spans="1:16" x14ac:dyDescent="0.25">
      <c r="A32" s="7" t="s">
        <v>48</v>
      </c>
      <c r="B32" s="104" t="s">
        <v>89</v>
      </c>
      <c r="C32" s="8" t="s">
        <v>49</v>
      </c>
      <c r="D32" s="81">
        <v>4.5</v>
      </c>
      <c r="E32" s="113">
        <v>3000</v>
      </c>
      <c r="F32" s="18" t="s">
        <v>19</v>
      </c>
      <c r="G32" s="21" t="s">
        <v>24</v>
      </c>
      <c r="H32" s="131" t="s">
        <v>67</v>
      </c>
      <c r="I32" s="144">
        <f>D32*E32</f>
        <v>13500</v>
      </c>
      <c r="J32" s="145" t="str">
        <f>IF(AND(F32="Direct",G32="Yes"), "Yes", "No")</f>
        <v>Yes</v>
      </c>
      <c r="K32" s="145">
        <f>IF(J32="Yes",I32, 0)</f>
        <v>13500</v>
      </c>
      <c r="L32" s="146">
        <f>IF(AND(B32="Operations",J32="Yes"),K32*$B$4,0)</f>
        <v>1350</v>
      </c>
      <c r="M32" s="146">
        <f>IF(
    $B32 &lt;&gt; "Operations",
        IF(
            $J32="Yes",
                $K32*$B$4,
                0
        ),
    0
)</f>
        <v>0</v>
      </c>
      <c r="N32" s="147">
        <f>IF(F32="Direct",SUM(K32:M32),0)</f>
        <v>14850</v>
      </c>
      <c r="O32" s="145">
        <f>IF(L32&gt;0,N32*0.4392,N32*0.1027)</f>
        <v>6522.12</v>
      </c>
      <c r="P32" s="145">
        <f>N32-O32</f>
        <v>8327.880000000001</v>
      </c>
    </row>
    <row r="33" spans="1:16" x14ac:dyDescent="0.25">
      <c r="A33" s="7" t="s">
        <v>50</v>
      </c>
      <c r="B33" s="104" t="s">
        <v>89</v>
      </c>
      <c r="C33" s="8" t="s">
        <v>51</v>
      </c>
      <c r="D33" s="81">
        <v>500</v>
      </c>
      <c r="E33" s="113">
        <v>12</v>
      </c>
      <c r="F33" s="18" t="s">
        <v>19</v>
      </c>
      <c r="G33" s="21" t="s">
        <v>24</v>
      </c>
      <c r="H33" s="131" t="s">
        <v>68</v>
      </c>
      <c r="I33" s="144">
        <f t="shared" ref="I33:I41" si="16">D33*E33</f>
        <v>6000</v>
      </c>
      <c r="J33" s="145" t="str">
        <f t="shared" ref="J33:J41" si="17">IF(AND(F33="Direct",G33="Yes"), "Yes", "No")</f>
        <v>Yes</v>
      </c>
      <c r="K33" s="145">
        <f t="shared" ref="K33:K41" si="18">IF(J33="Yes",I33, 0)</f>
        <v>6000</v>
      </c>
      <c r="L33" s="146">
        <f t="shared" ref="L33:L41" si="19">IF(AND(B33="Operations",J33="Yes"),K33*$B$4,0)</f>
        <v>600</v>
      </c>
      <c r="M33" s="146">
        <f t="shared" ref="M33:M41" si="20">IF(
    $B33 &lt;&gt; "Operations",
        IF(
            $J33="Yes",
                $K33*$B$4,
                0
        ),
    0
)</f>
        <v>0</v>
      </c>
      <c r="N33" s="147">
        <f>IF(F33="Direct",SUM(K33:M33),0)</f>
        <v>6600</v>
      </c>
      <c r="O33" s="145">
        <f t="shared" ref="O33:O41" si="21">IF(L33&gt;0,N33*0.4392,N33*0.1027)</f>
        <v>2898.72</v>
      </c>
      <c r="P33" s="145">
        <f t="shared" ref="P33:P41" si="22">N33-O33</f>
        <v>3701.28</v>
      </c>
    </row>
    <row r="34" spans="1:16" x14ac:dyDescent="0.25">
      <c r="A34" s="7"/>
      <c r="B34" s="104"/>
      <c r="C34" s="8"/>
      <c r="D34" s="81"/>
      <c r="E34" s="113"/>
      <c r="F34" s="19"/>
      <c r="G34" s="21"/>
      <c r="H34" s="131"/>
      <c r="I34" s="144">
        <f t="shared" si="16"/>
        <v>0</v>
      </c>
      <c r="J34" s="145" t="str">
        <f t="shared" si="17"/>
        <v>No</v>
      </c>
      <c r="K34" s="145">
        <f t="shared" si="18"/>
        <v>0</v>
      </c>
      <c r="L34" s="146">
        <f t="shared" si="19"/>
        <v>0</v>
      </c>
      <c r="M34" s="146">
        <f t="shared" si="20"/>
        <v>0</v>
      </c>
      <c r="N34" s="147">
        <f>IF(F34="Direct",SUM(K34:M34),0)</f>
        <v>0</v>
      </c>
      <c r="O34" s="145">
        <f t="shared" si="21"/>
        <v>0</v>
      </c>
      <c r="P34" s="145">
        <f t="shared" si="22"/>
        <v>0</v>
      </c>
    </row>
    <row r="35" spans="1:16" x14ac:dyDescent="0.25">
      <c r="A35" s="7"/>
      <c r="B35" s="104"/>
      <c r="C35" s="8"/>
      <c r="D35" s="81"/>
      <c r="E35" s="113"/>
      <c r="F35" s="23"/>
      <c r="G35" s="21"/>
      <c r="H35" s="131"/>
      <c r="I35" s="144">
        <f t="shared" si="16"/>
        <v>0</v>
      </c>
      <c r="J35" s="145" t="str">
        <f t="shared" si="17"/>
        <v>No</v>
      </c>
      <c r="K35" s="145">
        <f t="shared" si="18"/>
        <v>0</v>
      </c>
      <c r="L35" s="146">
        <f t="shared" si="19"/>
        <v>0</v>
      </c>
      <c r="M35" s="146">
        <f t="shared" si="20"/>
        <v>0</v>
      </c>
      <c r="N35" s="147">
        <f>IF(F35="Direct",SUM(K35:M35),0)</f>
        <v>0</v>
      </c>
      <c r="O35" s="145">
        <f t="shared" si="21"/>
        <v>0</v>
      </c>
      <c r="P35" s="145">
        <f t="shared" si="22"/>
        <v>0</v>
      </c>
    </row>
    <row r="36" spans="1:16" x14ac:dyDescent="0.25">
      <c r="A36" s="7"/>
      <c r="B36" s="104"/>
      <c r="C36" s="8"/>
      <c r="D36" s="81"/>
      <c r="E36" s="113"/>
      <c r="F36" s="24"/>
      <c r="G36" s="22"/>
      <c r="H36" s="131"/>
      <c r="I36" s="148">
        <f t="shared" si="16"/>
        <v>0</v>
      </c>
      <c r="J36" s="149" t="str">
        <f t="shared" si="17"/>
        <v>No</v>
      </c>
      <c r="K36" s="149">
        <f t="shared" si="18"/>
        <v>0</v>
      </c>
      <c r="L36" s="150">
        <f t="shared" si="19"/>
        <v>0</v>
      </c>
      <c r="M36" s="150">
        <f t="shared" si="20"/>
        <v>0</v>
      </c>
      <c r="N36" s="220">
        <f>IF(F36="Direct",SUM(K36:M36),0)</f>
        <v>0</v>
      </c>
      <c r="O36" s="149">
        <f t="shared" si="21"/>
        <v>0</v>
      </c>
      <c r="P36" s="149">
        <f t="shared" si="22"/>
        <v>0</v>
      </c>
    </row>
    <row r="37" spans="1:16" x14ac:dyDescent="0.25">
      <c r="A37" s="7"/>
      <c r="B37" s="104"/>
      <c r="C37" s="8"/>
      <c r="D37" s="81"/>
      <c r="E37" s="113"/>
      <c r="F37" s="23"/>
      <c r="G37" s="21"/>
      <c r="H37" s="131"/>
      <c r="I37" s="144">
        <f t="shared" si="16"/>
        <v>0</v>
      </c>
      <c r="J37" s="145" t="str">
        <f t="shared" si="17"/>
        <v>No</v>
      </c>
      <c r="K37" s="145">
        <f t="shared" si="18"/>
        <v>0</v>
      </c>
      <c r="L37" s="146">
        <f t="shared" si="19"/>
        <v>0</v>
      </c>
      <c r="M37" s="146">
        <f t="shared" si="20"/>
        <v>0</v>
      </c>
      <c r="N37" s="220">
        <f>IF(F37="Direct",SUM(K37:M37),0)</f>
        <v>0</v>
      </c>
      <c r="O37" s="145">
        <f t="shared" si="21"/>
        <v>0</v>
      </c>
      <c r="P37" s="145">
        <f t="shared" si="22"/>
        <v>0</v>
      </c>
    </row>
    <row r="38" spans="1:16" x14ac:dyDescent="0.25">
      <c r="A38" s="7"/>
      <c r="B38" s="104"/>
      <c r="C38" s="8"/>
      <c r="D38" s="81"/>
      <c r="E38" s="113"/>
      <c r="F38" s="24"/>
      <c r="G38" s="22"/>
      <c r="H38" s="131"/>
      <c r="I38" s="144">
        <f t="shared" si="16"/>
        <v>0</v>
      </c>
      <c r="J38" s="145" t="str">
        <f t="shared" si="17"/>
        <v>No</v>
      </c>
      <c r="K38" s="145">
        <f t="shared" si="18"/>
        <v>0</v>
      </c>
      <c r="L38" s="146">
        <f t="shared" si="19"/>
        <v>0</v>
      </c>
      <c r="M38" s="146">
        <f t="shared" si="20"/>
        <v>0</v>
      </c>
      <c r="N38" s="220">
        <f>IF(F38="Direct",SUM(K38:M38),0)</f>
        <v>0</v>
      </c>
      <c r="O38" s="145">
        <f t="shared" si="21"/>
        <v>0</v>
      </c>
      <c r="P38" s="145">
        <f t="shared" si="22"/>
        <v>0</v>
      </c>
    </row>
    <row r="39" spans="1:16" x14ac:dyDescent="0.25">
      <c r="A39" s="7"/>
      <c r="B39" s="104"/>
      <c r="C39" s="8"/>
      <c r="D39" s="81"/>
      <c r="E39" s="113"/>
      <c r="F39" s="24"/>
      <c r="G39" s="22"/>
      <c r="H39" s="131"/>
      <c r="I39" s="144">
        <f t="shared" si="16"/>
        <v>0</v>
      </c>
      <c r="J39" s="145" t="str">
        <f t="shared" si="17"/>
        <v>No</v>
      </c>
      <c r="K39" s="145">
        <f t="shared" si="18"/>
        <v>0</v>
      </c>
      <c r="L39" s="146">
        <f t="shared" si="19"/>
        <v>0</v>
      </c>
      <c r="M39" s="146">
        <f t="shared" si="20"/>
        <v>0</v>
      </c>
      <c r="N39" s="220">
        <f>IF(F39="Direct",SUM(K39:M39),0)</f>
        <v>0</v>
      </c>
      <c r="O39" s="145">
        <f t="shared" si="21"/>
        <v>0</v>
      </c>
      <c r="P39" s="145">
        <f t="shared" si="22"/>
        <v>0</v>
      </c>
    </row>
    <row r="40" spans="1:16" x14ac:dyDescent="0.25">
      <c r="A40" s="7"/>
      <c r="B40" s="104"/>
      <c r="C40" s="8"/>
      <c r="D40" s="81"/>
      <c r="E40" s="113"/>
      <c r="F40" s="23"/>
      <c r="G40" s="21"/>
      <c r="H40" s="131"/>
      <c r="I40" s="151">
        <f t="shared" si="16"/>
        <v>0</v>
      </c>
      <c r="J40" s="152" t="str">
        <f t="shared" si="17"/>
        <v>No</v>
      </c>
      <c r="K40" s="152">
        <f t="shared" si="18"/>
        <v>0</v>
      </c>
      <c r="L40" s="153">
        <f t="shared" si="19"/>
        <v>0</v>
      </c>
      <c r="M40" s="153">
        <f t="shared" si="20"/>
        <v>0</v>
      </c>
      <c r="N40" s="220">
        <f>IF(F40="Direct",SUM(K40:M40),0)</f>
        <v>0</v>
      </c>
      <c r="O40" s="152">
        <f t="shared" si="21"/>
        <v>0</v>
      </c>
      <c r="P40" s="152">
        <f t="shared" si="22"/>
        <v>0</v>
      </c>
    </row>
    <row r="41" spans="1:16" ht="15.75" thickBot="1" x14ac:dyDescent="0.3">
      <c r="A41" s="7"/>
      <c r="B41" s="104"/>
      <c r="C41" s="8"/>
      <c r="D41" s="81"/>
      <c r="E41" s="113"/>
      <c r="F41" s="24"/>
      <c r="G41" s="22"/>
      <c r="H41" s="131"/>
      <c r="I41" s="154">
        <f t="shared" si="16"/>
        <v>0</v>
      </c>
      <c r="J41" s="155" t="str">
        <f t="shared" si="17"/>
        <v>No</v>
      </c>
      <c r="K41" s="155">
        <f t="shared" si="18"/>
        <v>0</v>
      </c>
      <c r="L41" s="156">
        <f t="shared" si="19"/>
        <v>0</v>
      </c>
      <c r="M41" s="156">
        <f t="shared" si="20"/>
        <v>0</v>
      </c>
      <c r="N41" s="220">
        <f>IF(F41="Direct",SUM(K41:M41),0)</f>
        <v>0</v>
      </c>
      <c r="O41" s="155">
        <f t="shared" si="21"/>
        <v>0</v>
      </c>
      <c r="P41" s="155">
        <f t="shared" si="22"/>
        <v>0</v>
      </c>
    </row>
    <row r="42" spans="1:16" ht="15.75" thickBot="1" x14ac:dyDescent="0.3">
      <c r="A42" s="5" t="s">
        <v>39</v>
      </c>
      <c r="B42" s="105"/>
      <c r="C42" s="6"/>
      <c r="D42" s="84"/>
      <c r="E42" s="91"/>
      <c r="F42" s="59"/>
      <c r="G42" s="79"/>
      <c r="H42" s="132"/>
      <c r="I42" s="133">
        <f>SUM(I32:I41)</f>
        <v>19500</v>
      </c>
      <c r="J42" s="74"/>
      <c r="K42" s="133">
        <f t="shared" ref="K42:P42" si="23">SUM(K32:K41)</f>
        <v>19500</v>
      </c>
      <c r="L42" s="133">
        <f t="shared" si="23"/>
        <v>1950</v>
      </c>
      <c r="M42" s="133">
        <f t="shared" si="23"/>
        <v>0</v>
      </c>
      <c r="N42" s="133">
        <f t="shared" si="23"/>
        <v>21450</v>
      </c>
      <c r="O42" s="133">
        <f t="shared" si="23"/>
        <v>9420.84</v>
      </c>
      <c r="P42" s="133">
        <f t="shared" si="23"/>
        <v>12029.160000000002</v>
      </c>
    </row>
    <row r="43" spans="1:16" x14ac:dyDescent="0.25">
      <c r="A43" s="51" t="s">
        <v>38</v>
      </c>
      <c r="C43" s="50"/>
      <c r="D43" s="50"/>
      <c r="E43" s="92"/>
      <c r="F43" s="17"/>
      <c r="G43" s="78"/>
      <c r="H43" s="134"/>
      <c r="I43" s="139"/>
      <c r="J43" s="62"/>
      <c r="K43" s="62"/>
      <c r="L43" s="62"/>
      <c r="M43" s="62"/>
      <c r="N43" s="65"/>
      <c r="O43" s="66"/>
      <c r="P43" s="66"/>
    </row>
    <row r="44" spans="1:16" x14ac:dyDescent="0.25">
      <c r="A44" s="11" t="s">
        <v>52</v>
      </c>
      <c r="B44" s="104" t="s">
        <v>89</v>
      </c>
      <c r="C44" s="12" t="s">
        <v>53</v>
      </c>
      <c r="D44" s="85">
        <v>1000</v>
      </c>
      <c r="E44" s="117">
        <v>12</v>
      </c>
      <c r="F44" s="18" t="s">
        <v>19</v>
      </c>
      <c r="G44" s="21" t="s">
        <v>24</v>
      </c>
      <c r="H44" s="131" t="s">
        <v>69</v>
      </c>
      <c r="I44" s="144">
        <f>D44*E44</f>
        <v>12000</v>
      </c>
      <c r="J44" s="145" t="str">
        <f>IF(AND(F44="Direct",G44="Yes"), "Yes", "No")</f>
        <v>Yes</v>
      </c>
      <c r="K44" s="145">
        <f>IF(J44="Yes",I44, 0)</f>
        <v>12000</v>
      </c>
      <c r="L44" s="146">
        <f>IF(AND(B44="Operations",J44="Yes"),K44*$B$4,0)</f>
        <v>1200</v>
      </c>
      <c r="M44" s="146">
        <f>IF(
    $B44 &lt;&gt; "Operations",
        IF(
            $J44="Yes",
                $K44*$B$4,
                0
        ),
    0
)</f>
        <v>0</v>
      </c>
      <c r="N44" s="147">
        <f>IF(F44="Direct",SUM(K44:M44),0)</f>
        <v>13200</v>
      </c>
      <c r="O44" s="145">
        <f>IF(L44&gt;0,N44*0.4392,N44*0.1027)</f>
        <v>5797.44</v>
      </c>
      <c r="P44" s="145">
        <f>N44-O44</f>
        <v>7402.56</v>
      </c>
    </row>
    <row r="45" spans="1:16" x14ac:dyDescent="0.25">
      <c r="A45" s="11" t="s">
        <v>77</v>
      </c>
      <c r="B45" s="104" t="s">
        <v>89</v>
      </c>
      <c r="C45" s="12" t="s">
        <v>78</v>
      </c>
      <c r="D45" s="85">
        <v>300</v>
      </c>
      <c r="E45" s="117">
        <v>12</v>
      </c>
      <c r="F45" s="18" t="s">
        <v>19</v>
      </c>
      <c r="G45" s="21" t="s">
        <v>24</v>
      </c>
      <c r="H45" s="131" t="s">
        <v>79</v>
      </c>
      <c r="I45" s="144">
        <f t="shared" ref="I45:I53" si="24">D45*E45</f>
        <v>3600</v>
      </c>
      <c r="J45" s="145" t="str">
        <f t="shared" ref="J45:J53" si="25">IF(AND(F45="Direct",G45="Yes"), "Yes", "No")</f>
        <v>Yes</v>
      </c>
      <c r="K45" s="145">
        <f t="shared" ref="K45:K53" si="26">IF(J45="Yes",I45, 0)</f>
        <v>3600</v>
      </c>
      <c r="L45" s="146">
        <f t="shared" ref="L45:L53" si="27">IF(AND(B45="Operations",J45="Yes"),K45*$B$4,0)</f>
        <v>360</v>
      </c>
      <c r="M45" s="146">
        <f t="shared" ref="M45:M53" si="28">IF(
    $B45 &lt;&gt; "Operations",
        IF(
            $J45="Yes",
                $K45*$B$4,
                0
        ),
    0
)</f>
        <v>0</v>
      </c>
      <c r="N45" s="147">
        <f>IF(F45="Direct",SUM(K45:M45),0)</f>
        <v>3960</v>
      </c>
      <c r="O45" s="145">
        <f t="shared" ref="O45:O53" si="29">IF(L45&gt;0,N45*0.4392,N45*0.1027)</f>
        <v>1739.232</v>
      </c>
      <c r="P45" s="145">
        <f t="shared" ref="P45:P53" si="30">N45-O45</f>
        <v>2220.768</v>
      </c>
    </row>
    <row r="46" spans="1:16" x14ac:dyDescent="0.25">
      <c r="A46" s="11"/>
      <c r="B46" s="104"/>
      <c r="C46" s="12"/>
      <c r="D46" s="85"/>
      <c r="E46" s="117"/>
      <c r="F46" s="19"/>
      <c r="G46" s="21"/>
      <c r="H46" s="131"/>
      <c r="I46" s="144">
        <f t="shared" si="24"/>
        <v>0</v>
      </c>
      <c r="J46" s="145" t="str">
        <f t="shared" si="25"/>
        <v>No</v>
      </c>
      <c r="K46" s="145">
        <f t="shared" si="26"/>
        <v>0</v>
      </c>
      <c r="L46" s="146">
        <f t="shared" si="27"/>
        <v>0</v>
      </c>
      <c r="M46" s="146">
        <f t="shared" si="28"/>
        <v>0</v>
      </c>
      <c r="N46" s="147">
        <f>IF(F46="Direct",SUM(K46:M46),0)</f>
        <v>0</v>
      </c>
      <c r="O46" s="145">
        <f t="shared" si="29"/>
        <v>0</v>
      </c>
      <c r="P46" s="145">
        <f t="shared" si="30"/>
        <v>0</v>
      </c>
    </row>
    <row r="47" spans="1:16" x14ac:dyDescent="0.25">
      <c r="A47" s="7"/>
      <c r="B47" s="104"/>
      <c r="C47" s="8"/>
      <c r="D47" s="81"/>
      <c r="E47" s="113"/>
      <c r="F47" s="23"/>
      <c r="G47" s="21"/>
      <c r="H47" s="131"/>
      <c r="I47" s="144">
        <f t="shared" si="24"/>
        <v>0</v>
      </c>
      <c r="J47" s="145" t="str">
        <f t="shared" si="25"/>
        <v>No</v>
      </c>
      <c r="K47" s="145">
        <f t="shared" si="26"/>
        <v>0</v>
      </c>
      <c r="L47" s="146">
        <f t="shared" si="27"/>
        <v>0</v>
      </c>
      <c r="M47" s="146">
        <f t="shared" si="28"/>
        <v>0</v>
      </c>
      <c r="N47" s="147">
        <f>IF(F47="Direct",SUM(K47:M47),0)</f>
        <v>0</v>
      </c>
      <c r="O47" s="145">
        <f t="shared" si="29"/>
        <v>0</v>
      </c>
      <c r="P47" s="145">
        <f t="shared" si="30"/>
        <v>0</v>
      </c>
    </row>
    <row r="48" spans="1:16" x14ac:dyDescent="0.25">
      <c r="A48" s="11"/>
      <c r="B48" s="104"/>
      <c r="C48" s="12"/>
      <c r="D48" s="85"/>
      <c r="E48" s="117"/>
      <c r="F48" s="24"/>
      <c r="G48" s="22"/>
      <c r="H48" s="131"/>
      <c r="I48" s="148">
        <f t="shared" si="24"/>
        <v>0</v>
      </c>
      <c r="J48" s="149" t="str">
        <f t="shared" si="25"/>
        <v>No</v>
      </c>
      <c r="K48" s="149">
        <f t="shared" si="26"/>
        <v>0</v>
      </c>
      <c r="L48" s="150">
        <f t="shared" si="27"/>
        <v>0</v>
      </c>
      <c r="M48" s="150">
        <f t="shared" si="28"/>
        <v>0</v>
      </c>
      <c r="N48" s="220">
        <f>IF(F48="Direct",SUM(K48:M48),0)</f>
        <v>0</v>
      </c>
      <c r="O48" s="149">
        <f t="shared" si="29"/>
        <v>0</v>
      </c>
      <c r="P48" s="149">
        <f t="shared" si="30"/>
        <v>0</v>
      </c>
    </row>
    <row r="49" spans="1:16" x14ac:dyDescent="0.25">
      <c r="A49" s="7"/>
      <c r="B49" s="104"/>
      <c r="C49" s="8"/>
      <c r="D49" s="81"/>
      <c r="E49" s="113"/>
      <c r="F49" s="23"/>
      <c r="G49" s="21"/>
      <c r="H49" s="131"/>
      <c r="I49" s="144">
        <f t="shared" si="24"/>
        <v>0</v>
      </c>
      <c r="J49" s="145" t="str">
        <f t="shared" si="25"/>
        <v>No</v>
      </c>
      <c r="K49" s="145">
        <f t="shared" si="26"/>
        <v>0</v>
      </c>
      <c r="L49" s="146">
        <f t="shared" si="27"/>
        <v>0</v>
      </c>
      <c r="M49" s="146">
        <f t="shared" si="28"/>
        <v>0</v>
      </c>
      <c r="N49" s="220">
        <f>IF(F49="Direct",SUM(K49:M49),0)</f>
        <v>0</v>
      </c>
      <c r="O49" s="145">
        <f t="shared" si="29"/>
        <v>0</v>
      </c>
      <c r="P49" s="145">
        <f t="shared" si="30"/>
        <v>0</v>
      </c>
    </row>
    <row r="50" spans="1:16" x14ac:dyDescent="0.25">
      <c r="A50" s="7"/>
      <c r="B50" s="104"/>
      <c r="C50" s="8"/>
      <c r="D50" s="81"/>
      <c r="E50" s="113"/>
      <c r="F50" s="24"/>
      <c r="G50" s="22"/>
      <c r="H50" s="131"/>
      <c r="I50" s="144">
        <f t="shared" si="24"/>
        <v>0</v>
      </c>
      <c r="J50" s="145" t="str">
        <f t="shared" si="25"/>
        <v>No</v>
      </c>
      <c r="K50" s="145">
        <f t="shared" si="26"/>
        <v>0</v>
      </c>
      <c r="L50" s="146">
        <f t="shared" si="27"/>
        <v>0</v>
      </c>
      <c r="M50" s="146">
        <f t="shared" si="28"/>
        <v>0</v>
      </c>
      <c r="N50" s="220">
        <f>IF(F50="Direct",SUM(K50:M50),0)</f>
        <v>0</v>
      </c>
      <c r="O50" s="145">
        <f t="shared" si="29"/>
        <v>0</v>
      </c>
      <c r="P50" s="145">
        <f t="shared" si="30"/>
        <v>0</v>
      </c>
    </row>
    <row r="51" spans="1:16" x14ac:dyDescent="0.25">
      <c r="A51" s="11"/>
      <c r="B51" s="104"/>
      <c r="C51" s="12"/>
      <c r="D51" s="85"/>
      <c r="E51" s="117"/>
      <c r="F51" s="24"/>
      <c r="G51" s="22"/>
      <c r="H51" s="131"/>
      <c r="I51" s="144">
        <f t="shared" si="24"/>
        <v>0</v>
      </c>
      <c r="J51" s="145" t="str">
        <f t="shared" si="25"/>
        <v>No</v>
      </c>
      <c r="K51" s="145">
        <f t="shared" si="26"/>
        <v>0</v>
      </c>
      <c r="L51" s="146">
        <f t="shared" si="27"/>
        <v>0</v>
      </c>
      <c r="M51" s="146">
        <f t="shared" si="28"/>
        <v>0</v>
      </c>
      <c r="N51" s="220">
        <f>IF(F51="Direct",SUM(K51:M51),0)</f>
        <v>0</v>
      </c>
      <c r="O51" s="145">
        <f t="shared" si="29"/>
        <v>0</v>
      </c>
      <c r="P51" s="145">
        <f t="shared" si="30"/>
        <v>0</v>
      </c>
    </row>
    <row r="52" spans="1:16" x14ac:dyDescent="0.25">
      <c r="A52" s="7"/>
      <c r="B52" s="104"/>
      <c r="C52" s="8"/>
      <c r="D52" s="81"/>
      <c r="E52" s="113"/>
      <c r="F52" s="23"/>
      <c r="G52" s="21"/>
      <c r="H52" s="131"/>
      <c r="I52" s="151">
        <f t="shared" si="24"/>
        <v>0</v>
      </c>
      <c r="J52" s="152" t="str">
        <f t="shared" si="25"/>
        <v>No</v>
      </c>
      <c r="K52" s="152">
        <f t="shared" si="26"/>
        <v>0</v>
      </c>
      <c r="L52" s="153">
        <f t="shared" si="27"/>
        <v>0</v>
      </c>
      <c r="M52" s="153">
        <f t="shared" si="28"/>
        <v>0</v>
      </c>
      <c r="N52" s="220">
        <f>IF(F52="Direct",SUM(K52:M52),0)</f>
        <v>0</v>
      </c>
      <c r="O52" s="152">
        <f t="shared" si="29"/>
        <v>0</v>
      </c>
      <c r="P52" s="152">
        <f t="shared" si="30"/>
        <v>0</v>
      </c>
    </row>
    <row r="53" spans="1:16" ht="15.75" thickBot="1" x14ac:dyDescent="0.3">
      <c r="A53" s="7"/>
      <c r="B53" s="104"/>
      <c r="C53" s="8"/>
      <c r="D53" s="81"/>
      <c r="E53" s="113"/>
      <c r="F53" s="24"/>
      <c r="G53" s="22"/>
      <c r="H53" s="131"/>
      <c r="I53" s="154">
        <f t="shared" si="24"/>
        <v>0</v>
      </c>
      <c r="J53" s="155" t="str">
        <f t="shared" si="25"/>
        <v>No</v>
      </c>
      <c r="K53" s="155">
        <f t="shared" si="26"/>
        <v>0</v>
      </c>
      <c r="L53" s="156">
        <f t="shared" si="27"/>
        <v>0</v>
      </c>
      <c r="M53" s="156">
        <f t="shared" si="28"/>
        <v>0</v>
      </c>
      <c r="N53" s="220">
        <f>IF(F53="Direct",SUM(K53:M53),0)</f>
        <v>0</v>
      </c>
      <c r="O53" s="155">
        <f t="shared" si="29"/>
        <v>0</v>
      </c>
      <c r="P53" s="155">
        <f t="shared" si="30"/>
        <v>0</v>
      </c>
    </row>
    <row r="54" spans="1:16" ht="15.75" thickBot="1" x14ac:dyDescent="0.3">
      <c r="A54" s="5" t="s">
        <v>41</v>
      </c>
      <c r="B54" s="105"/>
      <c r="C54" s="6"/>
      <c r="D54" s="84"/>
      <c r="E54" s="93"/>
      <c r="F54" s="59"/>
      <c r="G54" s="58"/>
      <c r="H54" s="135"/>
      <c r="I54" s="133">
        <f>SUM(I44:I53)</f>
        <v>15600</v>
      </c>
      <c r="J54" s="74"/>
      <c r="K54" s="133">
        <f t="shared" ref="K54:P54" si="31">SUM(K44:K53)</f>
        <v>15600</v>
      </c>
      <c r="L54" s="133">
        <f t="shared" si="31"/>
        <v>1560</v>
      </c>
      <c r="M54" s="133">
        <f t="shared" si="31"/>
        <v>0</v>
      </c>
      <c r="N54" s="133">
        <f t="shared" si="31"/>
        <v>17160</v>
      </c>
      <c r="O54" s="133">
        <f t="shared" si="31"/>
        <v>7536.6719999999996</v>
      </c>
      <c r="P54" s="133">
        <f t="shared" si="31"/>
        <v>9623.3280000000013</v>
      </c>
    </row>
    <row r="55" spans="1:16" x14ac:dyDescent="0.25">
      <c r="A55" s="51" t="s">
        <v>17</v>
      </c>
      <c r="C55" s="50"/>
      <c r="D55" s="50"/>
      <c r="E55" s="92"/>
      <c r="F55" s="17"/>
      <c r="G55" s="70"/>
      <c r="H55" s="134"/>
      <c r="I55" s="139"/>
      <c r="J55" s="62"/>
      <c r="K55" s="62"/>
      <c r="L55" s="62"/>
      <c r="M55" s="62"/>
      <c r="N55" s="65"/>
      <c r="O55" s="66"/>
      <c r="P55" s="73"/>
    </row>
    <row r="56" spans="1:16" ht="30" x14ac:dyDescent="0.25">
      <c r="A56" s="11" t="s">
        <v>54</v>
      </c>
      <c r="B56" s="104" t="s">
        <v>89</v>
      </c>
      <c r="C56" s="12" t="s">
        <v>55</v>
      </c>
      <c r="D56" s="85">
        <v>2000</v>
      </c>
      <c r="E56" s="88">
        <v>1</v>
      </c>
      <c r="F56" s="18" t="s">
        <v>19</v>
      </c>
      <c r="G56" s="21" t="s">
        <v>24</v>
      </c>
      <c r="H56" s="131" t="s">
        <v>70</v>
      </c>
      <c r="I56" s="144">
        <f>D56*E56</f>
        <v>2000</v>
      </c>
      <c r="J56" s="145" t="str">
        <f t="shared" ref="J56:J65" si="32">IF(AND(F56="Direct",G56="Yes"), "Yes", "No")</f>
        <v>Yes</v>
      </c>
      <c r="K56" s="145">
        <f>IF(J56="Yes",I56, 0)</f>
        <v>2000</v>
      </c>
      <c r="L56" s="146">
        <f>IF(AND(B56="Operations",J56="Yes"),K56*$B$4,0)</f>
        <v>200</v>
      </c>
      <c r="M56" s="146">
        <f>IF(
    $B56 &lt;&gt; "Operations",
        IF(
            $J56="Yes",
                $K56*$B$4,
                0
        ),
    0
)</f>
        <v>0</v>
      </c>
      <c r="N56" s="147">
        <f>IF(F56="Direct",SUM(K56:M56),0)</f>
        <v>2200</v>
      </c>
      <c r="O56" s="145">
        <f>IF(L56&gt;0,N56*0.4392,N56*0.1027)</f>
        <v>966.24</v>
      </c>
      <c r="P56" s="145">
        <f>N56-O56</f>
        <v>1233.76</v>
      </c>
    </row>
    <row r="57" spans="1:16" x14ac:dyDescent="0.25">
      <c r="A57" s="11"/>
      <c r="B57" s="104"/>
      <c r="C57" s="12"/>
      <c r="D57" s="85"/>
      <c r="E57" s="88"/>
      <c r="F57" s="18"/>
      <c r="G57" s="21"/>
      <c r="H57" s="131"/>
      <c r="I57" s="144">
        <f t="shared" ref="I57:I65" si="33">D57*E57</f>
        <v>0</v>
      </c>
      <c r="J57" s="145" t="str">
        <f t="shared" si="32"/>
        <v>No</v>
      </c>
      <c r="K57" s="145">
        <f t="shared" ref="K57:K65" si="34">IF(J57="Yes",I57, 0)</f>
        <v>0</v>
      </c>
      <c r="L57" s="146">
        <f t="shared" ref="L57:L65" si="35">IF(AND(B57="Operations",J57="Yes"),K57*$B$4,0)</f>
        <v>0</v>
      </c>
      <c r="M57" s="146">
        <f t="shared" ref="M57:M65" si="36">IF(
    $B57 &lt;&gt; "Operations",
        IF(
            $J57="Yes",
                $K57*$B$4,
                0
        ),
    0
)</f>
        <v>0</v>
      </c>
      <c r="N57" s="147">
        <f>IF(F57="Direct",SUM(K57:M57),0)</f>
        <v>0</v>
      </c>
      <c r="O57" s="145">
        <f t="shared" ref="O57:O65" si="37">IF(L57&gt;0,N57*0.4392,N57*0.1027)</f>
        <v>0</v>
      </c>
      <c r="P57" s="145">
        <f t="shared" ref="P57:P65" si="38">N57-O57</f>
        <v>0</v>
      </c>
    </row>
    <row r="58" spans="1:16" x14ac:dyDescent="0.25">
      <c r="A58" s="11"/>
      <c r="B58" s="104"/>
      <c r="C58" s="12"/>
      <c r="D58" s="85"/>
      <c r="E58" s="88"/>
      <c r="F58" s="19"/>
      <c r="G58" s="21"/>
      <c r="H58" s="131"/>
      <c r="I58" s="144">
        <f t="shared" si="33"/>
        <v>0</v>
      </c>
      <c r="J58" s="145" t="str">
        <f t="shared" si="32"/>
        <v>No</v>
      </c>
      <c r="K58" s="145">
        <f t="shared" si="34"/>
        <v>0</v>
      </c>
      <c r="L58" s="146">
        <f t="shared" si="35"/>
        <v>0</v>
      </c>
      <c r="M58" s="146">
        <f t="shared" si="36"/>
        <v>0</v>
      </c>
      <c r="N58" s="147">
        <f>IF(F58="Direct",SUM(K58:M58),0)</f>
        <v>0</v>
      </c>
      <c r="O58" s="145">
        <f t="shared" si="37"/>
        <v>0</v>
      </c>
      <c r="P58" s="145">
        <f t="shared" si="38"/>
        <v>0</v>
      </c>
    </row>
    <row r="59" spans="1:16" x14ac:dyDescent="0.25">
      <c r="A59" s="13"/>
      <c r="B59" s="104"/>
      <c r="C59" s="14"/>
      <c r="D59" s="81"/>
      <c r="E59" s="87"/>
      <c r="F59" s="23"/>
      <c r="G59" s="21"/>
      <c r="H59" s="131"/>
      <c r="I59" s="144">
        <f t="shared" si="33"/>
        <v>0</v>
      </c>
      <c r="J59" s="145" t="str">
        <f t="shared" si="32"/>
        <v>No</v>
      </c>
      <c r="K59" s="145">
        <f t="shared" si="34"/>
        <v>0</v>
      </c>
      <c r="L59" s="146">
        <f t="shared" si="35"/>
        <v>0</v>
      </c>
      <c r="M59" s="146">
        <f t="shared" si="36"/>
        <v>0</v>
      </c>
      <c r="N59" s="147">
        <f>IF(F59="Direct",SUM(K59:M59),0)</f>
        <v>0</v>
      </c>
      <c r="O59" s="145">
        <f t="shared" si="37"/>
        <v>0</v>
      </c>
      <c r="P59" s="145">
        <f t="shared" si="38"/>
        <v>0</v>
      </c>
    </row>
    <row r="60" spans="1:16" x14ac:dyDescent="0.25">
      <c r="A60" s="11"/>
      <c r="B60" s="104"/>
      <c r="C60" s="12"/>
      <c r="D60" s="85"/>
      <c r="E60" s="88"/>
      <c r="F60" s="24"/>
      <c r="G60" s="22"/>
      <c r="H60" s="131"/>
      <c r="I60" s="144">
        <f t="shared" si="33"/>
        <v>0</v>
      </c>
      <c r="J60" s="145" t="str">
        <f t="shared" si="32"/>
        <v>No</v>
      </c>
      <c r="K60" s="145">
        <f t="shared" si="34"/>
        <v>0</v>
      </c>
      <c r="L60" s="146">
        <f t="shared" si="35"/>
        <v>0</v>
      </c>
      <c r="M60" s="146">
        <f t="shared" si="36"/>
        <v>0</v>
      </c>
      <c r="N60" s="147">
        <f>IF(F60="Direct",SUM(K60:M60),0)</f>
        <v>0</v>
      </c>
      <c r="O60" s="145">
        <f t="shared" si="37"/>
        <v>0</v>
      </c>
      <c r="P60" s="145">
        <f t="shared" si="38"/>
        <v>0</v>
      </c>
    </row>
    <row r="61" spans="1:16" x14ac:dyDescent="0.25">
      <c r="A61" s="13"/>
      <c r="B61" s="104"/>
      <c r="C61" s="14"/>
      <c r="D61" s="81"/>
      <c r="E61" s="87"/>
      <c r="F61" s="23"/>
      <c r="G61" s="21"/>
      <c r="H61" s="131"/>
      <c r="I61" s="148">
        <f t="shared" si="33"/>
        <v>0</v>
      </c>
      <c r="J61" s="149" t="str">
        <f t="shared" si="32"/>
        <v>No</v>
      </c>
      <c r="K61" s="149">
        <f t="shared" si="34"/>
        <v>0</v>
      </c>
      <c r="L61" s="150">
        <f t="shared" si="35"/>
        <v>0</v>
      </c>
      <c r="M61" s="146">
        <f t="shared" si="36"/>
        <v>0</v>
      </c>
      <c r="N61" s="220">
        <f>IF(F61="Direct",SUM(K61:M61),0)</f>
        <v>0</v>
      </c>
      <c r="O61" s="149">
        <f t="shared" si="37"/>
        <v>0</v>
      </c>
      <c r="P61" s="149">
        <f t="shared" si="38"/>
        <v>0</v>
      </c>
    </row>
    <row r="62" spans="1:16" x14ac:dyDescent="0.25">
      <c r="A62" s="11"/>
      <c r="B62" s="104"/>
      <c r="C62" s="12"/>
      <c r="D62" s="85"/>
      <c r="E62" s="88"/>
      <c r="F62" s="24"/>
      <c r="G62" s="22"/>
      <c r="H62" s="131"/>
      <c r="I62" s="144">
        <f t="shared" si="33"/>
        <v>0</v>
      </c>
      <c r="J62" s="145" t="str">
        <f t="shared" si="32"/>
        <v>No</v>
      </c>
      <c r="K62" s="145">
        <f t="shared" si="34"/>
        <v>0</v>
      </c>
      <c r="L62" s="146">
        <f t="shared" si="35"/>
        <v>0</v>
      </c>
      <c r="M62" s="146">
        <f t="shared" si="36"/>
        <v>0</v>
      </c>
      <c r="N62" s="220">
        <f>IF(F62="Direct",SUM(K62:M62),0)</f>
        <v>0</v>
      </c>
      <c r="O62" s="145">
        <f t="shared" si="37"/>
        <v>0</v>
      </c>
      <c r="P62" s="145">
        <f t="shared" si="38"/>
        <v>0</v>
      </c>
    </row>
    <row r="63" spans="1:16" x14ac:dyDescent="0.25">
      <c r="A63" s="11"/>
      <c r="B63" s="104"/>
      <c r="C63" s="12"/>
      <c r="D63" s="85"/>
      <c r="E63" s="88"/>
      <c r="F63" s="24"/>
      <c r="G63" s="22"/>
      <c r="H63" s="131"/>
      <c r="I63" s="144">
        <f t="shared" si="33"/>
        <v>0</v>
      </c>
      <c r="J63" s="145" t="str">
        <f t="shared" si="32"/>
        <v>No</v>
      </c>
      <c r="K63" s="145">
        <f t="shared" si="34"/>
        <v>0</v>
      </c>
      <c r="L63" s="146">
        <f t="shared" si="35"/>
        <v>0</v>
      </c>
      <c r="M63" s="146">
        <f t="shared" si="36"/>
        <v>0</v>
      </c>
      <c r="N63" s="220">
        <f>IF(F63="Direct",SUM(K63:M63),0)</f>
        <v>0</v>
      </c>
      <c r="O63" s="145">
        <f t="shared" si="37"/>
        <v>0</v>
      </c>
      <c r="P63" s="145">
        <f t="shared" si="38"/>
        <v>0</v>
      </c>
    </row>
    <row r="64" spans="1:16" x14ac:dyDescent="0.25">
      <c r="A64" s="13"/>
      <c r="B64" s="104"/>
      <c r="C64" s="14"/>
      <c r="D64" s="81"/>
      <c r="E64" s="87"/>
      <c r="F64" s="23"/>
      <c r="G64" s="21"/>
      <c r="H64" s="131"/>
      <c r="I64" s="151">
        <f t="shared" si="33"/>
        <v>0</v>
      </c>
      <c r="J64" s="152" t="str">
        <f t="shared" si="32"/>
        <v>No</v>
      </c>
      <c r="K64" s="152">
        <f t="shared" si="34"/>
        <v>0</v>
      </c>
      <c r="L64" s="153">
        <f t="shared" si="35"/>
        <v>0</v>
      </c>
      <c r="M64" s="146">
        <f t="shared" si="36"/>
        <v>0</v>
      </c>
      <c r="N64" s="220">
        <f>IF(F64="Direct",SUM(K64:M64),0)</f>
        <v>0</v>
      </c>
      <c r="O64" s="152">
        <f t="shared" si="37"/>
        <v>0</v>
      </c>
      <c r="P64" s="152">
        <f t="shared" si="38"/>
        <v>0</v>
      </c>
    </row>
    <row r="65" spans="1:16" ht="15.75" thickBot="1" x14ac:dyDescent="0.3">
      <c r="A65" s="11"/>
      <c r="B65" s="104"/>
      <c r="C65" s="12"/>
      <c r="D65" s="85"/>
      <c r="E65" s="88"/>
      <c r="F65" s="24"/>
      <c r="G65" s="22"/>
      <c r="H65" s="131"/>
      <c r="I65" s="154">
        <f t="shared" si="33"/>
        <v>0</v>
      </c>
      <c r="J65" s="155" t="str">
        <f t="shared" si="32"/>
        <v>No</v>
      </c>
      <c r="K65" s="155">
        <f t="shared" si="34"/>
        <v>0</v>
      </c>
      <c r="L65" s="156">
        <f t="shared" si="35"/>
        <v>0</v>
      </c>
      <c r="M65" s="146">
        <f t="shared" si="36"/>
        <v>0</v>
      </c>
      <c r="N65" s="220">
        <f>IF(F65="Direct",SUM(K65:M65),0)</f>
        <v>0</v>
      </c>
      <c r="O65" s="155">
        <f t="shared" si="37"/>
        <v>0</v>
      </c>
      <c r="P65" s="155">
        <f t="shared" si="38"/>
        <v>0</v>
      </c>
    </row>
    <row r="66" spans="1:16" s="15" customFormat="1" ht="15.75" thickBot="1" x14ac:dyDescent="0.3">
      <c r="A66" s="29" t="s">
        <v>5</v>
      </c>
      <c r="B66" s="106"/>
      <c r="C66" s="30"/>
      <c r="D66" s="86"/>
      <c r="E66" s="94"/>
      <c r="F66" s="60"/>
      <c r="G66" s="57"/>
      <c r="H66" s="136"/>
      <c r="I66" s="133">
        <f>SUM(I56:I65)</f>
        <v>2000</v>
      </c>
      <c r="J66" s="133"/>
      <c r="K66" s="133">
        <f t="shared" ref="K66:P66" si="39">SUM(K56:K65)</f>
        <v>2000</v>
      </c>
      <c r="L66" s="133">
        <f t="shared" si="39"/>
        <v>200</v>
      </c>
      <c r="M66" s="133">
        <f t="shared" si="39"/>
        <v>0</v>
      </c>
      <c r="N66" s="133">
        <f t="shared" si="39"/>
        <v>2200</v>
      </c>
      <c r="O66" s="133">
        <f t="shared" si="39"/>
        <v>966.24</v>
      </c>
      <c r="P66" s="133">
        <f t="shared" si="39"/>
        <v>1233.76</v>
      </c>
    </row>
    <row r="67" spans="1:16" s="15" customFormat="1" x14ac:dyDescent="0.25">
      <c r="A67" s="52" t="s">
        <v>43</v>
      </c>
      <c r="B67" s="107"/>
      <c r="C67" s="47"/>
      <c r="D67" s="47"/>
      <c r="E67" s="95"/>
      <c r="F67" s="76"/>
      <c r="G67" s="77"/>
      <c r="H67" s="137"/>
      <c r="I67" s="140"/>
      <c r="J67" s="28"/>
      <c r="K67" s="28"/>
      <c r="L67" s="28"/>
      <c r="M67" s="28"/>
      <c r="N67" s="63"/>
      <c r="O67" s="64"/>
      <c r="P67" s="64"/>
    </row>
    <row r="68" spans="1:16" ht="30" x14ac:dyDescent="0.25">
      <c r="A68" s="11" t="s">
        <v>92</v>
      </c>
      <c r="B68" s="104" t="s">
        <v>89</v>
      </c>
      <c r="C68" s="12" t="s">
        <v>56</v>
      </c>
      <c r="D68" s="85">
        <v>200000</v>
      </c>
      <c r="E68" s="117">
        <v>1</v>
      </c>
      <c r="F68" s="18" t="s">
        <v>19</v>
      </c>
      <c r="G68" s="21" t="s">
        <v>24</v>
      </c>
      <c r="H68" s="131" t="s">
        <v>93</v>
      </c>
      <c r="I68" s="144">
        <f>D68*E68</f>
        <v>200000</v>
      </c>
      <c r="J68" s="145" t="str">
        <f t="shared" ref="J68:J77" si="40">IF(AND(F68="Direct",G68="Yes"), "Yes", "No")</f>
        <v>Yes</v>
      </c>
      <c r="K68" s="157">
        <f>IF(
    $J68 = "Yes",
        IF(
            $I68&lt;50000,
                $I68,
                50000
        ),
    0
)</f>
        <v>50000</v>
      </c>
      <c r="L68" s="146">
        <f>IF(AND(B68="Operations",J68="Yes"),K68*$B$4,0)</f>
        <v>5000</v>
      </c>
      <c r="M68" s="146">
        <f>IF(
    $B68 &lt;&gt; "Operations",
        IF(
            $J68="Yes",
                $K68*$B$4,
                0
        ),
    0
)</f>
        <v>0</v>
      </c>
      <c r="N68" s="147">
        <f>IF(F68="Direct",SUM(K68:M68),0)</f>
        <v>55000</v>
      </c>
      <c r="O68" s="145">
        <f>IF(L68&gt;0,N68*0.4392,N68*0.1027)</f>
        <v>24156</v>
      </c>
      <c r="P68" s="145">
        <f>N68-O68</f>
        <v>30844</v>
      </c>
    </row>
    <row r="69" spans="1:16" x14ac:dyDescent="0.25">
      <c r="A69" s="11"/>
      <c r="B69" s="104"/>
      <c r="C69" s="12"/>
      <c r="D69" s="85"/>
      <c r="E69" s="117"/>
      <c r="F69" s="18"/>
      <c r="G69" s="21"/>
      <c r="H69" s="131"/>
      <c r="I69" s="144">
        <f t="shared" ref="I69:I76" si="41">D69*E69</f>
        <v>0</v>
      </c>
      <c r="J69" s="145" t="str">
        <f t="shared" si="40"/>
        <v>No</v>
      </c>
      <c r="K69" s="157">
        <f t="shared" ref="K69:K77" si="42">IF(
    $J69 = "Yes",
        IF(
            $I69&lt;50000,
                $I69,
                50000
        ),
    0
)</f>
        <v>0</v>
      </c>
      <c r="L69" s="146">
        <f t="shared" ref="L69:L77" si="43">IF(AND(B69="Operations",J69="Yes"),K69*$B$4,0)</f>
        <v>0</v>
      </c>
      <c r="M69" s="146">
        <f t="shared" ref="M69:M77" si="44">IF(
    $B69 &lt;&gt; "Operations",
        IF(
            $J69="Yes",
                $K69*$B$4,
                0
        ),
    0
)</f>
        <v>0</v>
      </c>
      <c r="N69" s="147">
        <f>IF(F69="Direct",SUM(K69:M69),0)</f>
        <v>0</v>
      </c>
      <c r="O69" s="145">
        <f t="shared" ref="O69:O77" si="45">IF(L69&gt;0,N69*0.4392,N69*0.1027)</f>
        <v>0</v>
      </c>
      <c r="P69" s="145">
        <f t="shared" ref="P69:P77" si="46">N69-O69</f>
        <v>0</v>
      </c>
    </row>
    <row r="70" spans="1:16" x14ac:dyDescent="0.25">
      <c r="A70" s="11"/>
      <c r="B70" s="104"/>
      <c r="C70" s="12"/>
      <c r="D70" s="85"/>
      <c r="E70" s="117"/>
      <c r="F70" s="19"/>
      <c r="G70" s="21"/>
      <c r="H70" s="131"/>
      <c r="I70" s="144">
        <f t="shared" si="41"/>
        <v>0</v>
      </c>
      <c r="J70" s="145" t="str">
        <f t="shared" si="40"/>
        <v>No</v>
      </c>
      <c r="K70" s="157">
        <f t="shared" si="42"/>
        <v>0</v>
      </c>
      <c r="L70" s="146">
        <f t="shared" si="43"/>
        <v>0</v>
      </c>
      <c r="M70" s="146">
        <f t="shared" si="44"/>
        <v>0</v>
      </c>
      <c r="N70" s="147">
        <f>IF(F70="Direct",SUM(K70:M70),0)</f>
        <v>0</v>
      </c>
      <c r="O70" s="145">
        <f t="shared" si="45"/>
        <v>0</v>
      </c>
      <c r="P70" s="145">
        <f t="shared" si="46"/>
        <v>0</v>
      </c>
    </row>
    <row r="71" spans="1:16" x14ac:dyDescent="0.25">
      <c r="A71" s="11"/>
      <c r="B71" s="104"/>
      <c r="C71" s="12"/>
      <c r="D71" s="85"/>
      <c r="E71" s="117"/>
      <c r="F71" s="23"/>
      <c r="G71" s="21"/>
      <c r="H71" s="131"/>
      <c r="I71" s="144">
        <f t="shared" si="41"/>
        <v>0</v>
      </c>
      <c r="J71" s="145" t="str">
        <f t="shared" si="40"/>
        <v>No</v>
      </c>
      <c r="K71" s="157">
        <f t="shared" si="42"/>
        <v>0</v>
      </c>
      <c r="L71" s="146">
        <f t="shared" si="43"/>
        <v>0</v>
      </c>
      <c r="M71" s="146">
        <f t="shared" si="44"/>
        <v>0</v>
      </c>
      <c r="N71" s="147">
        <f>IF(F71="Direct",SUM(K71:M71),0)</f>
        <v>0</v>
      </c>
      <c r="O71" s="145">
        <f t="shared" si="45"/>
        <v>0</v>
      </c>
      <c r="P71" s="145">
        <f t="shared" si="46"/>
        <v>0</v>
      </c>
    </row>
    <row r="72" spans="1:16" x14ac:dyDescent="0.25">
      <c r="A72" s="11"/>
      <c r="B72" s="104"/>
      <c r="C72" s="12"/>
      <c r="D72" s="85"/>
      <c r="E72" s="117"/>
      <c r="F72" s="24"/>
      <c r="G72" s="22"/>
      <c r="H72" s="131"/>
      <c r="I72" s="144">
        <f t="shared" si="41"/>
        <v>0</v>
      </c>
      <c r="J72" s="145" t="str">
        <f t="shared" si="40"/>
        <v>No</v>
      </c>
      <c r="K72" s="157">
        <f t="shared" si="42"/>
        <v>0</v>
      </c>
      <c r="L72" s="146">
        <f t="shared" si="43"/>
        <v>0</v>
      </c>
      <c r="M72" s="146">
        <f t="shared" si="44"/>
        <v>0</v>
      </c>
      <c r="N72" s="147">
        <f>IF(F72="Direct",SUM(K72:M72),0)</f>
        <v>0</v>
      </c>
      <c r="O72" s="145">
        <f t="shared" si="45"/>
        <v>0</v>
      </c>
      <c r="P72" s="145">
        <f t="shared" si="46"/>
        <v>0</v>
      </c>
    </row>
    <row r="73" spans="1:16" x14ac:dyDescent="0.25">
      <c r="A73" s="7"/>
      <c r="B73" s="104"/>
      <c r="C73" s="8"/>
      <c r="D73" s="81"/>
      <c r="E73" s="113"/>
      <c r="F73" s="23"/>
      <c r="G73" s="21"/>
      <c r="H73" s="131"/>
      <c r="I73" s="144">
        <f t="shared" si="41"/>
        <v>0</v>
      </c>
      <c r="J73" s="145" t="str">
        <f t="shared" si="40"/>
        <v>No</v>
      </c>
      <c r="K73" s="157">
        <f t="shared" si="42"/>
        <v>0</v>
      </c>
      <c r="L73" s="146">
        <f t="shared" si="43"/>
        <v>0</v>
      </c>
      <c r="M73" s="146">
        <f t="shared" si="44"/>
        <v>0</v>
      </c>
      <c r="N73" s="147">
        <f>IF(F73="Direct",SUM(K73:M73),0)</f>
        <v>0</v>
      </c>
      <c r="O73" s="145">
        <f t="shared" si="45"/>
        <v>0</v>
      </c>
      <c r="P73" s="145">
        <f t="shared" si="46"/>
        <v>0</v>
      </c>
    </row>
    <row r="74" spans="1:16" x14ac:dyDescent="0.25">
      <c r="A74" s="7"/>
      <c r="B74" s="104"/>
      <c r="C74" s="8"/>
      <c r="D74" s="81"/>
      <c r="E74" s="113"/>
      <c r="F74" s="24"/>
      <c r="G74" s="22"/>
      <c r="H74" s="131"/>
      <c r="I74" s="144">
        <f t="shared" si="41"/>
        <v>0</v>
      </c>
      <c r="J74" s="145" t="str">
        <f t="shared" si="40"/>
        <v>No</v>
      </c>
      <c r="K74" s="157">
        <f t="shared" si="42"/>
        <v>0</v>
      </c>
      <c r="L74" s="146">
        <f t="shared" si="43"/>
        <v>0</v>
      </c>
      <c r="M74" s="146">
        <f t="shared" si="44"/>
        <v>0</v>
      </c>
      <c r="N74" s="220">
        <f>IF(F74="Direct",SUM(K74:M74),0)</f>
        <v>0</v>
      </c>
      <c r="O74" s="145">
        <f t="shared" si="45"/>
        <v>0</v>
      </c>
      <c r="P74" s="145">
        <f t="shared" si="46"/>
        <v>0</v>
      </c>
    </row>
    <row r="75" spans="1:16" x14ac:dyDescent="0.25">
      <c r="A75" s="11"/>
      <c r="B75" s="104"/>
      <c r="C75" s="12"/>
      <c r="D75" s="85"/>
      <c r="E75" s="117"/>
      <c r="F75" s="24"/>
      <c r="G75" s="22"/>
      <c r="H75" s="131"/>
      <c r="I75" s="144">
        <f t="shared" si="41"/>
        <v>0</v>
      </c>
      <c r="J75" s="145" t="str">
        <f t="shared" si="40"/>
        <v>No</v>
      </c>
      <c r="K75" s="157">
        <f t="shared" si="42"/>
        <v>0</v>
      </c>
      <c r="L75" s="153">
        <f t="shared" si="43"/>
        <v>0</v>
      </c>
      <c r="M75" s="146">
        <f t="shared" si="44"/>
        <v>0</v>
      </c>
      <c r="N75" s="220">
        <f>IF(F75="Direct",SUM(K75:M75),0)</f>
        <v>0</v>
      </c>
      <c r="O75" s="145">
        <f t="shared" si="45"/>
        <v>0</v>
      </c>
      <c r="P75" s="145">
        <f t="shared" si="46"/>
        <v>0</v>
      </c>
    </row>
    <row r="76" spans="1:16" x14ac:dyDescent="0.25">
      <c r="A76" s="7"/>
      <c r="B76" s="104"/>
      <c r="C76" s="8"/>
      <c r="D76" s="81"/>
      <c r="E76" s="113"/>
      <c r="F76" s="23"/>
      <c r="G76" s="21"/>
      <c r="H76" s="131"/>
      <c r="I76" s="144">
        <f t="shared" si="41"/>
        <v>0</v>
      </c>
      <c r="J76" s="145" t="str">
        <f t="shared" si="40"/>
        <v>No</v>
      </c>
      <c r="K76" s="157">
        <f t="shared" si="42"/>
        <v>0</v>
      </c>
      <c r="L76" s="146">
        <f t="shared" si="43"/>
        <v>0</v>
      </c>
      <c r="M76" s="146">
        <f t="shared" si="44"/>
        <v>0</v>
      </c>
      <c r="N76" s="147">
        <f>IF(F76="Direct",SUM(K76:M76),0)</f>
        <v>0</v>
      </c>
      <c r="O76" s="145">
        <f t="shared" si="45"/>
        <v>0</v>
      </c>
      <c r="P76" s="145">
        <f t="shared" si="46"/>
        <v>0</v>
      </c>
    </row>
    <row r="77" spans="1:16" ht="15.75" thickBot="1" x14ac:dyDescent="0.3">
      <c r="A77" s="7"/>
      <c r="B77" s="104"/>
      <c r="C77" s="8"/>
      <c r="D77" s="81"/>
      <c r="E77" s="113"/>
      <c r="F77" s="24"/>
      <c r="G77" s="22"/>
      <c r="H77" s="131"/>
      <c r="I77" s="144">
        <f t="shared" ref="I77" si="47">D77*E77</f>
        <v>0</v>
      </c>
      <c r="J77" s="145" t="str">
        <f t="shared" si="40"/>
        <v>No</v>
      </c>
      <c r="K77" s="157">
        <f t="shared" si="42"/>
        <v>0</v>
      </c>
      <c r="L77" s="156">
        <f t="shared" si="43"/>
        <v>0</v>
      </c>
      <c r="M77" s="146">
        <f t="shared" si="44"/>
        <v>0</v>
      </c>
      <c r="N77" s="220">
        <f>IF(F77="Direct",SUM(K77:M77),0)</f>
        <v>0</v>
      </c>
      <c r="O77" s="145">
        <f t="shared" si="45"/>
        <v>0</v>
      </c>
      <c r="P77" s="145">
        <f t="shared" si="46"/>
        <v>0</v>
      </c>
    </row>
    <row r="78" spans="1:16" ht="15.75" thickBot="1" x14ac:dyDescent="0.3">
      <c r="A78" s="5" t="s">
        <v>101</v>
      </c>
      <c r="B78" s="105"/>
      <c r="C78" s="6"/>
      <c r="D78" s="84"/>
      <c r="E78" s="91"/>
      <c r="F78" s="59"/>
      <c r="G78" s="79"/>
      <c r="H78" s="132"/>
      <c r="I78" s="141">
        <f>SUM(I68:I77)</f>
        <v>200000</v>
      </c>
      <c r="J78" s="141"/>
      <c r="K78" s="141">
        <f t="shared" ref="K78:P78" si="48">SUM(K68:K77)</f>
        <v>50000</v>
      </c>
      <c r="L78" s="141">
        <f t="shared" si="48"/>
        <v>5000</v>
      </c>
      <c r="M78" s="141">
        <f t="shared" si="48"/>
        <v>0</v>
      </c>
      <c r="N78" s="141">
        <f t="shared" si="48"/>
        <v>55000</v>
      </c>
      <c r="O78" s="141">
        <f t="shared" si="48"/>
        <v>24156</v>
      </c>
      <c r="P78" s="141">
        <f t="shared" si="48"/>
        <v>30844</v>
      </c>
    </row>
    <row r="79" spans="1:16" s="40" customFormat="1" x14ac:dyDescent="0.25">
      <c r="A79" s="41"/>
      <c r="B79" s="108"/>
      <c r="C79" s="42"/>
      <c r="D79" s="43"/>
      <c r="E79" s="43"/>
      <c r="F79" s="43"/>
      <c r="G79" s="44"/>
      <c r="H79" s="111"/>
      <c r="I79" s="43"/>
      <c r="J79" s="43"/>
      <c r="K79" s="43"/>
      <c r="L79" s="45"/>
      <c r="M79" s="45"/>
      <c r="N79" s="45"/>
      <c r="O79" s="45"/>
    </row>
    <row r="80" spans="1:16" ht="45" x14ac:dyDescent="0.25">
      <c r="A80" s="54"/>
      <c r="B80" s="109"/>
      <c r="H80" s="205" t="s">
        <v>60</v>
      </c>
      <c r="I80" s="56" t="s">
        <v>27</v>
      </c>
      <c r="J80" s="56" t="s">
        <v>80</v>
      </c>
      <c r="K80" s="56" t="s">
        <v>63</v>
      </c>
      <c r="L80" s="118" t="s">
        <v>99</v>
      </c>
      <c r="M80" s="122" t="s">
        <v>98</v>
      </c>
      <c r="N80" s="56" t="s">
        <v>57</v>
      </c>
      <c r="O80" s="56" t="s">
        <v>61</v>
      </c>
      <c r="P80" s="56" t="s">
        <v>29</v>
      </c>
    </row>
    <row r="81" spans="1:16" ht="15" customHeight="1" x14ac:dyDescent="0.25">
      <c r="A81" s="2"/>
      <c r="B81" s="109"/>
      <c r="H81" s="205"/>
      <c r="I81" s="112">
        <f>SUM(I78,I66,I54,I42,I30,I18)</f>
        <v>463350</v>
      </c>
      <c r="J81" s="119" t="s">
        <v>80</v>
      </c>
      <c r="K81" s="112">
        <f>SUM(K78,K66,K54,K42,K30,K18)</f>
        <v>263350</v>
      </c>
      <c r="L81" s="120">
        <f>SUM(L78,L66,L54,L42,L30,L18)</f>
        <v>23710</v>
      </c>
      <c r="M81" s="159">
        <f t="shared" ref="M81:P81" si="49">SUM(M78,M66,M54,M42,M30,M18)</f>
        <v>2625</v>
      </c>
      <c r="N81" s="112">
        <f t="shared" si="49"/>
        <v>289685</v>
      </c>
      <c r="O81" s="112">
        <f t="shared" si="49"/>
        <v>117513.2145</v>
      </c>
      <c r="P81" s="112">
        <f t="shared" si="49"/>
        <v>172171.78550000003</v>
      </c>
    </row>
  </sheetData>
  <mergeCells count="6">
    <mergeCell ref="A1:O1"/>
    <mergeCell ref="A2:O2"/>
    <mergeCell ref="B3:F3"/>
    <mergeCell ref="B4:F4"/>
    <mergeCell ref="H80:H81"/>
    <mergeCell ref="C7:E7"/>
  </mergeCells>
  <dataValidations count="1">
    <dataValidation type="decimal" allowBlank="1" showInputMessage="1" showErrorMessage="1" error="The maximum de minimus indirect cost rate is 15%." sqref="B4:F4" xr:uid="{4A60AC7B-5434-415F-9443-4966C0ED53E0}">
      <formula1>0</formula1>
      <formula2>0.15</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61EDD278-BF34-4244-B344-114890ECA853}">
          <x14:formula1>
            <xm:f>'Hidden Dropdown menu'!$D$2:$D$8</xm:f>
          </x14:formula1>
          <xm:sqref>B56:B65 B8:B17 B20:B29 B32:B41 B44:B53 B68:B77</xm:sqref>
        </x14:dataValidation>
        <x14:dataValidation type="list" allowBlank="1" showInputMessage="1" showErrorMessage="1" xr:uid="{6383C5DF-C40D-45A0-B314-113825C18813}">
          <x14:formula1>
            <xm:f>'Hidden Dropdown menu'!$C$1:$C$2</xm:f>
          </x14:formula1>
          <xm:sqref>G56:G65 G8:G17 G20:G29 G32:G41 G44:G53 G68:G77</xm:sqref>
        </x14:dataValidation>
        <x14:dataValidation type="list" allowBlank="1" showInputMessage="1" showErrorMessage="1" xr:uid="{A148AAB1-7C51-4AF3-885F-09D92D3F0BA2}">
          <x14:formula1>
            <xm:f>'Hidden Dropdown menu'!$B$1:$B$2</xm:f>
          </x14:formula1>
          <xm:sqref>F56:F65 F8:F17 F20:F29 F32:F41 F44:F53 F68:F77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9"/>
  <sheetViews>
    <sheetView showGridLines="0" zoomScaleNormal="100" workbookViewId="0">
      <selection activeCell="B5" sqref="B5"/>
    </sheetView>
  </sheetViews>
  <sheetFormatPr defaultColWidth="8.85546875" defaultRowHeight="15" customHeight="1" x14ac:dyDescent="0.2"/>
  <cols>
    <col min="1" max="1" width="30.7109375" style="3" customWidth="1"/>
    <col min="2" max="2" width="142.7109375" style="3" customWidth="1"/>
    <col min="3" max="3" width="8.85546875" style="3" customWidth="1"/>
    <col min="4" max="16384" width="8.85546875" style="3"/>
  </cols>
  <sheetData>
    <row r="1" spans="1:2" ht="44.1" customHeight="1" x14ac:dyDescent="0.2">
      <c r="A1" s="218" t="s">
        <v>71</v>
      </c>
      <c r="B1" s="219"/>
    </row>
    <row r="2" spans="1:2" ht="18.75" customHeight="1" x14ac:dyDescent="0.2">
      <c r="A2" s="168" t="s">
        <v>9</v>
      </c>
      <c r="B2" s="169" t="s">
        <v>10</v>
      </c>
    </row>
    <row r="3" spans="1:2" ht="90" x14ac:dyDescent="0.2">
      <c r="A3" s="168" t="s">
        <v>11</v>
      </c>
      <c r="B3" s="169" t="s">
        <v>12</v>
      </c>
    </row>
    <row r="4" spans="1:2" ht="75" x14ac:dyDescent="0.2">
      <c r="A4" s="168" t="s">
        <v>1</v>
      </c>
      <c r="B4" s="169" t="s">
        <v>13</v>
      </c>
    </row>
    <row r="5" spans="1:2" ht="75" x14ac:dyDescent="0.2">
      <c r="A5" s="168" t="s">
        <v>2</v>
      </c>
      <c r="B5" s="169" t="s">
        <v>14</v>
      </c>
    </row>
    <row r="6" spans="1:2" ht="45" x14ac:dyDescent="0.2">
      <c r="A6" s="168" t="s">
        <v>15</v>
      </c>
      <c r="B6" s="169" t="s">
        <v>16</v>
      </c>
    </row>
    <row r="7" spans="1:2" ht="45" x14ac:dyDescent="0.25">
      <c r="A7" s="170" t="s">
        <v>118</v>
      </c>
      <c r="B7" s="171" t="s">
        <v>121</v>
      </c>
    </row>
    <row r="8" spans="1:2" ht="45" x14ac:dyDescent="0.25">
      <c r="A8" s="172" t="s">
        <v>119</v>
      </c>
      <c r="B8" s="173" t="s">
        <v>120</v>
      </c>
    </row>
    <row r="9" spans="1:2" ht="131.44999999999999" customHeight="1" x14ac:dyDescent="0.25">
      <c r="A9" s="174" t="s">
        <v>122</v>
      </c>
      <c r="B9" s="175" t="s">
        <v>123</v>
      </c>
    </row>
  </sheetData>
  <mergeCells count="1">
    <mergeCell ref="A1:B1"/>
  </mergeCells>
  <pageMargins left="0.75" right="0.75"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34660-C563-499B-AC9D-6D7D21B43A7C}">
  <dimension ref="A1:D8"/>
  <sheetViews>
    <sheetView workbookViewId="0">
      <selection activeCell="D5" sqref="D5"/>
    </sheetView>
  </sheetViews>
  <sheetFormatPr defaultRowHeight="15" x14ac:dyDescent="0.25"/>
  <cols>
    <col min="1" max="1" width="23.42578125" bestFit="1" customWidth="1"/>
    <col min="4" max="4" width="35.140625" customWidth="1"/>
  </cols>
  <sheetData>
    <row r="1" spans="1:4" x14ac:dyDescent="0.25">
      <c r="A1" s="16" t="s">
        <v>6</v>
      </c>
      <c r="B1" s="16" t="s">
        <v>19</v>
      </c>
      <c r="C1" s="16" t="s">
        <v>24</v>
      </c>
      <c r="D1" s="16" t="s">
        <v>83</v>
      </c>
    </row>
    <row r="2" spans="1:4" x14ac:dyDescent="0.25">
      <c r="A2" s="16" t="s">
        <v>7</v>
      </c>
      <c r="B2" s="16" t="s">
        <v>20</v>
      </c>
      <c r="C2" s="16" t="s">
        <v>25</v>
      </c>
      <c r="D2" s="16" t="s">
        <v>84</v>
      </c>
    </row>
    <row r="3" spans="1:4" x14ac:dyDescent="0.25">
      <c r="A3" s="16" t="s">
        <v>8</v>
      </c>
      <c r="D3" s="16" t="s">
        <v>85</v>
      </c>
    </row>
    <row r="4" spans="1:4" x14ac:dyDescent="0.25">
      <c r="D4" s="16" t="s">
        <v>86</v>
      </c>
    </row>
    <row r="5" spans="1:4" x14ac:dyDescent="0.25">
      <c r="D5" s="16" t="s">
        <v>87</v>
      </c>
    </row>
    <row r="6" spans="1:4" x14ac:dyDescent="0.25">
      <c r="D6" s="16" t="s">
        <v>88</v>
      </c>
    </row>
    <row r="7" spans="1:4" x14ac:dyDescent="0.25">
      <c r="D7" s="16" t="s">
        <v>89</v>
      </c>
    </row>
    <row r="8" spans="1:4" x14ac:dyDescent="0.25">
      <c r="D8" s="16"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8E4B1655CB0E42A7C97752920E3DCC" ma:contentTypeVersion="8" ma:contentTypeDescription="Create a new document." ma:contentTypeScope="" ma:versionID="612b0f3f5685e3f2804bc1852fddf3a4">
  <xsd:schema xmlns:xsd="http://www.w3.org/2001/XMLSchema" xmlns:xs="http://www.w3.org/2001/XMLSchema" xmlns:p="http://schemas.microsoft.com/office/2006/metadata/properties" xmlns:ns2="de3da1f1-8f19-4ff9-9b76-47fe9a490803" xmlns:ns3="6ec60af1-6d1e-4575-bf73-1b6e791fcd10" targetNamespace="http://schemas.microsoft.com/office/2006/metadata/properties" ma:root="true" ma:fieldsID="0b9d77f1500c3b25eedc680553b8579c" ns2:_="" ns3:_="">
    <xsd:import namespace="de3da1f1-8f19-4ff9-9b76-47fe9a490803"/>
    <xsd:import namespace="6ec60af1-6d1e-4575-bf73-1b6e791fcd10"/>
    <xsd:element name="properties">
      <xsd:complexType>
        <xsd:sequence>
          <xsd:element name="documentManagement">
            <xsd:complexType>
              <xsd:all>
                <xsd:element ref="ns2:Publication_x0020_Type"/>
                <xsd:element ref="ns3:SharedWithUsers" minOccurs="0"/>
                <xsd:element ref="ns2:Retention_x0020_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3da1f1-8f19-4ff9-9b76-47fe9a490803" elementFormDefault="qualified">
    <xsd:import namespace="http://schemas.microsoft.com/office/2006/documentManagement/types"/>
    <xsd:import namespace="http://schemas.microsoft.com/office/infopath/2007/PartnerControls"/>
    <xsd:element name="Publication_x0020_Type" ma:index="5" ma:displayName="Publication Type" ma:description="Contact Information&#10;Form&#10;How-to Guide&#10;Map&#10;Report&#10;Rules and Regulations&#10;Sample Document&#10;" ma:internalName="Publication_x0020_Type" ma:readOnly="false">
      <xsd:simpleType>
        <xsd:restriction base="dms:Text">
          <xsd:maxLength value="255"/>
        </xsd:restriction>
      </xsd:simpleType>
    </xsd:element>
    <xsd:element name="Retention_x0020_Date" ma:index="12" ma:displayName="Retention Date"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axOccurs="1" ma:index="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cation_x0020_Type xmlns="de3da1f1-8f19-4ff9-9b76-47fe9a490803">Form</Publication_x0020_Type>
    <Retention_x0020_Date xmlns="de3da1f1-8f19-4ff9-9b76-47fe9a490803">2028-06-30T07:00:00+00:00</Retention_x0020_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0A0BB1-838E-4531-B787-0F058B10151B}"/>
</file>

<file path=customXml/itemProps2.xml><?xml version="1.0" encoding="utf-8"?>
<ds:datastoreItem xmlns:ds="http://schemas.openxmlformats.org/officeDocument/2006/customXml" ds:itemID="{256082F0-6E1B-4A86-A45A-59890E44D495}">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dcmitype/"/>
    <ds:schemaRef ds:uri="cac5e169-1586-4457-b43d-5ec592dc073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71C6F11-0A77-4074-854A-964BA2F7E41B}">
  <ds:schemaRefs>
    <ds:schemaRef ds:uri="http://schemas.microsoft.com/sharepoint/v3/contenttype/forms"/>
  </ds:schemaRefs>
</ds:datastoreItem>
</file>

<file path=docMetadata/LabelInfo.xml><?xml version="1.0" encoding="utf-8"?>
<clbl:labelList xmlns:clbl="http://schemas.microsoft.com/office/2020/mipLabelMetadata">
  <clbl:label id="{c9cf6fe3-5bce-446b-ad70-bd306593eea0}" enabled="1" method="Privileged" siteId="{28b0d013-46bc-4a64-8d86-1c8a31cf590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Instructions</vt:lpstr>
      <vt:lpstr>Budget &amp; Budget Narrative</vt:lpstr>
      <vt:lpstr>EXAMPLE Budget &amp; Budget Narrati</vt:lpstr>
      <vt:lpstr>Budget Definitions</vt:lpstr>
      <vt:lpstr>Hidden Dropdown menu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5311 Indirect Cost Worksheet</dc:title>
  <dc:subject>Funding and Agreement Compliance</dc:subject>
  <dc:creator>Ryan Phillips</dc:creator>
  <cp:keywords/>
  <dc:description/>
  <cp:lastModifiedBy>ROTH Brian</cp:lastModifiedBy>
  <cp:revision/>
  <dcterms:created xsi:type="dcterms:W3CDTF">2024-04-30T15:46:04Z</dcterms:created>
  <dcterms:modified xsi:type="dcterms:W3CDTF">2026-03-18T19:41:06Z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2024-04-30T15:04:25Z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8ed8cec7-8d5e-402a-b38d-5d4743c67248</vt:lpwstr>
  </property>
  <property fmtid="{D5CDD505-2E9C-101B-9397-08002B2CF9AE}" pid="8" name="MSIP_Label_db79d039-fcd0-4045-9c78-4cfb2eba0904_ContentBits">
    <vt:lpwstr>0</vt:lpwstr>
  </property>
  <property fmtid="{D5CDD505-2E9C-101B-9397-08002B2CF9AE}" pid="9" name="ContentTypeId">
    <vt:lpwstr>0x010100558E4B1655CB0E42A7C97752920E3DCC</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