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db140\Desktop\"/>
    </mc:Choice>
  </mc:AlternateContent>
  <bookViews>
    <workbookView xWindow="0" yWindow="0" windowWidth="23040" windowHeight="8805"/>
  </bookViews>
  <sheets>
    <sheet name="Life Cycle Cost" sheetId="3" r:id="rId1"/>
  </sheets>
  <externalReferences>
    <externalReference r:id="rId2"/>
  </externalReferences>
  <definedNames>
    <definedName name="VehType">'[1]Data Input 2'!$P$2:$P$5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9" i="3" l="1"/>
  <c r="M33" i="3"/>
  <c r="M17" i="3"/>
  <c r="N81" i="3" l="1"/>
  <c r="M75" i="3"/>
  <c r="N75" i="3" s="1"/>
  <c r="B70" i="3"/>
  <c r="M79" i="3" s="1"/>
  <c r="N79" i="3" s="1"/>
  <c r="B69" i="3"/>
  <c r="B54" i="3"/>
  <c r="B53" i="3"/>
  <c r="B38" i="3"/>
  <c r="B37" i="3"/>
  <c r="B22" i="3"/>
  <c r="B21" i="3"/>
  <c r="B6" i="3"/>
  <c r="B5" i="3"/>
  <c r="L72" i="3" l="1"/>
  <c r="M78" i="3"/>
  <c r="N78" i="3" s="1"/>
  <c r="L74" i="3"/>
  <c r="M80" i="3"/>
  <c r="N80" i="3" s="1"/>
  <c r="N82" i="3" s="1"/>
  <c r="L75" i="3"/>
  <c r="L73" i="3"/>
  <c r="M73" i="3" s="1"/>
  <c r="N73" i="3" s="1"/>
  <c r="N65" i="3"/>
  <c r="M59" i="3"/>
  <c r="N59" i="3" s="1"/>
  <c r="M64" i="3"/>
  <c r="N64" i="3" s="1"/>
  <c r="N49" i="3"/>
  <c r="M43" i="3"/>
  <c r="N43" i="3" s="1"/>
  <c r="L42" i="3"/>
  <c r="M48" i="3"/>
  <c r="N48" i="3" s="1"/>
  <c r="N33" i="3"/>
  <c r="M27" i="3"/>
  <c r="N27" i="3" s="1"/>
  <c r="M32" i="3"/>
  <c r="N32" i="3" s="1"/>
  <c r="N17" i="3"/>
  <c r="M11" i="3"/>
  <c r="N11" i="3" s="1"/>
  <c r="M16" i="3"/>
  <c r="N16" i="3" s="1"/>
  <c r="M74" i="3" l="1"/>
  <c r="N74" i="3" s="1"/>
  <c r="M72" i="3"/>
  <c r="N72" i="3" s="1"/>
  <c r="L58" i="3"/>
  <c r="L10" i="3"/>
  <c r="L26" i="3"/>
  <c r="L25" i="3"/>
  <c r="M25" i="3" s="1"/>
  <c r="N25" i="3" s="1"/>
  <c r="L57" i="3"/>
  <c r="M63" i="3"/>
  <c r="N63" i="3" s="1"/>
  <c r="L8" i="3"/>
  <c r="L24" i="3"/>
  <c r="M24" i="3" s="1"/>
  <c r="N24" i="3" s="1"/>
  <c r="L40" i="3"/>
  <c r="L56" i="3"/>
  <c r="L9" i="3"/>
  <c r="M15" i="3"/>
  <c r="N15" i="3" s="1"/>
  <c r="M31" i="3"/>
  <c r="N31" i="3" s="1"/>
  <c r="L41" i="3"/>
  <c r="M41" i="3" s="1"/>
  <c r="N41" i="3" s="1"/>
  <c r="M47" i="3"/>
  <c r="N47" i="3" s="1"/>
  <c r="L11" i="3"/>
  <c r="M14" i="3"/>
  <c r="N14" i="3" s="1"/>
  <c r="L27" i="3"/>
  <c r="M30" i="3"/>
  <c r="N30" i="3" s="1"/>
  <c r="L43" i="3"/>
  <c r="M42" i="3" s="1"/>
  <c r="N42" i="3" s="1"/>
  <c r="M46" i="3"/>
  <c r="N46" i="3" s="1"/>
  <c r="L59" i="3"/>
  <c r="M62" i="3"/>
  <c r="N62" i="3" s="1"/>
  <c r="N66" i="3" s="1"/>
  <c r="M56" i="3" l="1"/>
  <c r="N56" i="3" s="1"/>
  <c r="N76" i="3"/>
  <c r="N83" i="3" s="1"/>
  <c r="M58" i="3"/>
  <c r="N58" i="3" s="1"/>
  <c r="M26" i="3"/>
  <c r="N26" i="3" s="1"/>
  <c r="N28" i="3" s="1"/>
  <c r="N34" i="3"/>
  <c r="M10" i="3"/>
  <c r="N10" i="3" s="1"/>
  <c r="M9" i="3"/>
  <c r="N9" i="3" s="1"/>
  <c r="M57" i="3"/>
  <c r="N57" i="3" s="1"/>
  <c r="N50" i="3"/>
  <c r="N18" i="3"/>
  <c r="M40" i="3"/>
  <c r="N40" i="3" s="1"/>
  <c r="N44" i="3" s="1"/>
  <c r="M8" i="3"/>
  <c r="N8" i="3" s="1"/>
  <c r="N35" i="3" l="1"/>
  <c r="N12" i="3"/>
  <c r="N19" i="3" s="1"/>
  <c r="N60" i="3"/>
  <c r="N67" i="3" s="1"/>
  <c r="N51" i="3"/>
</calcChain>
</file>

<file path=xl/sharedStrings.xml><?xml version="1.0" encoding="utf-8"?>
<sst xmlns="http://schemas.openxmlformats.org/spreadsheetml/2006/main" count="189" uniqueCount="43">
  <si>
    <t>Useful Mileage</t>
  </si>
  <si>
    <t xml:space="preserve"> </t>
  </si>
  <si>
    <t>Vehicle Classification</t>
  </si>
  <si>
    <t xml:space="preserve">Useful Life </t>
  </si>
  <si>
    <t>Cost of A Inspection</t>
  </si>
  <si>
    <t>A Inspection Interval in Miles</t>
  </si>
  <si>
    <t>A inspections needed over useful life of vehicle</t>
  </si>
  <si>
    <t>Cost of B Inspection</t>
  </si>
  <si>
    <t>B Inspection Interval in Miles</t>
  </si>
  <si>
    <t>B inspections needed over useful life of vehicle</t>
  </si>
  <si>
    <t>Cost of C Inspection</t>
  </si>
  <si>
    <t>C Inspection Interval in Miles</t>
  </si>
  <si>
    <t>C inspections needed over useful life of vehicle</t>
  </si>
  <si>
    <t>Cost of D Inspection</t>
  </si>
  <si>
    <t>D Inspection Interval in Miles</t>
  </si>
  <si>
    <t>D inspections needed over useful life of vehicle</t>
  </si>
  <si>
    <t>Include Parts and Labor on the following</t>
  </si>
  <si>
    <t>In miles</t>
  </si>
  <si>
    <t>Cost of Set of Tires</t>
  </si>
  <si>
    <t>Average Tire Replacement Interval</t>
  </si>
  <si>
    <t>Tire Replmt over UL of Vehicle</t>
  </si>
  <si>
    <t>Cost of Set of Brakes</t>
  </si>
  <si>
    <t>Average Brake Replacement Interval</t>
  </si>
  <si>
    <t>Brake Replmt over UL of Vehicle</t>
  </si>
  <si>
    <t>Cost of Transmission Replacement</t>
  </si>
  <si>
    <t>Average Transmission Replacement Interval</t>
  </si>
  <si>
    <t>Trans Replmt over UL of Vehicle</t>
  </si>
  <si>
    <t>Cost of Engine Replacement</t>
  </si>
  <si>
    <t>Average Engine Replacement Interval</t>
  </si>
  <si>
    <t>Engine Replmt over UL of Vehicle</t>
  </si>
  <si>
    <t>Input</t>
  </si>
  <si>
    <t>A</t>
  </si>
  <si>
    <t>B</t>
  </si>
  <si>
    <t>C</t>
  </si>
  <si>
    <t>D</t>
  </si>
  <si>
    <t>E</t>
  </si>
  <si>
    <t>Does not include lift maintenance based on lift cycles or heat/air conditioning inspections</t>
  </si>
  <si>
    <t>Class A</t>
  </si>
  <si>
    <t>Class B</t>
  </si>
  <si>
    <t>Class C</t>
  </si>
  <si>
    <t>Class D</t>
  </si>
  <si>
    <t>Class E</t>
  </si>
  <si>
    <t>Regular Maintenance Expense over Useful Life of Vehicle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</si>
</sst>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/>
    <xf numFmtId="0" fontId="0" fillId="0" borderId="7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 applyAlignment="1">
      <alignment horizontal="center"/>
    </xf>
    <xf numFmtId="0" fontId="0" fillId="0" borderId="0" xfId="0" applyBorder="1" applyAlignment="1"/>
    <xf numFmtId="0" fontId="0" fillId="0" borderId="2" xfId="0" applyBorder="1"/>
    <xf numFmtId="44" fontId="0" fillId="3" borderId="3" xfId="1" applyFont="1" applyFill="1" applyBorder="1"/>
    <xf numFmtId="0" fontId="0" fillId="3" borderId="3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44" fontId="0" fillId="0" borderId="9" xfId="0" applyNumberFormat="1" applyBorder="1"/>
    <xf numFmtId="44" fontId="0" fillId="0" borderId="0" xfId="1" applyFont="1" applyBorder="1"/>
    <xf numFmtId="44" fontId="0" fillId="0" borderId="9" xfId="0" applyNumberFormat="1" applyBorder="1" applyAlignment="1">
      <alignment horizontal="center"/>
    </xf>
    <xf numFmtId="0" fontId="6" fillId="0" borderId="5" xfId="0" applyFont="1" applyBorder="1"/>
    <xf numFmtId="0" fontId="6" fillId="0" borderId="0" xfId="0" applyFont="1" applyFill="1" applyBorder="1"/>
    <xf numFmtId="0" fontId="0" fillId="0" borderId="10" xfId="0" applyBorder="1"/>
    <xf numFmtId="0" fontId="0" fillId="0" borderId="4" xfId="0" applyBorder="1" applyAlignment="1">
      <alignment horizontal="center"/>
    </xf>
    <xf numFmtId="44" fontId="3" fillId="0" borderId="11" xfId="0" applyNumberFormat="1" applyFont="1" applyBorder="1" applyAlignment="1">
      <alignment horizontal="center"/>
    </xf>
    <xf numFmtId="0" fontId="0" fillId="0" borderId="8" xfId="0" applyBorder="1"/>
    <xf numFmtId="0" fontId="0" fillId="3" borderId="3" xfId="0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10" xfId="0" applyFont="1" applyBorder="1"/>
    <xf numFmtId="0" fontId="4" fillId="0" borderId="0" xfId="0" applyFont="1" applyFill="1" applyBorder="1" applyAlignment="1"/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600075</xdr:colOff>
      <xdr:row>3</xdr:row>
      <xdr:rowOff>9526</xdr:rowOff>
    </xdr:from>
    <xdr:to>
      <xdr:col>17</xdr:col>
      <xdr:colOff>608305</xdr:colOff>
      <xdr:row>7</xdr:row>
      <xdr:rowOff>180976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F19EE2-54AD-4C85-A805-2E8FE4229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7025" y="685801"/>
          <a:ext cx="183703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28576</xdr:colOff>
      <xdr:row>10</xdr:row>
      <xdr:rowOff>9525</xdr:rowOff>
    </xdr:from>
    <xdr:to>
      <xdr:col>18</xdr:col>
      <xdr:colOff>9526</xdr:colOff>
      <xdr:row>15</xdr:row>
      <xdr:rowOff>16006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F64FE7-6DE0-4D00-8C51-291AC4329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5126" y="2019300"/>
          <a:ext cx="1809750" cy="9589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9526</xdr:colOff>
      <xdr:row>17</xdr:row>
      <xdr:rowOff>9525</xdr:rowOff>
    </xdr:from>
    <xdr:to>
      <xdr:col>18</xdr:col>
      <xdr:colOff>28576</xdr:colOff>
      <xdr:row>21</xdr:row>
      <xdr:rowOff>60960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786D7A9-A0D3-41C0-82E7-42E358209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6076" y="3352800"/>
          <a:ext cx="1847850" cy="822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600075</xdr:colOff>
      <xdr:row>24</xdr:row>
      <xdr:rowOff>9525</xdr:rowOff>
    </xdr:from>
    <xdr:to>
      <xdr:col>17</xdr:col>
      <xdr:colOff>600075</xdr:colOff>
      <xdr:row>28</xdr:row>
      <xdr:rowOff>117320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BD8EE2F-A911-4318-B14D-89A93FC20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7025" y="4695825"/>
          <a:ext cx="1828800" cy="869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31</xdr:row>
      <xdr:rowOff>19051</xdr:rowOff>
    </xdr:from>
    <xdr:to>
      <xdr:col>17</xdr:col>
      <xdr:colOff>608128</xdr:colOff>
      <xdr:row>36</xdr:row>
      <xdr:rowOff>9526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A345295-542B-4808-9614-21651F75D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6550" y="6038851"/>
          <a:ext cx="1827328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Shawn/Documents/Documents/Shawn%20Docs/RTAP/OH/Vehicle%20Decision%20kscoks7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Data Input"/>
      <sheetName val="Data Input 2"/>
      <sheetName val="ODOT Vehicles"/>
      <sheetName val="Scrapsheet"/>
      <sheetName val="Scrapsheet2"/>
      <sheetName val="Scrapsheet3"/>
    </sheetNames>
    <sheetDataSet>
      <sheetData sheetId="0"/>
      <sheetData sheetId="1"/>
      <sheetData sheetId="2">
        <row r="2">
          <cell r="P2" t="str">
            <v>SMV, MMV, MV1</v>
          </cell>
        </row>
        <row r="3">
          <cell r="P3" t="str">
            <v>LTN</v>
          </cell>
        </row>
        <row r="4">
          <cell r="P4" t="str">
            <v>LTV</v>
          </cell>
        </row>
        <row r="5">
          <cell r="P5" t="str">
            <v>LTL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3"/>
  <sheetViews>
    <sheetView tabSelected="1" workbookViewId="0">
      <selection activeCell="A2" sqref="A2"/>
    </sheetView>
  </sheetViews>
  <sheetFormatPr defaultRowHeight="15" x14ac:dyDescent="0.25"/>
  <cols>
    <col min="1" max="1" width="23.85546875" customWidth="1"/>
    <col min="2" max="2" width="11.28515625" customWidth="1"/>
    <col min="14" max="14" width="12.5703125" customWidth="1"/>
    <col min="20" max="20" width="2.140625" hidden="1" customWidth="1"/>
  </cols>
  <sheetData>
    <row r="1" spans="1:20" ht="18.75" x14ac:dyDescent="0.3">
      <c r="A1" s="4" t="s">
        <v>42</v>
      </c>
    </row>
    <row r="2" spans="1:20" ht="18.75" x14ac:dyDescent="0.3">
      <c r="A2" s="4"/>
      <c r="B2" s="26" t="s">
        <v>30</v>
      </c>
    </row>
    <row r="3" spans="1:20" ht="15.75" thickBot="1" x14ac:dyDescent="0.3">
      <c r="M3" s="2"/>
      <c r="P3" s="30" t="s">
        <v>37</v>
      </c>
      <c r="Q3" s="30"/>
      <c r="R3" s="30"/>
    </row>
    <row r="4" spans="1:20" x14ac:dyDescent="0.25">
      <c r="A4" s="5" t="s">
        <v>2</v>
      </c>
      <c r="B4" s="32" t="s">
        <v>31</v>
      </c>
      <c r="C4" s="32"/>
      <c r="D4" s="6"/>
      <c r="E4" s="7"/>
      <c r="F4" s="7"/>
      <c r="G4" s="7"/>
      <c r="H4" s="7"/>
      <c r="I4" s="8" t="s">
        <v>1</v>
      </c>
      <c r="J4" s="7"/>
      <c r="K4" s="7"/>
      <c r="L4" s="7"/>
      <c r="M4" s="7"/>
      <c r="N4" s="9"/>
      <c r="T4" t="s">
        <v>31</v>
      </c>
    </row>
    <row r="5" spans="1:20" x14ac:dyDescent="0.25">
      <c r="A5" s="10" t="s">
        <v>3</v>
      </c>
      <c r="B5" s="27">
        <f>IF(B4="A",12,IF(B4="B",10,IF(B4="C",7,IF(B4="D",5,IF(B4="E",4)))))</f>
        <v>12</v>
      </c>
      <c r="C5" s="29"/>
      <c r="D5" s="29"/>
      <c r="E5" s="29"/>
      <c r="F5" s="29"/>
      <c r="G5" s="29"/>
      <c r="H5" s="29"/>
      <c r="I5" s="29"/>
      <c r="J5" s="3"/>
      <c r="K5" s="3"/>
      <c r="L5" s="3"/>
      <c r="M5" s="3"/>
      <c r="N5" s="11"/>
      <c r="T5" t="s">
        <v>32</v>
      </c>
    </row>
    <row r="6" spans="1:20" x14ac:dyDescent="0.25">
      <c r="A6" s="10" t="s">
        <v>0</v>
      </c>
      <c r="B6" s="27">
        <f>IF(B4="A",500000,IF(B4="B",350000,IF(B4="C",200000,IF(B4="D",150000,IF(B4="E",100000)))))</f>
        <v>500000</v>
      </c>
      <c r="C6" s="12"/>
      <c r="D6" s="12"/>
      <c r="E6" s="3" t="s">
        <v>1</v>
      </c>
      <c r="F6" s="3"/>
      <c r="G6" s="3"/>
      <c r="H6" s="3"/>
      <c r="I6" s="3"/>
      <c r="J6" s="3"/>
      <c r="K6" s="3"/>
      <c r="L6" s="3"/>
      <c r="M6" s="3"/>
      <c r="N6" s="11"/>
      <c r="T6" t="s">
        <v>33</v>
      </c>
    </row>
    <row r="7" spans="1:20" x14ac:dyDescent="0.25">
      <c r="A7" s="10"/>
      <c r="B7" s="1"/>
      <c r="C7" s="1"/>
      <c r="D7" s="1"/>
      <c r="E7" s="3"/>
      <c r="F7" s="3"/>
      <c r="G7" s="3"/>
      <c r="H7" s="3"/>
      <c r="I7" s="3"/>
      <c r="J7" s="3"/>
      <c r="K7" s="3"/>
      <c r="L7" s="3"/>
      <c r="M7" s="3"/>
      <c r="N7" s="11"/>
      <c r="T7" t="s">
        <v>34</v>
      </c>
    </row>
    <row r="8" spans="1:20" x14ac:dyDescent="0.25">
      <c r="A8" s="13" t="s">
        <v>4</v>
      </c>
      <c r="B8" s="14">
        <v>205</v>
      </c>
      <c r="C8" s="33" t="s">
        <v>5</v>
      </c>
      <c r="D8" s="33"/>
      <c r="E8" s="33"/>
      <c r="F8" s="15">
        <v>6000</v>
      </c>
      <c r="G8" s="3"/>
      <c r="H8" s="3"/>
      <c r="I8" s="3" t="s">
        <v>6</v>
      </c>
      <c r="J8" s="3"/>
      <c r="K8" s="3"/>
      <c r="L8" s="16">
        <f>+B6/F8</f>
        <v>83.333333333333329</v>
      </c>
      <c r="M8" s="3">
        <f>ROUND(+L8-L9,0.01)</f>
        <v>42</v>
      </c>
      <c r="N8" s="17">
        <f>+M8*B8</f>
        <v>8610</v>
      </c>
      <c r="T8" t="s">
        <v>35</v>
      </c>
    </row>
    <row r="9" spans="1:20" x14ac:dyDescent="0.25">
      <c r="A9" s="13" t="s">
        <v>7</v>
      </c>
      <c r="B9" s="14">
        <v>263</v>
      </c>
      <c r="C9" s="33" t="s">
        <v>8</v>
      </c>
      <c r="D9" s="33"/>
      <c r="E9" s="33"/>
      <c r="F9" s="15">
        <v>12000</v>
      </c>
      <c r="G9" s="3"/>
      <c r="H9" s="3"/>
      <c r="I9" s="3" t="s">
        <v>9</v>
      </c>
      <c r="J9" s="3"/>
      <c r="K9" s="3"/>
      <c r="L9" s="16">
        <f>+B6/F9</f>
        <v>41.666666666666664</v>
      </c>
      <c r="M9" s="3">
        <f>ROUND(+L9-L10,0.01)</f>
        <v>21</v>
      </c>
      <c r="N9" s="17">
        <f>+M9*B9</f>
        <v>5523</v>
      </c>
    </row>
    <row r="10" spans="1:20" x14ac:dyDescent="0.25">
      <c r="A10" s="13" t="s">
        <v>10</v>
      </c>
      <c r="B10" s="14">
        <v>567</v>
      </c>
      <c r="C10" s="33" t="s">
        <v>11</v>
      </c>
      <c r="D10" s="33"/>
      <c r="E10" s="33"/>
      <c r="F10" s="15">
        <v>24000</v>
      </c>
      <c r="G10" s="3"/>
      <c r="H10" s="3"/>
      <c r="I10" s="3" t="s">
        <v>12</v>
      </c>
      <c r="J10" s="3"/>
      <c r="K10" s="3"/>
      <c r="L10" s="16">
        <f>+B6/F10</f>
        <v>20.833333333333332</v>
      </c>
      <c r="M10" s="3">
        <f>ROUND(+L10-L11,0.01)</f>
        <v>10</v>
      </c>
      <c r="N10" s="17">
        <f>+M10*B10</f>
        <v>5670</v>
      </c>
      <c r="P10" s="30" t="s">
        <v>38</v>
      </c>
      <c r="Q10" s="30"/>
      <c r="R10" s="30"/>
    </row>
    <row r="11" spans="1:20" x14ac:dyDescent="0.25">
      <c r="A11" s="13" t="s">
        <v>13</v>
      </c>
      <c r="B11" s="14">
        <v>625</v>
      </c>
      <c r="C11" s="33" t="s">
        <v>14</v>
      </c>
      <c r="D11" s="33"/>
      <c r="E11" s="33"/>
      <c r="F11" s="15">
        <v>48000</v>
      </c>
      <c r="G11" s="3"/>
      <c r="H11" s="3"/>
      <c r="I11" s="3" t="s">
        <v>15</v>
      </c>
      <c r="J11" s="3"/>
      <c r="K11" s="3"/>
      <c r="L11" s="16">
        <f>+B6/F11</f>
        <v>10.416666666666666</v>
      </c>
      <c r="M11" s="3">
        <f>ROUND(3.125,0.01)</f>
        <v>3</v>
      </c>
      <c r="N11" s="17">
        <f>+M11*B11</f>
        <v>1875</v>
      </c>
    </row>
    <row r="12" spans="1:20" x14ac:dyDescent="0.25">
      <c r="A12" s="10"/>
      <c r="B12" s="18"/>
      <c r="C12" s="1"/>
      <c r="D12" s="1"/>
      <c r="E12" s="3"/>
      <c r="F12" s="3"/>
      <c r="G12" s="3"/>
      <c r="H12" s="3"/>
      <c r="I12" s="3"/>
      <c r="J12" s="3"/>
      <c r="K12" s="3"/>
      <c r="L12" s="3"/>
      <c r="M12" s="3"/>
      <c r="N12" s="19">
        <f>SUM(N8:N11)</f>
        <v>21678</v>
      </c>
    </row>
    <row r="13" spans="1:20" x14ac:dyDescent="0.25">
      <c r="A13" s="20" t="s">
        <v>16</v>
      </c>
      <c r="B13" s="18"/>
      <c r="C13" s="21" t="s">
        <v>17</v>
      </c>
      <c r="D13" s="1"/>
      <c r="E13" s="3"/>
      <c r="F13" s="3"/>
      <c r="G13" s="3"/>
      <c r="H13" s="3"/>
      <c r="I13" s="3"/>
      <c r="J13" s="3"/>
      <c r="K13" s="3"/>
      <c r="L13" s="3"/>
      <c r="M13" s="3"/>
      <c r="N13" s="11"/>
    </row>
    <row r="14" spans="1:20" x14ac:dyDescent="0.25">
      <c r="A14" s="13" t="s">
        <v>18</v>
      </c>
      <c r="B14" s="14">
        <v>2000</v>
      </c>
      <c r="C14" s="34" t="s">
        <v>19</v>
      </c>
      <c r="D14" s="34"/>
      <c r="E14" s="34"/>
      <c r="F14" s="34"/>
      <c r="G14" s="15">
        <v>40000</v>
      </c>
      <c r="H14" s="3"/>
      <c r="I14" s="31" t="s">
        <v>20</v>
      </c>
      <c r="J14" s="31"/>
      <c r="K14" s="31"/>
      <c r="L14" s="31"/>
      <c r="M14" s="3">
        <f>ROUND(+B6/G14,0.01)</f>
        <v>13</v>
      </c>
      <c r="N14" s="19">
        <f>+M14*B14</f>
        <v>26000</v>
      </c>
    </row>
    <row r="15" spans="1:20" x14ac:dyDescent="0.25">
      <c r="A15" s="13" t="s">
        <v>21</v>
      </c>
      <c r="B15" s="14">
        <v>520</v>
      </c>
      <c r="C15" s="34" t="s">
        <v>22</v>
      </c>
      <c r="D15" s="34"/>
      <c r="E15" s="34"/>
      <c r="F15" s="34"/>
      <c r="G15" s="15">
        <v>24000</v>
      </c>
      <c r="H15" s="3"/>
      <c r="I15" s="31" t="s">
        <v>23</v>
      </c>
      <c r="J15" s="31"/>
      <c r="K15" s="31"/>
      <c r="L15" s="31"/>
      <c r="M15" s="3">
        <f>ROUND(+B6/G15,0.01)</f>
        <v>21</v>
      </c>
      <c r="N15" s="19">
        <f>+M15*B15</f>
        <v>10920</v>
      </c>
    </row>
    <row r="16" spans="1:20" x14ac:dyDescent="0.25">
      <c r="A16" s="13" t="s">
        <v>24</v>
      </c>
      <c r="B16" s="14">
        <v>5400</v>
      </c>
      <c r="C16" s="34" t="s">
        <v>25</v>
      </c>
      <c r="D16" s="34"/>
      <c r="E16" s="34"/>
      <c r="F16" s="34"/>
      <c r="G16" s="15">
        <v>375000</v>
      </c>
      <c r="H16" s="3"/>
      <c r="I16" s="31" t="s">
        <v>26</v>
      </c>
      <c r="J16" s="31"/>
      <c r="K16" s="31"/>
      <c r="L16" s="31"/>
      <c r="M16" s="3">
        <f>ROUND(+B6/G16,0.01)</f>
        <v>1</v>
      </c>
      <c r="N16" s="19">
        <f>+M16*B16</f>
        <v>5400</v>
      </c>
    </row>
    <row r="17" spans="1:18" x14ac:dyDescent="0.25">
      <c r="A17" s="13" t="s">
        <v>27</v>
      </c>
      <c r="B17" s="14">
        <v>18000</v>
      </c>
      <c r="C17" s="34" t="s">
        <v>28</v>
      </c>
      <c r="D17" s="34"/>
      <c r="E17" s="34"/>
      <c r="F17" s="34"/>
      <c r="G17" s="15">
        <v>400000</v>
      </c>
      <c r="H17" s="3"/>
      <c r="I17" s="31" t="s">
        <v>29</v>
      </c>
      <c r="J17" s="31"/>
      <c r="K17" s="31"/>
      <c r="L17" s="31"/>
      <c r="M17" s="3">
        <f>ROUND(+B6/G17,0.01)</f>
        <v>1</v>
      </c>
      <c r="N17" s="19">
        <f>+M17*B17</f>
        <v>18000</v>
      </c>
      <c r="P17" s="30" t="s">
        <v>39</v>
      </c>
      <c r="Q17" s="30"/>
      <c r="R17" s="30"/>
    </row>
    <row r="18" spans="1:18" x14ac:dyDescent="0.25">
      <c r="A18" s="10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9">
        <f>SUM(N14:N17)</f>
        <v>60320</v>
      </c>
    </row>
    <row r="19" spans="1:18" ht="15.75" thickBot="1" x14ac:dyDescent="0.3">
      <c r="A19" s="28" t="s">
        <v>36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4">
        <f>+N18+N12</f>
        <v>81998</v>
      </c>
    </row>
    <row r="20" spans="1:18" x14ac:dyDescent="0.25">
      <c r="A20" s="5" t="s">
        <v>2</v>
      </c>
      <c r="B20" s="32" t="s">
        <v>32</v>
      </c>
      <c r="C20" s="32"/>
      <c r="D20" s="6"/>
      <c r="E20" s="7"/>
      <c r="F20" s="7"/>
      <c r="G20" s="7"/>
      <c r="H20" s="7"/>
      <c r="I20" s="7"/>
      <c r="J20" s="7"/>
      <c r="K20" s="7"/>
      <c r="L20" s="7"/>
      <c r="M20" s="7"/>
      <c r="N20" s="25"/>
    </row>
    <row r="21" spans="1:18" x14ac:dyDescent="0.25">
      <c r="A21" s="10" t="s">
        <v>3</v>
      </c>
      <c r="B21" s="27">
        <f>IF(B20="A",12,IF(B20="B",10,IF(B20="C",7,IF(B20="D",5,IF(B20="E",4)))))</f>
        <v>10</v>
      </c>
      <c r="C21" s="1" t="s">
        <v>1</v>
      </c>
      <c r="D21" s="3" t="s">
        <v>1</v>
      </c>
      <c r="E21" s="3" t="s">
        <v>1</v>
      </c>
      <c r="F21" s="3"/>
      <c r="G21" s="3"/>
      <c r="H21" s="3"/>
      <c r="I21" s="3"/>
      <c r="J21" s="3"/>
      <c r="K21" s="3"/>
      <c r="L21" s="3"/>
      <c r="M21" s="3"/>
      <c r="N21" s="11"/>
    </row>
    <row r="22" spans="1:18" x14ac:dyDescent="0.25">
      <c r="A22" s="10" t="s">
        <v>0</v>
      </c>
      <c r="B22" s="27">
        <f>IF(B20="A",500000,IF(B20="B",350000,IF(B20="C",200000,IF(B20="D",150000,IF(B20="E",100000)))))</f>
        <v>350000</v>
      </c>
      <c r="C22" s="1" t="s">
        <v>1</v>
      </c>
      <c r="D22" s="3" t="s">
        <v>1</v>
      </c>
      <c r="E22" s="3" t="s">
        <v>1</v>
      </c>
      <c r="F22" s="3"/>
      <c r="G22" s="3"/>
      <c r="H22" s="3"/>
      <c r="I22" s="3"/>
      <c r="J22" s="3"/>
      <c r="K22" s="3"/>
      <c r="L22" s="3"/>
      <c r="M22" s="3"/>
      <c r="N22" s="11"/>
    </row>
    <row r="23" spans="1:18" x14ac:dyDescent="0.25">
      <c r="A23" s="10"/>
      <c r="B23" s="1"/>
      <c r="C23" s="1"/>
      <c r="D23" s="1"/>
      <c r="E23" s="3"/>
      <c r="F23" s="3"/>
      <c r="G23" s="3"/>
      <c r="H23" s="3"/>
      <c r="I23" s="3"/>
      <c r="J23" s="3"/>
      <c r="K23" s="3"/>
      <c r="L23" s="3"/>
      <c r="M23" s="3"/>
      <c r="N23" s="11"/>
    </row>
    <row r="24" spans="1:18" x14ac:dyDescent="0.25">
      <c r="A24" s="13" t="s">
        <v>4</v>
      </c>
      <c r="B24" s="14">
        <v>185</v>
      </c>
      <c r="C24" s="33" t="s">
        <v>5</v>
      </c>
      <c r="D24" s="33"/>
      <c r="E24" s="33"/>
      <c r="F24" s="15">
        <v>6000</v>
      </c>
      <c r="G24" s="3"/>
      <c r="H24" s="3"/>
      <c r="I24" s="3" t="s">
        <v>6</v>
      </c>
      <c r="J24" s="3"/>
      <c r="K24" s="3"/>
      <c r="L24" s="16">
        <f>+B22/F24</f>
        <v>58.333333333333336</v>
      </c>
      <c r="M24" s="3">
        <f>ROUND(+L24-L25,0.01)</f>
        <v>29</v>
      </c>
      <c r="N24" s="17">
        <f>+M24*B24</f>
        <v>5365</v>
      </c>
      <c r="P24" s="30" t="s">
        <v>40</v>
      </c>
      <c r="Q24" s="30"/>
      <c r="R24" s="30"/>
    </row>
    <row r="25" spans="1:18" x14ac:dyDescent="0.25">
      <c r="A25" s="13" t="s">
        <v>7</v>
      </c>
      <c r="B25" s="14">
        <v>250</v>
      </c>
      <c r="C25" s="33" t="s">
        <v>8</v>
      </c>
      <c r="D25" s="33"/>
      <c r="E25" s="33"/>
      <c r="F25" s="15">
        <v>12000</v>
      </c>
      <c r="G25" s="3"/>
      <c r="H25" s="3"/>
      <c r="I25" s="3" t="s">
        <v>9</v>
      </c>
      <c r="J25" s="3"/>
      <c r="K25" s="3"/>
      <c r="L25" s="16">
        <f>+B22/F25</f>
        <v>29.166666666666668</v>
      </c>
      <c r="M25" s="3">
        <f>ROUND(+L25-L26,0.01)</f>
        <v>15</v>
      </c>
      <c r="N25" s="17">
        <f>+M25*B25</f>
        <v>3750</v>
      </c>
    </row>
    <row r="26" spans="1:18" x14ac:dyDescent="0.25">
      <c r="A26" s="13" t="s">
        <v>10</v>
      </c>
      <c r="B26" s="14">
        <v>515</v>
      </c>
      <c r="C26" s="33" t="s">
        <v>11</v>
      </c>
      <c r="D26" s="33"/>
      <c r="E26" s="33"/>
      <c r="F26" s="15">
        <v>24000</v>
      </c>
      <c r="G26" s="3"/>
      <c r="H26" s="3"/>
      <c r="I26" s="3" t="s">
        <v>12</v>
      </c>
      <c r="J26" s="3"/>
      <c r="K26" s="3"/>
      <c r="L26" s="16">
        <f>+B22/F26</f>
        <v>14.583333333333334</v>
      </c>
      <c r="M26" s="3">
        <f>ROUND(+L26-L27,0.01)</f>
        <v>7</v>
      </c>
      <c r="N26" s="17">
        <f>+M26*B26</f>
        <v>3605</v>
      </c>
    </row>
    <row r="27" spans="1:18" x14ac:dyDescent="0.25">
      <c r="A27" s="13" t="s">
        <v>13</v>
      </c>
      <c r="B27" s="14">
        <v>575</v>
      </c>
      <c r="C27" s="33" t="s">
        <v>14</v>
      </c>
      <c r="D27" s="33"/>
      <c r="E27" s="33"/>
      <c r="F27" s="15">
        <v>48000</v>
      </c>
      <c r="G27" s="3"/>
      <c r="H27" s="3"/>
      <c r="I27" s="3" t="s">
        <v>15</v>
      </c>
      <c r="J27" s="3"/>
      <c r="K27" s="3"/>
      <c r="L27" s="16">
        <f>+B22/F27</f>
        <v>7.291666666666667</v>
      </c>
      <c r="M27" s="3">
        <f>ROUND(3.125,0.01)</f>
        <v>3</v>
      </c>
      <c r="N27" s="17">
        <f>+M27*B27</f>
        <v>1725</v>
      </c>
    </row>
    <row r="28" spans="1:18" x14ac:dyDescent="0.25">
      <c r="A28" s="10"/>
      <c r="B28" s="18"/>
      <c r="C28" s="1"/>
      <c r="D28" s="1"/>
      <c r="E28" s="3"/>
      <c r="F28" s="3"/>
      <c r="G28" s="3"/>
      <c r="H28" s="3"/>
      <c r="I28" s="3"/>
      <c r="J28" s="3"/>
      <c r="K28" s="3"/>
      <c r="L28" s="3"/>
      <c r="M28" s="3"/>
      <c r="N28" s="19">
        <f>SUM(N24:N27)</f>
        <v>14445</v>
      </c>
    </row>
    <row r="29" spans="1:18" x14ac:dyDescent="0.25">
      <c r="A29" s="20" t="s">
        <v>16</v>
      </c>
      <c r="B29" s="18"/>
      <c r="C29" s="21" t="s">
        <v>17</v>
      </c>
      <c r="D29" s="1"/>
      <c r="E29" s="3"/>
      <c r="F29" s="3"/>
      <c r="G29" s="3"/>
      <c r="H29" s="3"/>
      <c r="I29" s="3"/>
      <c r="J29" s="3"/>
      <c r="K29" s="3"/>
      <c r="L29" s="3"/>
      <c r="M29" s="3"/>
      <c r="N29" s="11"/>
    </row>
    <row r="30" spans="1:18" x14ac:dyDescent="0.25">
      <c r="A30" s="13" t="s">
        <v>18</v>
      </c>
      <c r="B30" s="14">
        <v>2000</v>
      </c>
      <c r="C30" s="34" t="s">
        <v>19</v>
      </c>
      <c r="D30" s="34"/>
      <c r="E30" s="34"/>
      <c r="F30" s="34"/>
      <c r="G30" s="15">
        <v>30000</v>
      </c>
      <c r="H30" s="3"/>
      <c r="I30" s="31" t="s">
        <v>20</v>
      </c>
      <c r="J30" s="31"/>
      <c r="K30" s="31"/>
      <c r="L30" s="31"/>
      <c r="M30" s="3">
        <f>ROUND(+B22/G30,0.01)</f>
        <v>12</v>
      </c>
      <c r="N30" s="19">
        <f>+M30*B30</f>
        <v>24000</v>
      </c>
    </row>
    <row r="31" spans="1:18" x14ac:dyDescent="0.25">
      <c r="A31" s="13" t="s">
        <v>21</v>
      </c>
      <c r="B31" s="14">
        <v>520</v>
      </c>
      <c r="C31" s="34" t="s">
        <v>22</v>
      </c>
      <c r="D31" s="34"/>
      <c r="E31" s="34"/>
      <c r="F31" s="34"/>
      <c r="G31" s="15">
        <v>24000</v>
      </c>
      <c r="H31" s="3"/>
      <c r="I31" s="31" t="s">
        <v>23</v>
      </c>
      <c r="J31" s="31"/>
      <c r="K31" s="31"/>
      <c r="L31" s="31"/>
      <c r="M31" s="3">
        <f>ROUND(+B22/G31,0.01)</f>
        <v>15</v>
      </c>
      <c r="N31" s="19">
        <f>+M31*B31</f>
        <v>7800</v>
      </c>
      <c r="P31" s="30" t="s">
        <v>41</v>
      </c>
      <c r="Q31" s="30"/>
      <c r="R31" s="30"/>
    </row>
    <row r="32" spans="1:18" x14ac:dyDescent="0.25">
      <c r="A32" s="13" t="s">
        <v>24</v>
      </c>
      <c r="B32" s="14">
        <v>5000</v>
      </c>
      <c r="C32" s="34" t="s">
        <v>25</v>
      </c>
      <c r="D32" s="34"/>
      <c r="E32" s="34"/>
      <c r="F32" s="34"/>
      <c r="G32" s="15">
        <v>300000</v>
      </c>
      <c r="H32" s="3"/>
      <c r="I32" s="31" t="s">
        <v>26</v>
      </c>
      <c r="J32" s="31"/>
      <c r="K32" s="31"/>
      <c r="L32" s="31"/>
      <c r="M32" s="3">
        <f>ROUND(+B22/G32,0.01)</f>
        <v>1</v>
      </c>
      <c r="N32" s="19">
        <f>+M32*B32</f>
        <v>5000</v>
      </c>
    </row>
    <row r="33" spans="1:14" x14ac:dyDescent="0.25">
      <c r="A33" s="13" t="s">
        <v>27</v>
      </c>
      <c r="B33" s="14">
        <v>13500</v>
      </c>
      <c r="C33" s="34" t="s">
        <v>28</v>
      </c>
      <c r="D33" s="34"/>
      <c r="E33" s="34"/>
      <c r="F33" s="34"/>
      <c r="G33" s="15">
        <v>375000</v>
      </c>
      <c r="H33" s="3"/>
      <c r="I33" s="31" t="s">
        <v>29</v>
      </c>
      <c r="J33" s="31"/>
      <c r="K33" s="31"/>
      <c r="L33" s="31"/>
      <c r="M33" s="3">
        <f>ROUND(+B22/G33,0.01)</f>
        <v>1</v>
      </c>
      <c r="N33" s="19">
        <f>+M33*B33</f>
        <v>13500</v>
      </c>
    </row>
    <row r="34" spans="1:14" x14ac:dyDescent="0.25">
      <c r="A34" s="10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19">
        <f>SUM(N30:N33)</f>
        <v>50300</v>
      </c>
    </row>
    <row r="35" spans="1:14" ht="15.75" thickBot="1" x14ac:dyDescent="0.3">
      <c r="A35" s="22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4">
        <f>+N34+N28</f>
        <v>64745</v>
      </c>
    </row>
    <row r="36" spans="1:14" x14ac:dyDescent="0.25">
      <c r="A36" s="5" t="s">
        <v>2</v>
      </c>
      <c r="B36" s="32" t="s">
        <v>33</v>
      </c>
      <c r="C36" s="32"/>
      <c r="D36" s="6"/>
      <c r="E36" s="7"/>
      <c r="F36" s="7"/>
      <c r="G36" s="7"/>
      <c r="H36" s="7"/>
      <c r="I36" s="7"/>
      <c r="J36" s="7"/>
      <c r="K36" s="7"/>
      <c r="L36" s="7"/>
      <c r="M36" s="7"/>
      <c r="N36" s="25"/>
    </row>
    <row r="37" spans="1:14" x14ac:dyDescent="0.25">
      <c r="A37" s="10" t="s">
        <v>3</v>
      </c>
      <c r="B37" s="27">
        <f>IF(B36="A",12,IF(B36="B",10,IF(B36="C",7,IF(B36="D",5,IF(B36="E",4)))))</f>
        <v>7</v>
      </c>
      <c r="C37" s="1" t="s">
        <v>1</v>
      </c>
      <c r="D37" s="3" t="s">
        <v>1</v>
      </c>
      <c r="E37" s="3" t="s">
        <v>1</v>
      </c>
      <c r="F37" s="3"/>
      <c r="G37" s="3"/>
      <c r="H37" s="3"/>
      <c r="I37" s="3"/>
      <c r="J37" s="3"/>
      <c r="K37" s="3"/>
      <c r="L37" s="3"/>
      <c r="M37" s="3"/>
      <c r="N37" s="11"/>
    </row>
    <row r="38" spans="1:14" x14ac:dyDescent="0.25">
      <c r="A38" s="10" t="s">
        <v>0</v>
      </c>
      <c r="B38" s="27">
        <f>IF(B36="A",500000,IF(B36="B",350000,IF(B36="C",200000,IF(B36="D",150000,IF(B36="E",100000)))))</f>
        <v>200000</v>
      </c>
      <c r="C38" s="1" t="s">
        <v>1</v>
      </c>
      <c r="D38" s="3" t="s">
        <v>1</v>
      </c>
      <c r="E38" s="3" t="s">
        <v>1</v>
      </c>
      <c r="F38" s="3"/>
      <c r="G38" s="3"/>
      <c r="H38" s="3"/>
      <c r="I38" s="3"/>
      <c r="J38" s="3"/>
      <c r="K38" s="3"/>
      <c r="L38" s="3"/>
      <c r="M38" s="3"/>
      <c r="N38" s="11"/>
    </row>
    <row r="39" spans="1:14" x14ac:dyDescent="0.25">
      <c r="A39" s="10"/>
      <c r="B39" s="1"/>
      <c r="C39" s="1"/>
      <c r="D39" s="1"/>
      <c r="E39" s="3"/>
      <c r="F39" s="3"/>
      <c r="G39" s="3"/>
      <c r="H39" s="3"/>
      <c r="I39" s="3"/>
      <c r="J39" s="3"/>
      <c r="K39" s="3"/>
      <c r="L39" s="3"/>
      <c r="M39" s="3"/>
      <c r="N39" s="11"/>
    </row>
    <row r="40" spans="1:14" x14ac:dyDescent="0.25">
      <c r="A40" s="13" t="s">
        <v>4</v>
      </c>
      <c r="B40" s="14">
        <v>60</v>
      </c>
      <c r="C40" s="33" t="s">
        <v>5</v>
      </c>
      <c r="D40" s="33"/>
      <c r="E40" s="33"/>
      <c r="F40" s="15">
        <v>6000</v>
      </c>
      <c r="G40" s="3"/>
      <c r="H40" s="3"/>
      <c r="I40" s="3" t="s">
        <v>6</v>
      </c>
      <c r="J40" s="3"/>
      <c r="K40" s="3"/>
      <c r="L40" s="16">
        <f>+B38/F40</f>
        <v>33.333333333333336</v>
      </c>
      <c r="M40" s="3">
        <f>ROUND(+L40-L41,0.01)</f>
        <v>17</v>
      </c>
      <c r="N40" s="17">
        <f>+M40*B40</f>
        <v>1020</v>
      </c>
    </row>
    <row r="41" spans="1:14" x14ac:dyDescent="0.25">
      <c r="A41" s="13" t="s">
        <v>7</v>
      </c>
      <c r="B41" s="14">
        <v>120</v>
      </c>
      <c r="C41" s="33" t="s">
        <v>8</v>
      </c>
      <c r="D41" s="33"/>
      <c r="E41" s="33"/>
      <c r="F41" s="15">
        <v>12000</v>
      </c>
      <c r="G41" s="3"/>
      <c r="H41" s="3"/>
      <c r="I41" s="3" t="s">
        <v>9</v>
      </c>
      <c r="J41" s="3"/>
      <c r="K41" s="3"/>
      <c r="L41" s="16">
        <f>+B38/F41</f>
        <v>16.666666666666668</v>
      </c>
      <c r="M41" s="3">
        <f>ROUND(+L41-L42,0.01)</f>
        <v>8</v>
      </c>
      <c r="N41" s="17">
        <f>+M41*B41</f>
        <v>960</v>
      </c>
    </row>
    <row r="42" spans="1:14" x14ac:dyDescent="0.25">
      <c r="A42" s="13" t="s">
        <v>10</v>
      </c>
      <c r="B42" s="14">
        <v>230</v>
      </c>
      <c r="C42" s="33" t="s">
        <v>11</v>
      </c>
      <c r="D42" s="33"/>
      <c r="E42" s="33"/>
      <c r="F42" s="15">
        <v>24000</v>
      </c>
      <c r="G42" s="3"/>
      <c r="H42" s="3"/>
      <c r="I42" s="3" t="s">
        <v>12</v>
      </c>
      <c r="J42" s="3"/>
      <c r="K42" s="3"/>
      <c r="L42" s="16">
        <f>+B38/F42</f>
        <v>8.3333333333333339</v>
      </c>
      <c r="M42" s="3">
        <f>ROUND(+L42-L43,0.01)</f>
        <v>4</v>
      </c>
      <c r="N42" s="17">
        <f>+M42*B42</f>
        <v>920</v>
      </c>
    </row>
    <row r="43" spans="1:14" x14ac:dyDescent="0.25">
      <c r="A43" s="13" t="s">
        <v>13</v>
      </c>
      <c r="B43" s="14">
        <v>400</v>
      </c>
      <c r="C43" s="33" t="s">
        <v>14</v>
      </c>
      <c r="D43" s="33"/>
      <c r="E43" s="33"/>
      <c r="F43" s="15">
        <v>48000</v>
      </c>
      <c r="G43" s="3"/>
      <c r="H43" s="3"/>
      <c r="I43" s="3" t="s">
        <v>15</v>
      </c>
      <c r="J43" s="3"/>
      <c r="K43" s="3"/>
      <c r="L43" s="16">
        <f>+B38/F43</f>
        <v>4.166666666666667</v>
      </c>
      <c r="M43" s="3">
        <f>ROUND(3.125,0.01)</f>
        <v>3</v>
      </c>
      <c r="N43" s="17">
        <f>+M43*B43</f>
        <v>1200</v>
      </c>
    </row>
    <row r="44" spans="1:14" x14ac:dyDescent="0.25">
      <c r="A44" s="10"/>
      <c r="B44" s="18"/>
      <c r="C44" s="1"/>
      <c r="D44" s="1"/>
      <c r="E44" s="3"/>
      <c r="F44" s="3"/>
      <c r="G44" s="3"/>
      <c r="H44" s="3"/>
      <c r="I44" s="3"/>
      <c r="J44" s="3"/>
      <c r="K44" s="3"/>
      <c r="L44" s="3"/>
      <c r="M44" s="3"/>
      <c r="N44" s="19">
        <f>SUM(N40:N43)</f>
        <v>4100</v>
      </c>
    </row>
    <row r="45" spans="1:14" x14ac:dyDescent="0.25">
      <c r="A45" s="20" t="s">
        <v>16</v>
      </c>
      <c r="B45" s="18"/>
      <c r="C45" s="21" t="s">
        <v>17</v>
      </c>
      <c r="D45" s="1"/>
      <c r="E45" s="3"/>
      <c r="F45" s="3"/>
      <c r="G45" s="3"/>
      <c r="H45" s="3"/>
      <c r="I45" s="3"/>
      <c r="J45" s="3"/>
      <c r="K45" s="3"/>
      <c r="L45" s="3"/>
      <c r="M45" s="3"/>
      <c r="N45" s="11"/>
    </row>
    <row r="46" spans="1:14" x14ac:dyDescent="0.25">
      <c r="A46" s="13" t="s">
        <v>18</v>
      </c>
      <c r="B46" s="14">
        <v>800</v>
      </c>
      <c r="C46" s="34" t="s">
        <v>19</v>
      </c>
      <c r="D46" s="34"/>
      <c r="E46" s="34"/>
      <c r="F46" s="34"/>
      <c r="G46" s="15">
        <v>30000</v>
      </c>
      <c r="H46" s="3"/>
      <c r="I46" s="31" t="s">
        <v>20</v>
      </c>
      <c r="J46" s="31"/>
      <c r="K46" s="31"/>
      <c r="L46" s="31"/>
      <c r="M46" s="3">
        <f>ROUND(+B38/G46,0.01)</f>
        <v>7</v>
      </c>
      <c r="N46" s="19">
        <f>+M46*B46</f>
        <v>5600</v>
      </c>
    </row>
    <row r="47" spans="1:14" x14ac:dyDescent="0.25">
      <c r="A47" s="13" t="s">
        <v>21</v>
      </c>
      <c r="B47" s="14">
        <v>320</v>
      </c>
      <c r="C47" s="34" t="s">
        <v>22</v>
      </c>
      <c r="D47" s="34"/>
      <c r="E47" s="34"/>
      <c r="F47" s="34"/>
      <c r="G47" s="15">
        <v>24000</v>
      </c>
      <c r="H47" s="3"/>
      <c r="I47" s="31" t="s">
        <v>23</v>
      </c>
      <c r="J47" s="31"/>
      <c r="K47" s="31"/>
      <c r="L47" s="31"/>
      <c r="M47" s="3">
        <f>ROUND(+B38/G47,0.01)</f>
        <v>8</v>
      </c>
      <c r="N47" s="19">
        <f>+M47*B47</f>
        <v>2560</v>
      </c>
    </row>
    <row r="48" spans="1:14" x14ac:dyDescent="0.25">
      <c r="A48" s="13" t="s">
        <v>24</v>
      </c>
      <c r="B48" s="14">
        <v>1800</v>
      </c>
      <c r="C48" s="34" t="s">
        <v>25</v>
      </c>
      <c r="D48" s="34"/>
      <c r="E48" s="34"/>
      <c r="F48" s="34"/>
      <c r="G48" s="15">
        <v>200000</v>
      </c>
      <c r="H48" s="3"/>
      <c r="I48" s="31" t="s">
        <v>26</v>
      </c>
      <c r="J48" s="31"/>
      <c r="K48" s="31"/>
      <c r="L48" s="31"/>
      <c r="M48" s="3">
        <f>ROUND(+B38/G48,0.01)</f>
        <v>1</v>
      </c>
      <c r="N48" s="19">
        <f>+M48*B48</f>
        <v>1800</v>
      </c>
    </row>
    <row r="49" spans="1:14" x14ac:dyDescent="0.25">
      <c r="A49" s="13" t="s">
        <v>27</v>
      </c>
      <c r="B49" s="14">
        <v>4000</v>
      </c>
      <c r="C49" s="34" t="s">
        <v>28</v>
      </c>
      <c r="D49" s="34"/>
      <c r="E49" s="34"/>
      <c r="F49" s="34"/>
      <c r="G49" s="15">
        <v>225000</v>
      </c>
      <c r="H49" s="3"/>
      <c r="I49" s="31" t="s">
        <v>29</v>
      </c>
      <c r="J49" s="31"/>
      <c r="K49" s="31"/>
      <c r="L49" s="31"/>
      <c r="M49" s="3">
        <f>ROUND(+B38/G49,0.01)</f>
        <v>1</v>
      </c>
      <c r="N49" s="19">
        <f>+M49*B49</f>
        <v>4000</v>
      </c>
    </row>
    <row r="50" spans="1:14" x14ac:dyDescent="0.25">
      <c r="A50" s="10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19">
        <f>SUM(N46:N49)</f>
        <v>13960</v>
      </c>
    </row>
    <row r="51" spans="1:14" ht="15.75" thickBot="1" x14ac:dyDescent="0.3">
      <c r="A51" s="2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4">
        <f>+N50+N44</f>
        <v>18060</v>
      </c>
    </row>
    <row r="52" spans="1:14" x14ac:dyDescent="0.25">
      <c r="A52" s="5" t="s">
        <v>2</v>
      </c>
      <c r="B52" s="32" t="s">
        <v>34</v>
      </c>
      <c r="C52" s="32"/>
      <c r="D52" s="6"/>
      <c r="E52" s="7"/>
      <c r="F52" s="7"/>
      <c r="G52" s="7"/>
      <c r="H52" s="7"/>
      <c r="I52" s="7"/>
      <c r="J52" s="7"/>
      <c r="K52" s="7"/>
      <c r="L52" s="7"/>
      <c r="M52" s="7"/>
      <c r="N52" s="25"/>
    </row>
    <row r="53" spans="1:14" x14ac:dyDescent="0.25">
      <c r="A53" s="10" t="s">
        <v>3</v>
      </c>
      <c r="B53" s="27">
        <f>IF(B52="A",12,IF(B52="B",10,IF(B52="C",7,IF(B52="D",5,IF(B52="E",4)))))</f>
        <v>5</v>
      </c>
      <c r="C53" s="1" t="s">
        <v>1</v>
      </c>
      <c r="D53" s="3" t="s">
        <v>1</v>
      </c>
      <c r="E53" s="3" t="s">
        <v>1</v>
      </c>
      <c r="F53" s="3"/>
      <c r="G53" s="3"/>
      <c r="H53" s="3"/>
      <c r="I53" s="3"/>
      <c r="J53" s="3"/>
      <c r="K53" s="3"/>
      <c r="L53" s="3"/>
      <c r="M53" s="3"/>
      <c r="N53" s="11"/>
    </row>
    <row r="54" spans="1:14" x14ac:dyDescent="0.25">
      <c r="A54" s="10" t="s">
        <v>0</v>
      </c>
      <c r="B54" s="27">
        <f>IF(B52="A",500000,IF(B52="B",350000,IF(B52="C",200000,IF(B52="D",150000,IF(B52="E",100000)))))</f>
        <v>150000</v>
      </c>
      <c r="C54" s="1" t="s">
        <v>1</v>
      </c>
      <c r="D54" s="3" t="s">
        <v>1</v>
      </c>
      <c r="E54" s="3" t="s">
        <v>1</v>
      </c>
      <c r="F54" s="3"/>
      <c r="G54" s="3"/>
      <c r="H54" s="3"/>
      <c r="I54" s="3"/>
      <c r="J54" s="3"/>
      <c r="K54" s="3"/>
      <c r="L54" s="3"/>
      <c r="M54" s="3"/>
      <c r="N54" s="11"/>
    </row>
    <row r="55" spans="1:14" x14ac:dyDescent="0.25">
      <c r="A55" s="10"/>
      <c r="B55" s="1"/>
      <c r="C55" s="1"/>
      <c r="D55" s="1"/>
      <c r="E55" s="3"/>
      <c r="F55" s="3"/>
      <c r="G55" s="3"/>
      <c r="H55" s="3"/>
      <c r="I55" s="3"/>
      <c r="J55" s="3"/>
      <c r="K55" s="3"/>
      <c r="L55" s="3"/>
      <c r="M55" s="3"/>
      <c r="N55" s="11"/>
    </row>
    <row r="56" spans="1:14" x14ac:dyDescent="0.25">
      <c r="A56" s="13" t="s">
        <v>4</v>
      </c>
      <c r="B56" s="14">
        <v>60</v>
      </c>
      <c r="C56" s="33" t="s">
        <v>5</v>
      </c>
      <c r="D56" s="33"/>
      <c r="E56" s="33"/>
      <c r="F56" s="15">
        <v>6000</v>
      </c>
      <c r="G56" s="3"/>
      <c r="H56" s="3"/>
      <c r="I56" s="3" t="s">
        <v>6</v>
      </c>
      <c r="J56" s="3"/>
      <c r="K56" s="3"/>
      <c r="L56" s="16">
        <f>+B54/F56</f>
        <v>25</v>
      </c>
      <c r="M56" s="3">
        <f>ROUND(+L56-L57,0.01)</f>
        <v>13</v>
      </c>
      <c r="N56" s="17">
        <f>+M56*B56</f>
        <v>780</v>
      </c>
    </row>
    <row r="57" spans="1:14" x14ac:dyDescent="0.25">
      <c r="A57" s="13" t="s">
        <v>7</v>
      </c>
      <c r="B57" s="14">
        <v>120</v>
      </c>
      <c r="C57" s="33" t="s">
        <v>8</v>
      </c>
      <c r="D57" s="33"/>
      <c r="E57" s="33"/>
      <c r="F57" s="15">
        <v>12000</v>
      </c>
      <c r="G57" s="3"/>
      <c r="H57" s="3"/>
      <c r="I57" s="3" t="s">
        <v>9</v>
      </c>
      <c r="J57" s="3"/>
      <c r="K57" s="3"/>
      <c r="L57" s="16">
        <f>+B54/F57</f>
        <v>12.5</v>
      </c>
      <c r="M57" s="3">
        <f>ROUND(+L57-L58,0.01)</f>
        <v>6</v>
      </c>
      <c r="N57" s="17">
        <f>+M57*B57</f>
        <v>720</v>
      </c>
    </row>
    <row r="58" spans="1:14" x14ac:dyDescent="0.25">
      <c r="A58" s="13" t="s">
        <v>10</v>
      </c>
      <c r="B58" s="14">
        <v>230</v>
      </c>
      <c r="C58" s="33" t="s">
        <v>11</v>
      </c>
      <c r="D58" s="33"/>
      <c r="E58" s="33"/>
      <c r="F58" s="15">
        <v>24000</v>
      </c>
      <c r="G58" s="3"/>
      <c r="H58" s="3"/>
      <c r="I58" s="3" t="s">
        <v>12</v>
      </c>
      <c r="J58" s="3"/>
      <c r="K58" s="3"/>
      <c r="L58" s="16">
        <f>+B54/F58</f>
        <v>6.25</v>
      </c>
      <c r="M58" s="3">
        <f>ROUND(+L58-L59,0.01)</f>
        <v>3</v>
      </c>
      <c r="N58" s="17">
        <f>+M58*B58</f>
        <v>690</v>
      </c>
    </row>
    <row r="59" spans="1:14" x14ac:dyDescent="0.25">
      <c r="A59" s="13" t="s">
        <v>13</v>
      </c>
      <c r="B59" s="14">
        <v>400</v>
      </c>
      <c r="C59" s="33" t="s">
        <v>14</v>
      </c>
      <c r="D59" s="33"/>
      <c r="E59" s="33"/>
      <c r="F59" s="15">
        <v>48000</v>
      </c>
      <c r="G59" s="3"/>
      <c r="H59" s="3"/>
      <c r="I59" s="3" t="s">
        <v>15</v>
      </c>
      <c r="J59" s="3"/>
      <c r="K59" s="3"/>
      <c r="L59" s="16">
        <f>+B54/F59</f>
        <v>3.125</v>
      </c>
      <c r="M59" s="3">
        <f>ROUND(3.125,0.01)</f>
        <v>3</v>
      </c>
      <c r="N59" s="17">
        <f>+M59*B59</f>
        <v>1200</v>
      </c>
    </row>
    <row r="60" spans="1:14" x14ac:dyDescent="0.25">
      <c r="A60" s="10"/>
      <c r="B60" s="18"/>
      <c r="C60" s="1"/>
      <c r="D60" s="1"/>
      <c r="E60" s="3"/>
      <c r="F60" s="3"/>
      <c r="G60" s="3"/>
      <c r="H60" s="3"/>
      <c r="I60" s="3"/>
      <c r="J60" s="3"/>
      <c r="K60" s="3"/>
      <c r="L60" s="3"/>
      <c r="M60" s="3"/>
      <c r="N60" s="19">
        <f>SUM(N56:N59)</f>
        <v>3390</v>
      </c>
    </row>
    <row r="61" spans="1:14" x14ac:dyDescent="0.25">
      <c r="A61" s="20" t="s">
        <v>16</v>
      </c>
      <c r="B61" s="18"/>
      <c r="C61" s="21" t="s">
        <v>17</v>
      </c>
      <c r="D61" s="1"/>
      <c r="E61" s="3"/>
      <c r="F61" s="3"/>
      <c r="G61" s="3"/>
      <c r="H61" s="3"/>
      <c r="I61" s="3"/>
      <c r="J61" s="3"/>
      <c r="K61" s="3"/>
      <c r="L61" s="3"/>
      <c r="M61" s="3"/>
      <c r="N61" s="11"/>
    </row>
    <row r="62" spans="1:14" x14ac:dyDescent="0.25">
      <c r="A62" s="13" t="s">
        <v>18</v>
      </c>
      <c r="B62" s="14">
        <v>1200</v>
      </c>
      <c r="C62" s="34" t="s">
        <v>19</v>
      </c>
      <c r="D62" s="34"/>
      <c r="E62" s="34"/>
      <c r="F62" s="34"/>
      <c r="G62" s="15">
        <v>40000</v>
      </c>
      <c r="H62" s="3"/>
      <c r="I62" s="31" t="s">
        <v>20</v>
      </c>
      <c r="J62" s="31"/>
      <c r="K62" s="31"/>
      <c r="L62" s="31"/>
      <c r="M62" s="3">
        <f>ROUND(+B54/G62,0.01)</f>
        <v>4</v>
      </c>
      <c r="N62" s="19">
        <f>+M62*B62</f>
        <v>4800</v>
      </c>
    </row>
    <row r="63" spans="1:14" x14ac:dyDescent="0.25">
      <c r="A63" s="13" t="s">
        <v>21</v>
      </c>
      <c r="B63" s="14">
        <v>320</v>
      </c>
      <c r="C63" s="34" t="s">
        <v>22</v>
      </c>
      <c r="D63" s="34"/>
      <c r="E63" s="34"/>
      <c r="F63" s="34"/>
      <c r="G63" s="15">
        <v>24000</v>
      </c>
      <c r="H63" s="3"/>
      <c r="I63" s="31" t="s">
        <v>23</v>
      </c>
      <c r="J63" s="31"/>
      <c r="K63" s="31"/>
      <c r="L63" s="31"/>
      <c r="M63" s="3">
        <f>ROUND(+B54/G63,0.01)</f>
        <v>6</v>
      </c>
      <c r="N63" s="19">
        <f>+M63*B63</f>
        <v>1920</v>
      </c>
    </row>
    <row r="64" spans="1:14" x14ac:dyDescent="0.25">
      <c r="A64" s="13" t="s">
        <v>24</v>
      </c>
      <c r="B64" s="14">
        <v>1800</v>
      </c>
      <c r="C64" s="34" t="s">
        <v>25</v>
      </c>
      <c r="D64" s="34"/>
      <c r="E64" s="34"/>
      <c r="F64" s="34"/>
      <c r="G64" s="15">
        <v>130000</v>
      </c>
      <c r="H64" s="3"/>
      <c r="I64" s="31" t="s">
        <v>26</v>
      </c>
      <c r="J64" s="31"/>
      <c r="K64" s="31"/>
      <c r="L64" s="31"/>
      <c r="M64" s="3">
        <f>ROUND(+B54/G64,0.01)</f>
        <v>1</v>
      </c>
      <c r="N64" s="19">
        <f>+M64*B64</f>
        <v>1800</v>
      </c>
    </row>
    <row r="65" spans="1:14" x14ac:dyDescent="0.25">
      <c r="A65" s="13" t="s">
        <v>27</v>
      </c>
      <c r="B65" s="14">
        <v>4300</v>
      </c>
      <c r="C65" s="34" t="s">
        <v>28</v>
      </c>
      <c r="D65" s="34"/>
      <c r="E65" s="34"/>
      <c r="F65" s="34"/>
      <c r="G65" s="15">
        <v>175000</v>
      </c>
      <c r="H65" s="3"/>
      <c r="I65" s="31" t="s">
        <v>29</v>
      </c>
      <c r="J65" s="31"/>
      <c r="K65" s="31"/>
      <c r="L65" s="31"/>
      <c r="M65" s="3">
        <v>0</v>
      </c>
      <c r="N65" s="19">
        <f>+M65*B65</f>
        <v>0</v>
      </c>
    </row>
    <row r="66" spans="1:14" x14ac:dyDescent="0.25">
      <c r="A66" s="10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19">
        <f>SUM(N62:N65)</f>
        <v>8520</v>
      </c>
    </row>
    <row r="67" spans="1:14" ht="15.75" thickBot="1" x14ac:dyDescent="0.3">
      <c r="A67" s="22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4">
        <f>+N66+N60</f>
        <v>11910</v>
      </c>
    </row>
    <row r="68" spans="1:14" x14ac:dyDescent="0.25">
      <c r="A68" s="5" t="s">
        <v>2</v>
      </c>
      <c r="B68" s="32" t="s">
        <v>35</v>
      </c>
      <c r="C68" s="32"/>
      <c r="D68" s="6"/>
      <c r="E68" s="7"/>
      <c r="F68" s="7"/>
      <c r="G68" s="7"/>
      <c r="H68" s="7"/>
      <c r="I68" s="7"/>
      <c r="J68" s="7"/>
      <c r="K68" s="7"/>
      <c r="L68" s="7"/>
      <c r="M68" s="7"/>
      <c r="N68" s="25"/>
    </row>
    <row r="69" spans="1:14" x14ac:dyDescent="0.25">
      <c r="A69" s="10" t="s">
        <v>3</v>
      </c>
      <c r="B69" s="27">
        <f>IF(B68="A",12,IF(B68="B",10,IF(B68="C",7,IF(B68="D",5,IF(B68="E",4)))))</f>
        <v>4</v>
      </c>
      <c r="C69" s="1" t="s">
        <v>1</v>
      </c>
      <c r="D69" s="3" t="s">
        <v>1</v>
      </c>
      <c r="E69" s="3" t="s">
        <v>1</v>
      </c>
      <c r="F69" s="3"/>
      <c r="G69" s="3"/>
      <c r="H69" s="3"/>
      <c r="I69" s="3"/>
      <c r="J69" s="3"/>
      <c r="K69" s="3"/>
      <c r="L69" s="3"/>
      <c r="M69" s="3"/>
      <c r="N69" s="11"/>
    </row>
    <row r="70" spans="1:14" x14ac:dyDescent="0.25">
      <c r="A70" s="10" t="s">
        <v>0</v>
      </c>
      <c r="B70" s="27">
        <f>IF(B68="A",500000,IF(B68="B",350000,IF(B68="C",200000,IF(B68="D",150000,IF(B68="E",100000)))))</f>
        <v>100000</v>
      </c>
      <c r="C70" s="1" t="s">
        <v>1</v>
      </c>
      <c r="D70" s="3" t="s">
        <v>1</v>
      </c>
      <c r="E70" s="3" t="s">
        <v>1</v>
      </c>
      <c r="F70" s="3"/>
      <c r="G70" s="3"/>
      <c r="H70" s="3"/>
      <c r="I70" s="3"/>
      <c r="J70" s="3"/>
      <c r="K70" s="3"/>
      <c r="L70" s="3"/>
      <c r="M70" s="3"/>
      <c r="N70" s="11"/>
    </row>
    <row r="71" spans="1:14" x14ac:dyDescent="0.25">
      <c r="A71" s="10"/>
      <c r="B71" s="1"/>
      <c r="C71" s="1"/>
      <c r="D71" s="1"/>
      <c r="E71" s="3"/>
      <c r="F71" s="3"/>
      <c r="G71" s="3"/>
      <c r="H71" s="3"/>
      <c r="I71" s="3"/>
      <c r="J71" s="3"/>
      <c r="K71" s="3"/>
      <c r="L71" s="3"/>
      <c r="M71" s="3"/>
      <c r="N71" s="11"/>
    </row>
    <row r="72" spans="1:14" x14ac:dyDescent="0.25">
      <c r="A72" s="13" t="s">
        <v>4</v>
      </c>
      <c r="B72" s="14">
        <v>60</v>
      </c>
      <c r="C72" s="33" t="s">
        <v>5</v>
      </c>
      <c r="D72" s="33"/>
      <c r="E72" s="33"/>
      <c r="F72" s="15">
        <v>6000</v>
      </c>
      <c r="G72" s="3"/>
      <c r="H72" s="3"/>
      <c r="I72" s="3" t="s">
        <v>6</v>
      </c>
      <c r="J72" s="3"/>
      <c r="K72" s="3"/>
      <c r="L72" s="16">
        <f>+B70/F72</f>
        <v>16.666666666666668</v>
      </c>
      <c r="M72" s="3">
        <f>ROUND(+L72-L73,0.01)</f>
        <v>8</v>
      </c>
      <c r="N72" s="17">
        <f>+M72*B72</f>
        <v>480</v>
      </c>
    </row>
    <row r="73" spans="1:14" x14ac:dyDescent="0.25">
      <c r="A73" s="13" t="s">
        <v>7</v>
      </c>
      <c r="B73" s="14">
        <v>120</v>
      </c>
      <c r="C73" s="33" t="s">
        <v>8</v>
      </c>
      <c r="D73" s="33"/>
      <c r="E73" s="33"/>
      <c r="F73" s="15">
        <v>12000</v>
      </c>
      <c r="G73" s="3"/>
      <c r="H73" s="3"/>
      <c r="I73" s="3" t="s">
        <v>9</v>
      </c>
      <c r="J73" s="3"/>
      <c r="K73" s="3"/>
      <c r="L73" s="16">
        <f>+B70/F73</f>
        <v>8.3333333333333339</v>
      </c>
      <c r="M73" s="3">
        <f>ROUND(+L73-L74,0.01)</f>
        <v>4</v>
      </c>
      <c r="N73" s="17">
        <f>+M73*B73</f>
        <v>480</v>
      </c>
    </row>
    <row r="74" spans="1:14" x14ac:dyDescent="0.25">
      <c r="A74" s="13" t="s">
        <v>10</v>
      </c>
      <c r="B74" s="14">
        <v>230</v>
      </c>
      <c r="C74" s="33" t="s">
        <v>11</v>
      </c>
      <c r="D74" s="33"/>
      <c r="E74" s="33"/>
      <c r="F74" s="15">
        <v>24000</v>
      </c>
      <c r="G74" s="3"/>
      <c r="H74" s="3"/>
      <c r="I74" s="3" t="s">
        <v>12</v>
      </c>
      <c r="J74" s="3"/>
      <c r="K74" s="3"/>
      <c r="L74" s="16">
        <f>+B70/F74</f>
        <v>4.166666666666667</v>
      </c>
      <c r="M74" s="3">
        <f>ROUND(+L74-L75,0.01)</f>
        <v>2</v>
      </c>
      <c r="N74" s="17">
        <f>+M74*B74</f>
        <v>460</v>
      </c>
    </row>
    <row r="75" spans="1:14" x14ac:dyDescent="0.25">
      <c r="A75" s="13" t="s">
        <v>13</v>
      </c>
      <c r="B75" s="14">
        <v>400</v>
      </c>
      <c r="C75" s="33" t="s">
        <v>14</v>
      </c>
      <c r="D75" s="33"/>
      <c r="E75" s="33"/>
      <c r="F75" s="15">
        <v>48000</v>
      </c>
      <c r="G75" s="3"/>
      <c r="H75" s="3"/>
      <c r="I75" s="3" t="s">
        <v>15</v>
      </c>
      <c r="J75" s="3"/>
      <c r="K75" s="3"/>
      <c r="L75" s="16">
        <f>+B70/F75</f>
        <v>2.0833333333333335</v>
      </c>
      <c r="M75" s="3">
        <f>ROUND(3.125,0.01)</f>
        <v>3</v>
      </c>
      <c r="N75" s="17">
        <f>+M75*B75</f>
        <v>1200</v>
      </c>
    </row>
    <row r="76" spans="1:14" x14ac:dyDescent="0.25">
      <c r="A76" s="10"/>
      <c r="B76" s="18"/>
      <c r="C76" s="1"/>
      <c r="D76" s="1"/>
      <c r="E76" s="3"/>
      <c r="F76" s="3"/>
      <c r="G76" s="3"/>
      <c r="H76" s="3"/>
      <c r="I76" s="3"/>
      <c r="J76" s="3"/>
      <c r="K76" s="3"/>
      <c r="L76" s="3"/>
      <c r="M76" s="3"/>
      <c r="N76" s="19">
        <f>SUM(N72:N75)</f>
        <v>2620</v>
      </c>
    </row>
    <row r="77" spans="1:14" x14ac:dyDescent="0.25">
      <c r="A77" s="20" t="s">
        <v>16</v>
      </c>
      <c r="B77" s="18"/>
      <c r="C77" s="21" t="s">
        <v>17</v>
      </c>
      <c r="D77" s="1"/>
      <c r="E77" s="3"/>
      <c r="F77" s="3"/>
      <c r="G77" s="3"/>
      <c r="H77" s="3"/>
      <c r="I77" s="3"/>
      <c r="J77" s="3"/>
      <c r="K77" s="3"/>
      <c r="L77" s="3"/>
      <c r="M77" s="3"/>
      <c r="N77" s="11"/>
    </row>
    <row r="78" spans="1:14" x14ac:dyDescent="0.25">
      <c r="A78" s="13" t="s">
        <v>18</v>
      </c>
      <c r="B78" s="14">
        <v>1000</v>
      </c>
      <c r="C78" s="34" t="s">
        <v>19</v>
      </c>
      <c r="D78" s="34"/>
      <c r="E78" s="34"/>
      <c r="F78" s="34"/>
      <c r="G78" s="15">
        <v>40000</v>
      </c>
      <c r="H78" s="3"/>
      <c r="I78" s="31" t="s">
        <v>20</v>
      </c>
      <c r="J78" s="31"/>
      <c r="K78" s="31"/>
      <c r="L78" s="31"/>
      <c r="M78" s="3">
        <f>ROUND(+B70/G78,0.01)</f>
        <v>3</v>
      </c>
      <c r="N78" s="19">
        <f>+M78*B78</f>
        <v>3000</v>
      </c>
    </row>
    <row r="79" spans="1:14" x14ac:dyDescent="0.25">
      <c r="A79" s="13" t="s">
        <v>21</v>
      </c>
      <c r="B79" s="14">
        <v>240</v>
      </c>
      <c r="C79" s="34" t="s">
        <v>22</v>
      </c>
      <c r="D79" s="34"/>
      <c r="E79" s="34"/>
      <c r="F79" s="34"/>
      <c r="G79" s="15">
        <v>24000</v>
      </c>
      <c r="H79" s="3"/>
      <c r="I79" s="31" t="s">
        <v>23</v>
      </c>
      <c r="J79" s="31"/>
      <c r="K79" s="31"/>
      <c r="L79" s="31"/>
      <c r="M79" s="3">
        <f>ROUND(+B70/G79,0.01)</f>
        <v>4</v>
      </c>
      <c r="N79" s="19">
        <f>+M79*B79</f>
        <v>960</v>
      </c>
    </row>
    <row r="80" spans="1:14" x14ac:dyDescent="0.25">
      <c r="A80" s="13" t="s">
        <v>24</v>
      </c>
      <c r="B80" s="14">
        <v>1800</v>
      </c>
      <c r="C80" s="34" t="s">
        <v>25</v>
      </c>
      <c r="D80" s="34"/>
      <c r="E80" s="34"/>
      <c r="F80" s="34"/>
      <c r="G80" s="15">
        <v>130000</v>
      </c>
      <c r="H80" s="3"/>
      <c r="I80" s="31" t="s">
        <v>26</v>
      </c>
      <c r="J80" s="31"/>
      <c r="K80" s="31"/>
      <c r="L80" s="31"/>
      <c r="M80" s="3">
        <f>ROUND(+B70/G80,0.01)</f>
        <v>1</v>
      </c>
      <c r="N80" s="19">
        <f>+M80*B80</f>
        <v>1800</v>
      </c>
    </row>
    <row r="81" spans="1:14" x14ac:dyDescent="0.25">
      <c r="A81" s="13" t="s">
        <v>27</v>
      </c>
      <c r="B81" s="14">
        <v>4300</v>
      </c>
      <c r="C81" s="34" t="s">
        <v>28</v>
      </c>
      <c r="D81" s="34"/>
      <c r="E81" s="34"/>
      <c r="F81" s="34"/>
      <c r="G81" s="15">
        <v>175000</v>
      </c>
      <c r="H81" s="3"/>
      <c r="I81" s="31" t="s">
        <v>29</v>
      </c>
      <c r="J81" s="31"/>
      <c r="K81" s="31"/>
      <c r="L81" s="31"/>
      <c r="M81" s="3">
        <v>0</v>
      </c>
      <c r="N81" s="19">
        <f>+M81*B81</f>
        <v>0</v>
      </c>
    </row>
    <row r="82" spans="1:14" x14ac:dyDescent="0.25">
      <c r="A82" s="10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19">
        <f>SUM(N78:N81)</f>
        <v>5760</v>
      </c>
    </row>
    <row r="83" spans="1:14" ht="15.75" thickBot="1" x14ac:dyDescent="0.3">
      <c r="A83" s="22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4">
        <f>+N82+N76</f>
        <v>8380</v>
      </c>
    </row>
  </sheetData>
  <mergeCells count="70">
    <mergeCell ref="C80:F80"/>
    <mergeCell ref="I80:L80"/>
    <mergeCell ref="C81:F81"/>
    <mergeCell ref="I81:L81"/>
    <mergeCell ref="C75:E75"/>
    <mergeCell ref="C78:F78"/>
    <mergeCell ref="I78:L78"/>
    <mergeCell ref="C79:F79"/>
    <mergeCell ref="I79:L79"/>
    <mergeCell ref="C17:F17"/>
    <mergeCell ref="C41:E41"/>
    <mergeCell ref="C58:E58"/>
    <mergeCell ref="C43:E43"/>
    <mergeCell ref="C46:F46"/>
    <mergeCell ref="C49:F49"/>
    <mergeCell ref="B68:C68"/>
    <mergeCell ref="C72:E72"/>
    <mergeCell ref="C73:E73"/>
    <mergeCell ref="C74:E74"/>
    <mergeCell ref="C26:E26"/>
    <mergeCell ref="B4:C4"/>
    <mergeCell ref="C8:E8"/>
    <mergeCell ref="C9:E9"/>
    <mergeCell ref="C10:E10"/>
    <mergeCell ref="C11:E11"/>
    <mergeCell ref="I14:L14"/>
    <mergeCell ref="C15:F15"/>
    <mergeCell ref="I15:L15"/>
    <mergeCell ref="C16:F16"/>
    <mergeCell ref="I16:L16"/>
    <mergeCell ref="C14:F14"/>
    <mergeCell ref="I17:L17"/>
    <mergeCell ref="B20:C20"/>
    <mergeCell ref="C24:E24"/>
    <mergeCell ref="C25:E25"/>
    <mergeCell ref="C42:E42"/>
    <mergeCell ref="C27:E27"/>
    <mergeCell ref="C30:F30"/>
    <mergeCell ref="I30:L30"/>
    <mergeCell ref="C31:F31"/>
    <mergeCell ref="I31:L31"/>
    <mergeCell ref="C32:F32"/>
    <mergeCell ref="I32:L32"/>
    <mergeCell ref="C33:F33"/>
    <mergeCell ref="I33:L33"/>
    <mergeCell ref="B36:C36"/>
    <mergeCell ref="C40:E40"/>
    <mergeCell ref="I46:L46"/>
    <mergeCell ref="C47:F47"/>
    <mergeCell ref="I47:L47"/>
    <mergeCell ref="C48:F48"/>
    <mergeCell ref="I48:L48"/>
    <mergeCell ref="I49:L49"/>
    <mergeCell ref="B52:C52"/>
    <mergeCell ref="C56:E56"/>
    <mergeCell ref="C57:E57"/>
    <mergeCell ref="C65:F65"/>
    <mergeCell ref="I65:L65"/>
    <mergeCell ref="C59:E59"/>
    <mergeCell ref="C62:F62"/>
    <mergeCell ref="I62:L62"/>
    <mergeCell ref="C63:F63"/>
    <mergeCell ref="I63:L63"/>
    <mergeCell ref="C64:F64"/>
    <mergeCell ref="I64:L64"/>
    <mergeCell ref="P3:R3"/>
    <mergeCell ref="P10:R10"/>
    <mergeCell ref="P17:R17"/>
    <mergeCell ref="P24:R24"/>
    <mergeCell ref="P31:R31"/>
  </mergeCells>
  <dataValidations count="2">
    <dataValidation type="list" allowBlank="1" showInputMessage="1" showErrorMessage="1" sqref="B36:C36 B52:C52 B68:C68">
      <formula1>$T$4:$T$8</formula1>
    </dataValidation>
    <dataValidation type="list" allowBlank="1" showInputMessage="1" showErrorMessage="1" sqref="B4:C4 B20:C20">
      <formula1>$T$4:$T$8</formula1>
    </dataValidation>
  </dataValidations>
  <pageMargins left="0.7" right="0.7" top="0.75" bottom="0.75" header="0.3" footer="0.3"/>
  <pageSetup orientation="portrait" horizontalDpi="4294967293" vertic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8E4B1655CB0E42A7C97752920E3DCC" ma:contentTypeVersion="8" ma:contentTypeDescription="Create a new document." ma:contentTypeScope="" ma:versionID="612b0f3f5685e3f2804bc1852fddf3a4">
  <xsd:schema xmlns:xsd="http://www.w3.org/2001/XMLSchema" xmlns:xs="http://www.w3.org/2001/XMLSchema" xmlns:p="http://schemas.microsoft.com/office/2006/metadata/properties" xmlns:ns2="de3da1f1-8f19-4ff9-9b76-47fe9a490803" xmlns:ns3="6ec60af1-6d1e-4575-bf73-1b6e791fcd10" targetNamespace="http://schemas.microsoft.com/office/2006/metadata/properties" ma:root="true" ma:fieldsID="0b9d77f1500c3b25eedc680553b8579c" ns2:_="" ns3:_="">
    <xsd:import namespace="de3da1f1-8f19-4ff9-9b76-47fe9a490803"/>
    <xsd:import namespace="6ec60af1-6d1e-4575-bf73-1b6e791fcd10"/>
    <xsd:element name="properties">
      <xsd:complexType>
        <xsd:sequence>
          <xsd:element name="documentManagement">
            <xsd:complexType>
              <xsd:all>
                <xsd:element ref="ns2:Publication_x0020_Type"/>
                <xsd:element ref="ns3:SharedWithUsers" minOccurs="0"/>
                <xsd:element ref="ns2:Retention_x0020_Date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3da1f1-8f19-4ff9-9b76-47fe9a490803" elementFormDefault="qualified">
    <xsd:import namespace="http://schemas.microsoft.com/office/2006/documentManagement/types"/>
    <xsd:import namespace="http://schemas.microsoft.com/office/infopath/2007/PartnerControls"/>
    <xsd:element name="Publication_x0020_Type" ma:index="5" ma:displayName="Publication Type" ma:description="Contact Information&#10;Form&#10;How-to Guide&#10;Map&#10;Report&#10;Rules and Regulations&#10;Sample Document&#10;" ma:internalName="Publication_x0020_Type" ma:readOnly="false">
      <xsd:simpleType>
        <xsd:restriction base="dms:Text">
          <xsd:maxLength value="255"/>
        </xsd:restriction>
      </xsd:simpleType>
    </xsd:element>
    <xsd:element name="Retention_x0020_Date" ma:index="12" ma:displayName="Retention Date" ma:format="DateOnly" ma:internalName="Retention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c60af1-6d1e-4575-bf73-1b6e791fcd1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axOccurs="1" ma:index="4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cation_x0020_Type xmlns="de3da1f1-8f19-4ff9-9b76-47fe9a490803">How-to Guide</Publication_x0020_Type>
    <Retention_x0020_Date xmlns="de3da1f1-8f19-4ff9-9b76-47fe9a490803"/>
  </documentManagement>
</p:properties>
</file>

<file path=customXml/itemProps1.xml><?xml version="1.0" encoding="utf-8"?>
<ds:datastoreItem xmlns:ds="http://schemas.openxmlformats.org/officeDocument/2006/customXml" ds:itemID="{86C9D7C6-7489-4AA0-9547-697C8D3C44BE}"/>
</file>

<file path=customXml/itemProps2.xml><?xml version="1.0" encoding="utf-8"?>
<ds:datastoreItem xmlns:ds="http://schemas.openxmlformats.org/officeDocument/2006/customXml" ds:itemID="{596B2145-25E6-43B3-848E-CBDD349C1DDE}"/>
</file>

<file path=customXml/itemProps3.xml><?xml version="1.0" encoding="utf-8"?>
<ds:datastoreItem xmlns:ds="http://schemas.openxmlformats.org/officeDocument/2006/customXml" ds:itemID="{CF483006-BE84-4B7E-BD38-F0A5555697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 Cycle Cost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Vehicle Life Cycle Costing</dc:title>
  <dc:subject>Asset Management</dc:subject>
  <dc:creator>KShawn</dc:creator>
  <cp:lastModifiedBy>ODOT User</cp:lastModifiedBy>
  <dcterms:created xsi:type="dcterms:W3CDTF">2017-04-28T13:33:16Z</dcterms:created>
  <dcterms:modified xsi:type="dcterms:W3CDTF">2018-09-11T21:47:43Z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0x010100558E4B1655CB0E42A7C97752920E3DCC</vt:lpwstr>
  </property>
</Properties>
</file>