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ordot.sharepoint.com/teams/ODOT-ClimateOffice-FullTeam-EVCRAA/Shared Documents/2- EVC RAA Final Docs/1. Grant Design &amp; Application/Round 2/Uploaded to webpage 9.23.25/"/>
    </mc:Choice>
  </mc:AlternateContent>
  <xr:revisionPtr revIDLastSave="0" documentId="10_ncr:200_{5F54931C-D51A-45AD-8C45-F9BC60A87497}" xr6:coauthVersionLast="47" xr6:coauthVersionMax="47" xr10:uidLastSave="{00000000-0000-0000-0000-000000000000}"/>
  <bookViews>
    <workbookView xWindow="-110" yWindow="-110" windowWidth="19420" windowHeight="11500" xr2:uid="{E9F649E4-7E62-45AD-B5AD-647A686299BD}"/>
  </bookViews>
  <sheets>
    <sheet name="Instructions" sheetId="2" r:id="rId1"/>
    <sheet name="Applicants to Complete" sheetId="1" r:id="rId2"/>
    <sheet name="Scenario 7"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1" l="1"/>
  <c r="B31" i="1"/>
  <c r="B36" i="1"/>
  <c r="B26" i="1"/>
  <c r="B15" i="1"/>
  <c r="B7" i="1"/>
  <c r="B9" i="3"/>
  <c r="B12" i="3" s="1"/>
  <c r="B6" i="3"/>
  <c r="B11" i="3" s="1"/>
  <c r="B15" i="3" l="1"/>
  <c r="B17" i="3" s="1"/>
  <c r="B19" i="3" s="1"/>
  <c r="B20" i="3" s="1"/>
  <c r="B44" i="1"/>
  <c r="B13" i="3"/>
  <c r="B57" i="1"/>
  <c r="B60" i="1"/>
  <c r="B21" i="3" l="1"/>
  <c r="B62" i="1"/>
  <c r="B51" i="1"/>
  <c r="B64" i="1" s="1"/>
  <c r="B46" i="1" l="1"/>
  <c r="B68" i="1" s="1"/>
  <c r="B70" i="1" l="1"/>
  <c r="B53" i="1"/>
  <c r="B65" i="1"/>
  <c r="B72" i="1" l="1"/>
  <c r="B73" i="1" s="1"/>
  <c r="B74" i="1" s="1"/>
  <c r="B66" i="1"/>
</calcChain>
</file>

<file path=xl/sharedStrings.xml><?xml version="1.0" encoding="utf-8"?>
<sst xmlns="http://schemas.openxmlformats.org/spreadsheetml/2006/main" count="148" uniqueCount="124">
  <si>
    <t>Tasks/Subtasks</t>
  </si>
  <si>
    <t xml:space="preserve">Costs </t>
  </si>
  <si>
    <t>Description (As Needed)</t>
  </si>
  <si>
    <t>Pre-construction Costs</t>
  </si>
  <si>
    <t>Final Site Design/Engineering</t>
  </si>
  <si>
    <t>Environmental Review Documentation</t>
  </si>
  <si>
    <t>Local Permitting</t>
  </si>
  <si>
    <t xml:space="preserve">Other Eligible Costs - (Describe in cell C6) </t>
  </si>
  <si>
    <t>Total Pre-construction Costs</t>
  </si>
  <si>
    <t>Calculates sum of cells B3 to B6</t>
  </si>
  <si>
    <t>Construction Costs</t>
  </si>
  <si>
    <t xml:space="preserve">Concrete/Site Work </t>
  </si>
  <si>
    <t>Electrical work and equipment not provided by utility</t>
  </si>
  <si>
    <t>Striping</t>
  </si>
  <si>
    <t>Signage</t>
  </si>
  <si>
    <t>Communications Equipment</t>
  </si>
  <si>
    <t>Other Eligible Costs - (Describe in cell C14)</t>
  </si>
  <si>
    <t>Total Construction Costs</t>
  </si>
  <si>
    <t>Calculates sum of cells B9 to B14</t>
  </si>
  <si>
    <t>EV Charger &amp; Maintenance Costs</t>
  </si>
  <si>
    <t>EVSE</t>
  </si>
  <si>
    <t xml:space="preserve">NACS Connectors/Adaptors </t>
  </si>
  <si>
    <t xml:space="preserve"> CCS1 Connectors</t>
  </si>
  <si>
    <t>J1772 Connectors</t>
  </si>
  <si>
    <t>Pre-purchased 5-Year Warranty (Describe in cell C21 how this fits into the 5 year maintenance plan)</t>
  </si>
  <si>
    <t>Service Level Agreement (Describe in cell C22 how this fits into the 5 year maintenance plan)</t>
  </si>
  <si>
    <t>Maintenance Contract (Describe in cell C23 how this fits into the 5 year maintenance plan)</t>
  </si>
  <si>
    <t>Charger Repair Costs (Describe the repairs in cell C24)</t>
  </si>
  <si>
    <t>Other Eligible Costs - (Describe in cell C25)</t>
  </si>
  <si>
    <t>Total EV Charger costs</t>
  </si>
  <si>
    <t>Calculates sum of cells B17 to B25</t>
  </si>
  <si>
    <t>Utility Upgrades (Performed by Utility)</t>
  </si>
  <si>
    <t>Minor Grid Upgrades</t>
  </si>
  <si>
    <t>Utility work and equipment to provide power to the site</t>
  </si>
  <si>
    <t>Other Eligible Costs - (Describe in cell C30)</t>
  </si>
  <si>
    <t>Total Utility Upgrade Costs</t>
  </si>
  <si>
    <t>Calculates sum of cells B28 to B30</t>
  </si>
  <si>
    <t xml:space="preserve">Workforce Development Activities </t>
  </si>
  <si>
    <t>Recruitment</t>
  </si>
  <si>
    <t>Training</t>
  </si>
  <si>
    <t>Other - (Describe in cell C35)</t>
  </si>
  <si>
    <t>Total Workforce Development Activities Costs</t>
  </si>
  <si>
    <t>Calculates sum of cells B33 to B35</t>
  </si>
  <si>
    <r>
      <rPr>
        <b/>
        <sz val="11"/>
        <color theme="1"/>
        <rFont val="Palatino Linotype"/>
        <family val="1"/>
      </rPr>
      <t xml:space="preserve">Miscellaneous Costs </t>
    </r>
    <r>
      <rPr>
        <b/>
        <sz val="11"/>
        <color rgb="FFFF0000"/>
        <rFont val="Palatino Linotype"/>
        <family val="1"/>
      </rPr>
      <t>(do NOT include Battery Energy Storage Systems (BESS) or Distributed Energy Resources (DERs) in this section)</t>
    </r>
  </si>
  <si>
    <t>Site Upgrades to meet NOFO Requirements</t>
  </si>
  <si>
    <t>Reporting Costs</t>
  </si>
  <si>
    <t>Site Upgrades to meet ADA Requirements</t>
  </si>
  <si>
    <t>Other - (Describe in cell C41)</t>
  </si>
  <si>
    <t>Total Miscellaneous Costs</t>
  </si>
  <si>
    <t>Calculates sum of cells B38 to B41</t>
  </si>
  <si>
    <t>Total Project Costs (excluding DERs)</t>
  </si>
  <si>
    <t>Ratepayer-Funded Utility Rebate/Incentive</t>
  </si>
  <si>
    <t>Per Port Cost Allowance Calculations</t>
  </si>
  <si>
    <t>Number of eligible Level 2 Ports repaired, replaced, or added</t>
  </si>
  <si>
    <t>Number of eligible DCFC Ports repaired, replaced, or added</t>
  </si>
  <si>
    <t>Number of eligible Level 2 ports upgraded to DCFC ports</t>
  </si>
  <si>
    <t>Per Port Cost Allowance (up to)</t>
  </si>
  <si>
    <t>Optional additional match from recipient</t>
  </si>
  <si>
    <t>Total Distributed Energy Resources (DERs) Costs 
(describe in cell C59)</t>
  </si>
  <si>
    <t>Total kWh of Battery Energy Storage proposed</t>
  </si>
  <si>
    <t>Total DERs Cost Allowance (up to)</t>
  </si>
  <si>
    <t>Total Project Match</t>
  </si>
  <si>
    <t>Project Retainage</t>
  </si>
  <si>
    <t>10% of Total Project Reimbursement</t>
  </si>
  <si>
    <t>Applicant (Legally Responsible Entity)</t>
  </si>
  <si>
    <t>Authorized Signature (Digital)</t>
  </si>
  <si>
    <t>Print Name/Title</t>
  </si>
  <si>
    <t>Date</t>
  </si>
  <si>
    <t>COST PROPOSAL FORM</t>
  </si>
  <si>
    <r>
      <rPr>
        <b/>
        <sz val="11"/>
        <color theme="1"/>
        <rFont val="Palatino Linotype"/>
        <family val="1"/>
      </rPr>
      <t>DO NOT</t>
    </r>
    <r>
      <rPr>
        <sz val="11"/>
        <color theme="1"/>
        <rFont val="Palatino Linotype"/>
        <family val="1"/>
      </rPr>
      <t xml:space="preserve"> adjust any of the formulas or fill information in the white boxes.  Fill in the yellow boxes with the required information. The other boxes will auto populate based upon inputs from yellow boxes.</t>
    </r>
  </si>
  <si>
    <t>If awarded, Grantees will be held to the Total Project Costs, Total Distributed Energy Resource (DER) Costs, and Total Project Reimbursement and Total Project Match. Actual costs can shift within those categories.</t>
  </si>
  <si>
    <t>Calculates the sum of cells B7, B15, B26, B31, B36, and B42</t>
  </si>
  <si>
    <t>Total Project Costs</t>
  </si>
  <si>
    <t xml:space="preserve">Enter the number of Level 2 ports being repaired, replaced, or added for this project. This includes the number of Level 1 ports being replaced by Level 2 ports. Level 2 ports must have a permanently attached J1772 connector and be capable of charging 6 kWh or higher simultaneously. </t>
  </si>
  <si>
    <t xml:space="preserve">Enter the number of DCFC ports being repaired, replaced, or added for this project. Each DCFC charging port must have at least one permanently attached CCS Type 1 connector. </t>
  </si>
  <si>
    <t>Enter the number of Level 2 ports being upgraded to DCFC ports this project. Each DCFC charging port must have at least one permanently attached CCS Type 1 connector.</t>
  </si>
  <si>
    <t xml:space="preserve">Total Project Cost Allowance </t>
  </si>
  <si>
    <t>Calculates the Per Port Cost Allowance (up to) for the project based on the data entered in cells B48 to B50. The Per Port Cost Allowance is calculated by multiplying the number of eligible ports by the Per Port Cost Cap for a maximum of 8 ports. The Per Port Cost Caps are as follows:
- Level 2: up to $15,000 per port
- DCFC: up to $205,000 per port
- Level 2 upgraded to DCFC: up to $220,000 per port</t>
  </si>
  <si>
    <t>Surplus Project Cost Allowance</t>
  </si>
  <si>
    <t xml:space="preserve">Calculates the % surplus Project Cost Allowance.
Points will be awarded as follows:
•5 points - Total Project Costs that are at least 5% less than the Project Cost Allowance 
•10 points - Total Project Costs that are at least 10% less than the Project Cost Allowance 
•15 points - Total Project Costs that are at least 15% less than the Project Cost Allowance </t>
  </si>
  <si>
    <t>Total Project Costs (excluding DERs, less rate-payer utility rebates)</t>
  </si>
  <si>
    <t>Ratepayer-Funded Utility Rebate/Incentive for DERs</t>
  </si>
  <si>
    <r>
      <t>Applicants are required to apply for utility rebates to reduce overall project costs. Input the total value of applicable utility charger rebates/incentives in cell B45.</t>
    </r>
    <r>
      <rPr>
        <sz val="11"/>
        <color rgb="FFFF0000"/>
        <rFont val="Palatino Linotype"/>
        <family val="1"/>
      </rPr>
      <t xml:space="preserve"> If the utility rebate / incentive is </t>
    </r>
    <r>
      <rPr>
        <b/>
        <sz val="11"/>
        <color rgb="FFFF0000"/>
        <rFont val="Palatino Linotype"/>
        <family val="1"/>
      </rPr>
      <t>NOT</t>
    </r>
    <r>
      <rPr>
        <sz val="11"/>
        <color rgb="FFFF0000"/>
        <rFont val="Palatino Linotype"/>
        <family val="1"/>
      </rPr>
      <t xml:space="preserve"> ratepayer funded, do </t>
    </r>
    <r>
      <rPr>
        <b/>
        <sz val="11"/>
        <color rgb="FFFF0000"/>
        <rFont val="Palatino Linotype"/>
        <family val="1"/>
      </rPr>
      <t>NOT</t>
    </r>
    <r>
      <rPr>
        <sz val="11"/>
        <color rgb="FFFF0000"/>
        <rFont val="Palatino Linotype"/>
        <family val="1"/>
      </rPr>
      <t xml:space="preserve"> enter it into this cell as it is eligible for match.</t>
    </r>
  </si>
  <si>
    <t>Calculates the sum of the Per Port Cost Allowance (B51) and the DERs Cost Allowance (B61) for the project</t>
  </si>
  <si>
    <r>
      <t>Applicants are required to apply for utility rebates to reduce overall project costs. Input the total value of applicable utility rebates/incentives for DERs in cell B60.</t>
    </r>
    <r>
      <rPr>
        <sz val="11"/>
        <color rgb="FFFF0000"/>
        <rFont val="Palatino Linotype"/>
        <family val="1"/>
      </rPr>
      <t xml:space="preserve"> If the utility rebate / incentive is </t>
    </r>
    <r>
      <rPr>
        <b/>
        <sz val="11"/>
        <color rgb="FFFF0000"/>
        <rFont val="Palatino Linotype"/>
        <family val="1"/>
      </rPr>
      <t>NOT</t>
    </r>
    <r>
      <rPr>
        <sz val="11"/>
        <color rgb="FFFF0000"/>
        <rFont val="Palatino Linotype"/>
        <family val="1"/>
      </rPr>
      <t xml:space="preserve"> ratepayer funded, do </t>
    </r>
    <r>
      <rPr>
        <b/>
        <sz val="11"/>
        <color rgb="FFFF0000"/>
        <rFont val="Palatino Linotype"/>
        <family val="1"/>
      </rPr>
      <t>NOT</t>
    </r>
    <r>
      <rPr>
        <sz val="11"/>
        <color rgb="FFFF0000"/>
        <rFont val="Palatino Linotype"/>
        <family val="1"/>
      </rPr>
      <t xml:space="preserve"> enter it into this cell as it is eligible for match.</t>
    </r>
  </si>
  <si>
    <t>Distributed Energy Resources (DERs) Reimbursement Amount (up to)</t>
  </si>
  <si>
    <t>Utility Ratepayer-Funded Charger Rebates / Incentives</t>
  </si>
  <si>
    <t>Surplus Per Port Cost Allowance Calculation</t>
  </si>
  <si>
    <t>Match</t>
  </si>
  <si>
    <t>Charger Allowance Considered (excludes DERs)</t>
  </si>
  <si>
    <t>Enters the Charger Allowance Considered (excludes DERs) for the project. The value is the lesser of "Total Project Costs (excluding DERs, less utility rebates)" (cell B46) and "Per Port Cost Allowance (Up to)" (cell B51). This allowance is before recipient Match Share is applied.</t>
  </si>
  <si>
    <t>DERs Allowance Considered (excludes DERs)</t>
  </si>
  <si>
    <t>DERs Allowance Considered</t>
  </si>
  <si>
    <t>Total DERs costs less ratepayer-funded utility rebates</t>
  </si>
  <si>
    <t>DERs Cost Allowance Calculations</t>
  </si>
  <si>
    <t>Subtracts cell B56 from B55</t>
  </si>
  <si>
    <t>Calculates the DERs Cost Allowance (up to) for the project based on the data entered in cell B59. The DERs Cost Cap is up to $1000 per kWh of Battery Energy Storage for up to 300 kWh.</t>
  </si>
  <si>
    <t>Enters the DERs Allowance Considered. The value is the lesser of "Total DERs costs less ratepayer-funded utility rebates" (cell B57) and "Total DERs Cost Allowance (up to)" (cell B61). This allowance is before recipient Match Share is applied.</t>
  </si>
  <si>
    <t>Calculates the Total Project Costs (B46 + B57)</t>
  </si>
  <si>
    <t>Total Match %</t>
  </si>
  <si>
    <t>Total Project Match and Recipient Reimbursement Calculations</t>
  </si>
  <si>
    <t>Calculates the minimum match percentage. Default minimum is 20%. However, for projects that exceed the Project Cost Allowance, the match calculated will be greater than 20% as only 80% of the Cost Allowance will be funded.</t>
  </si>
  <si>
    <t xml:space="preserve">Calculates the sum of B68 and B69.
Points will be awarded as follows:
•5 points - at least 30% match 
•10 points - at least 40% match 
•15 points - at least 50% match </t>
  </si>
  <si>
    <t>The Total Project Reimbursement is subject to 23 CFR 680.</t>
  </si>
  <si>
    <t>The "Scenario 7" tab only needs to be completed by Applicants seeking funding under Scenario 7</t>
  </si>
  <si>
    <t>*The Total Project Reimbursement is subject to 23 CFR 680.</t>
  </si>
  <si>
    <t>If EVSE is shared between EVC-RAA-funded and non-EVC-RAA-funded ports, Applicants can only include costs proportional to the power rating of the equipment that can supply the EVC-RAA ports simultaneously.</t>
  </si>
  <si>
    <t xml:space="preserve">Permanently attached connectors </t>
  </si>
  <si>
    <t>Scenario 7 Costs</t>
  </si>
  <si>
    <t>Costs for 23 CFR 680.116(c) compliance</t>
  </si>
  <si>
    <t xml:space="preserve">Other Eligible Costs - (Describe in cell C5) </t>
  </si>
  <si>
    <t>Total Scenario 7 Costs</t>
  </si>
  <si>
    <t>Calculates sum of cells B3 to B5</t>
  </si>
  <si>
    <t>Scenario 7 Per Port Cost Allowance Calculations</t>
  </si>
  <si>
    <t xml:space="preserve">Number of eligible ports </t>
  </si>
  <si>
    <t xml:space="preserve">Enter the number of eligible ports that require minor physical repair, replacement, or upgrade activities to achieve compliance with all requirements of 23 Part CFR 680. </t>
  </si>
  <si>
    <t>Calculates the Per Port Cost Allowance (up to) for the project based on the data entered in cells B8. The Per Port Cost Allowance is calculated by multiplying the number of eligible ports by the Per Port Cost Cap for a maximum of 8 ports. The Per Port Cost Cap for Scenario 7 projects is $20,000.</t>
  </si>
  <si>
    <t>Scenario 7 Per Port Cost Allowance (up to)</t>
  </si>
  <si>
    <t>Inputs value from cell B9</t>
  </si>
  <si>
    <t>Minimum Recipient Match %</t>
  </si>
  <si>
    <t>Inputs value from cell B6</t>
  </si>
  <si>
    <t xml:space="preserve">Calculates the sum of B15 and B16.
Points will be awarded as follows:
•5 points - at least 30% match 
•10 points - at least 40% match 
•15 points - at least 50% match </t>
  </si>
  <si>
    <t>Total Project Reimbursement</t>
  </si>
  <si>
    <t>Subtracts cell B45 from B44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</si>
</sst>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9" x14ac:knownFonts="1">
    <font>
      <sz val="11"/>
      <color theme="1"/>
      <name val="Arial"/>
      <family val="2"/>
    </font>
    <font>
      <sz val="11"/>
      <color theme="1"/>
      <name val="Arial"/>
      <family val="2"/>
    </font>
    <font>
      <b/>
      <sz val="11"/>
      <color theme="1"/>
      <name val="Palatino Linotype"/>
      <family val="1"/>
    </font>
    <font>
      <sz val="11"/>
      <color theme="1"/>
      <name val="Palatino Linotype"/>
      <family val="1"/>
    </font>
    <font>
      <b/>
      <sz val="11"/>
      <color theme="0"/>
      <name val="Palatino Linotype"/>
      <family val="1"/>
    </font>
    <font>
      <sz val="11"/>
      <color theme="0"/>
      <name val="Palatino Linotype"/>
      <family val="1"/>
    </font>
    <font>
      <b/>
      <sz val="11"/>
      <color rgb="FFFF0000"/>
      <name val="Palatino Linotype"/>
      <family val="1"/>
    </font>
    <font>
      <sz val="11"/>
      <color rgb="FFFF0000"/>
      <name val="Palatino Linotype"/>
      <family val="1"/>
    </font>
    <font>
      <b/>
      <sz val="12"/>
      <color theme="1"/>
      <name val="Palatino Linotype"/>
      <family val="1"/>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bgColor indexed="64"/>
      </patternFill>
    </fill>
    <fill>
      <patternFill patternType="solid">
        <fgColor theme="4"/>
        <bgColor indexed="64"/>
      </patternFill>
    </fill>
    <fill>
      <patternFill patternType="solid">
        <fgColor theme="9"/>
        <bgColor indexed="64"/>
      </patternFill>
    </fill>
    <fill>
      <patternFill patternType="solid">
        <fgColor theme="4" tint="0.79998168889431442"/>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2" fillId="0" borderId="0" xfId="0" applyFont="1"/>
    <xf numFmtId="0" fontId="3" fillId="0" borderId="0" xfId="0" applyFont="1"/>
    <xf numFmtId="0" fontId="3" fillId="3" borderId="2" xfId="0" applyFont="1" applyFill="1" applyBorder="1" applyProtection="1">
      <protection locked="0"/>
    </xf>
    <xf numFmtId="0" fontId="4" fillId="4" borderId="2" xfId="0" applyFont="1" applyFill="1" applyBorder="1"/>
    <xf numFmtId="0" fontId="2" fillId="2" borderId="2" xfId="0" applyFont="1" applyFill="1" applyBorder="1" applyProtection="1">
      <protection locked="0"/>
    </xf>
    <xf numFmtId="0" fontId="2" fillId="3" borderId="2" xfId="0" applyFont="1" applyFill="1" applyBorder="1" applyProtection="1">
      <protection locked="0"/>
    </xf>
    <xf numFmtId="0" fontId="2" fillId="2" borderId="3" xfId="0" applyFont="1" applyFill="1" applyBorder="1" applyProtection="1">
      <protection locked="0"/>
    </xf>
    <xf numFmtId="0" fontId="3" fillId="0" borderId="2" xfId="0" applyFont="1" applyBorder="1"/>
    <xf numFmtId="0" fontId="3" fillId="0" borderId="1" xfId="0" applyFont="1" applyBorder="1" applyAlignment="1">
      <alignment horizontal="righ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0" xfId="0" applyFont="1" applyAlignment="1">
      <alignment vertical="center"/>
    </xf>
    <xf numFmtId="0" fontId="3" fillId="0" borderId="2" xfId="0" applyFont="1" applyBorder="1" applyAlignment="1">
      <alignment horizontal="left" wrapText="1"/>
    </xf>
    <xf numFmtId="0" fontId="3" fillId="0" borderId="2" xfId="0" applyFont="1" applyBorder="1" applyAlignment="1">
      <alignment horizontal="center" wrapText="1"/>
    </xf>
    <xf numFmtId="0" fontId="4" fillId="6" borderId="1" xfId="0" applyFont="1" applyFill="1" applyBorder="1" applyAlignment="1">
      <alignment vertical="center" wrapText="1"/>
    </xf>
    <xf numFmtId="0" fontId="3" fillId="3" borderId="2" xfId="0" applyFont="1" applyFill="1" applyBorder="1" applyAlignment="1" applyProtection="1">
      <alignment horizontal="center" wrapText="1"/>
      <protection locked="0"/>
    </xf>
    <xf numFmtId="0" fontId="2" fillId="7" borderId="7" xfId="0" applyFont="1" applyFill="1" applyBorder="1"/>
    <xf numFmtId="1" fontId="3" fillId="3" borderId="2" xfId="0" applyNumberFormat="1" applyFont="1" applyFill="1" applyBorder="1" applyAlignment="1" applyProtection="1">
      <alignment horizontal="center" vertical="center" wrapText="1"/>
      <protection locked="0"/>
    </xf>
    <xf numFmtId="9" fontId="3" fillId="3" borderId="2" xfId="2" applyFont="1" applyFill="1" applyBorder="1" applyAlignment="1" applyProtection="1">
      <alignment horizontal="center" vertical="center" wrapText="1"/>
      <protection locked="0"/>
    </xf>
    <xf numFmtId="0" fontId="4" fillId="4" borderId="3" xfId="0" applyFont="1" applyFill="1" applyBorder="1" applyAlignment="1">
      <alignment vertical="center" wrapText="1"/>
    </xf>
    <xf numFmtId="0" fontId="2" fillId="7" borderId="4" xfId="0" applyFont="1" applyFill="1" applyBorder="1" applyAlignment="1">
      <alignment horizontal="left" vertical="center" wrapText="1"/>
    </xf>
    <xf numFmtId="0" fontId="3" fillId="0" borderId="3" xfId="0" applyFont="1" applyBorder="1" applyAlignment="1">
      <alignment horizontal="right" vertical="center" wrapText="1"/>
    </xf>
    <xf numFmtId="0" fontId="3" fillId="0" borderId="2" xfId="0" applyFont="1" applyBorder="1" applyAlignment="1">
      <alignment horizontal="right" vertical="center" wrapText="1"/>
    </xf>
    <xf numFmtId="0" fontId="2" fillId="0" borderId="2" xfId="0" applyFont="1" applyBorder="1" applyAlignment="1">
      <alignment horizontal="right" vertical="center" wrapText="1"/>
    </xf>
    <xf numFmtId="0" fontId="3" fillId="2" borderId="2" xfId="0" applyFont="1" applyFill="1" applyBorder="1" applyAlignment="1">
      <alignment horizontal="right" vertical="center" wrapText="1"/>
    </xf>
    <xf numFmtId="0" fontId="2" fillId="0" borderId="5" xfId="0" applyFont="1" applyBorder="1" applyAlignment="1">
      <alignment horizontal="right" vertical="center" wrapText="1"/>
    </xf>
    <xf numFmtId="0" fontId="2" fillId="0" borderId="1" xfId="0" applyFont="1" applyBorder="1" applyAlignment="1">
      <alignment horizontal="right" vertical="center" wrapText="1"/>
    </xf>
    <xf numFmtId="0" fontId="4" fillId="6" borderId="2" xfId="0" applyFont="1" applyFill="1" applyBorder="1" applyAlignment="1">
      <alignment vertical="center" wrapText="1"/>
    </xf>
    <xf numFmtId="0" fontId="2" fillId="0" borderId="2" xfId="0" applyFont="1" applyBorder="1" applyAlignment="1">
      <alignment vertical="center" wrapText="1"/>
    </xf>
    <xf numFmtId="0" fontId="3" fillId="0" borderId="0" xfId="0" applyFont="1" applyAlignment="1">
      <alignment vertical="center" wrapText="1"/>
    </xf>
    <xf numFmtId="0" fontId="4" fillId="4" borderId="4" xfId="0" applyFont="1" applyFill="1" applyBorder="1" applyAlignment="1">
      <alignment vertical="center" wrapText="1"/>
    </xf>
    <xf numFmtId="0" fontId="3" fillId="7" borderId="6" xfId="1" applyNumberFormat="1" applyFont="1" applyFill="1" applyBorder="1" applyAlignment="1" applyProtection="1">
      <alignment vertical="center" wrapText="1"/>
    </xf>
    <xf numFmtId="44" fontId="3" fillId="3" borderId="1" xfId="1" applyFont="1" applyFill="1" applyBorder="1" applyAlignment="1" applyProtection="1">
      <alignment vertical="center" wrapText="1"/>
      <protection locked="0"/>
    </xf>
    <xf numFmtId="44" fontId="5" fillId="5" borderId="1" xfId="1" applyFont="1" applyFill="1" applyBorder="1" applyAlignment="1" applyProtection="1">
      <alignment vertical="center" wrapText="1"/>
    </xf>
    <xf numFmtId="44" fontId="3" fillId="3" borderId="2" xfId="1" applyFont="1" applyFill="1" applyBorder="1" applyAlignment="1" applyProtection="1">
      <alignment vertical="center" wrapText="1"/>
      <protection locked="0"/>
    </xf>
    <xf numFmtId="44" fontId="3" fillId="3" borderId="2" xfId="0" applyNumberFormat="1" applyFont="1" applyFill="1" applyBorder="1" applyAlignment="1" applyProtection="1">
      <alignment vertical="center" wrapText="1"/>
      <protection locked="0"/>
    </xf>
    <xf numFmtId="44" fontId="5" fillId="5" borderId="2" xfId="1" applyFont="1" applyFill="1" applyBorder="1" applyAlignment="1" applyProtection="1">
      <alignment vertical="center" wrapText="1"/>
    </xf>
    <xf numFmtId="0" fontId="2" fillId="7" borderId="4" xfId="0" applyFont="1" applyFill="1" applyBorder="1" applyAlignment="1">
      <alignment horizontal="left" vertical="center"/>
    </xf>
    <xf numFmtId="0" fontId="6" fillId="7" borderId="8" xfId="0" applyFont="1" applyFill="1" applyBorder="1" applyAlignment="1">
      <alignment vertical="center"/>
    </xf>
    <xf numFmtId="0" fontId="3" fillId="0" borderId="0" xfId="0" applyFont="1" applyAlignment="1">
      <alignment horizontal="left" vertical="center"/>
    </xf>
    <xf numFmtId="0" fontId="8" fillId="0" borderId="2" xfId="0" applyFont="1" applyBorder="1" applyAlignment="1">
      <alignment horizontal="center" vertical="center"/>
    </xf>
    <xf numFmtId="0" fontId="3" fillId="0" borderId="2" xfId="0" applyFont="1" applyBorder="1" applyAlignment="1">
      <alignment horizontal="left" vertical="center" wrapText="1"/>
    </xf>
    <xf numFmtId="0" fontId="7" fillId="0" borderId="2" xfId="0" applyFont="1" applyBorder="1" applyAlignment="1">
      <alignment horizontal="left" vertical="center" wrapText="1"/>
    </xf>
    <xf numFmtId="10" fontId="3" fillId="0" borderId="2" xfId="2" applyNumberFormat="1" applyFont="1" applyFill="1" applyBorder="1" applyAlignment="1" applyProtection="1">
      <alignment horizontal="center" vertical="center" wrapText="1"/>
    </xf>
    <xf numFmtId="0" fontId="3" fillId="0" borderId="2" xfId="0" applyFont="1" applyBorder="1" applyAlignment="1">
      <alignment vertical="top" wrapText="1"/>
    </xf>
    <xf numFmtId="0" fontId="2" fillId="7" borderId="1" xfId="0" applyFont="1" applyFill="1" applyBorder="1" applyAlignment="1">
      <alignment horizontal="left" vertical="center"/>
    </xf>
    <xf numFmtId="0" fontId="3" fillId="0" borderId="2" xfId="0" applyFont="1" applyBorder="1" applyAlignment="1">
      <alignment horizontal="right" vertical="center"/>
    </xf>
    <xf numFmtId="9" fontId="5" fillId="5" borderId="2" xfId="2" applyFont="1" applyFill="1" applyBorder="1" applyAlignment="1" applyProtection="1">
      <alignment horizontal="center" vertical="center" wrapText="1"/>
    </xf>
    <xf numFmtId="0" fontId="2" fillId="2" borderId="2" xfId="0" applyFont="1" applyFill="1" applyBorder="1" applyAlignment="1">
      <alignment horizontal="right" vertical="center"/>
    </xf>
    <xf numFmtId="164" fontId="5" fillId="6" borderId="2" xfId="1" applyNumberFormat="1" applyFont="1" applyFill="1" applyBorder="1" applyAlignment="1" applyProtection="1">
      <alignment vertical="center" wrapText="1"/>
    </xf>
    <xf numFmtId="164" fontId="5" fillId="5" borderId="2" xfId="1" applyNumberFormat="1" applyFont="1" applyFill="1" applyBorder="1" applyAlignment="1" applyProtection="1">
      <alignment vertical="center" wrapText="1"/>
    </xf>
    <xf numFmtId="0" fontId="4" fillId="4" borderId="3" xfId="0" applyFont="1" applyFill="1" applyBorder="1" applyAlignment="1">
      <alignment wrapText="1"/>
    </xf>
    <xf numFmtId="0" fontId="4" fillId="4" borderId="4" xfId="0" applyFont="1" applyFill="1" applyBorder="1" applyAlignment="1">
      <alignment wrapText="1"/>
    </xf>
    <xf numFmtId="0" fontId="2" fillId="7" borderId="4" xfId="0" applyFont="1" applyFill="1" applyBorder="1" applyAlignment="1">
      <alignment horizontal="left" wrapText="1"/>
    </xf>
    <xf numFmtId="0" fontId="3" fillId="0" borderId="3" xfId="0" applyFont="1" applyBorder="1" applyAlignment="1">
      <alignment horizontal="right" wrapText="1"/>
    </xf>
    <xf numFmtId="44" fontId="3" fillId="3" borderId="1" xfId="1" applyFont="1" applyFill="1" applyBorder="1" applyAlignment="1" applyProtection="1">
      <alignment wrapText="1"/>
      <protection locked="0"/>
    </xf>
    <xf numFmtId="0" fontId="3" fillId="0" borderId="2" xfId="0" applyFont="1" applyBorder="1" applyAlignment="1">
      <alignment horizontal="right" wrapText="1"/>
    </xf>
    <xf numFmtId="0" fontId="2" fillId="0" borderId="2" xfId="0" applyFont="1" applyBorder="1" applyAlignment="1">
      <alignment horizontal="right" wrapText="1"/>
    </xf>
    <xf numFmtId="9" fontId="5" fillId="5" borderId="2" xfId="2" applyFont="1" applyFill="1" applyBorder="1" applyAlignment="1" applyProtection="1">
      <alignment horizontal="center" vertical="center" wrapText="1"/>
      <protection locked="0"/>
    </xf>
    <xf numFmtId="44" fontId="5" fillId="5" borderId="1" xfId="1" applyFont="1" applyFill="1" applyBorder="1" applyAlignment="1" applyProtection="1">
      <alignment wrapText="1"/>
      <protection locked="0"/>
    </xf>
    <xf numFmtId="44" fontId="5" fillId="5" borderId="1" xfId="1" applyFont="1" applyFill="1" applyBorder="1" applyAlignment="1" applyProtection="1">
      <alignment vertical="center" wrapText="1"/>
      <protection locked="0"/>
    </xf>
    <xf numFmtId="44" fontId="5" fillId="5" borderId="2" xfId="1" applyFont="1" applyFill="1" applyBorder="1" applyAlignment="1" applyProtection="1">
      <alignment vertical="center" wrapText="1"/>
      <protection locked="0"/>
    </xf>
    <xf numFmtId="0" fontId="3" fillId="3" borderId="2" xfId="0" applyFont="1" applyFill="1" applyBorder="1" applyAlignment="1" applyProtection="1">
      <alignment horizontal="center" wrapText="1"/>
      <protection locked="0"/>
    </xf>
    <xf numFmtId="14" fontId="3" fillId="3" borderId="2" xfId="0" applyNumberFormat="1" applyFont="1" applyFill="1" applyBorder="1" applyAlignment="1" applyProtection="1">
      <alignment horizont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DOT Theme">
  <a:themeElements>
    <a:clrScheme name="ODOT Blues">
      <a:dk1>
        <a:srgbClr val="1C355E"/>
      </a:dk1>
      <a:lt1>
        <a:sysClr val="window" lastClr="FFFFFF"/>
      </a:lt1>
      <a:dk2>
        <a:srgbClr val="097881"/>
      </a:dk2>
      <a:lt2>
        <a:srgbClr val="E7E6E6"/>
      </a:lt2>
      <a:accent1>
        <a:srgbClr val="4BC1BE"/>
      </a:accent1>
      <a:accent2>
        <a:srgbClr val="097881"/>
      </a:accent2>
      <a:accent3>
        <a:srgbClr val="1C355E"/>
      </a:accent3>
      <a:accent4>
        <a:srgbClr val="FFC000"/>
      </a:accent4>
      <a:accent5>
        <a:srgbClr val="92D050"/>
      </a:accent5>
      <a:accent6>
        <a:srgbClr val="00B050"/>
      </a:accent6>
      <a:hlink>
        <a:srgbClr val="4BC1BE"/>
      </a:hlink>
      <a:folHlink>
        <a:srgbClr val="1C355E"/>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1" id="{7A1B1314-39C7-4116-9004-D790167E04B9}" vid="{E1D0B801-30BD-4F7D-875A-20775B7819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6B971-F157-4DAF-A39F-F1E58BBBA889}">
  <sheetPr codeName="Sheet1"/>
  <dimension ref="A1:A6"/>
  <sheetViews>
    <sheetView tabSelected="1" workbookViewId="0">
      <selection activeCell="A2" sqref="A2"/>
    </sheetView>
  </sheetViews>
  <sheetFormatPr defaultRowHeight="15.5" x14ac:dyDescent="0.3"/>
  <cols>
    <col min="1" max="1" width="84.58203125" style="40" customWidth="1"/>
  </cols>
  <sheetData>
    <row r="1" spans="1:1" ht="17" x14ac:dyDescent="0.3">
      <c r="A1" s="41" t="s">
        <v>68</v>
      </c>
    </row>
    <row r="2" spans="1:1" ht="46.5" x14ac:dyDescent="0.3">
      <c r="A2" s="42" t="s">
        <v>69</v>
      </c>
    </row>
    <row r="3" spans="1:1" ht="46.5" x14ac:dyDescent="0.3">
      <c r="A3" s="42" t="s">
        <v>70</v>
      </c>
    </row>
    <row r="4" spans="1:1" x14ac:dyDescent="0.3">
      <c r="A4" s="42" t="s">
        <v>104</v>
      </c>
    </row>
    <row r="5" spans="1:1" x14ac:dyDescent="0.3">
      <c r="A5" s="42" t="s">
        <v>105</v>
      </c>
    </row>
    <row r="6" spans="1:1" ht="46.5" x14ac:dyDescent="0.3">
      <c r="A6" s="43" t="s">
        <v>106</v>
      </c>
    </row>
  </sheetData>
  <sheetProtection algorithmName="SHA-512" hashValue="h2w/PVaBVUVQcCnjv9rn5pYepxLuWz6NIgedwDlyyIeI7p2F4mgZVr9eFchkTv5y5bgL9wRNdD5+EgKjZHsTEw==" saltValue="cpOr9n/tc23iZAtnrKUIO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D0799-8FCD-4233-B3E1-B03965292503}">
  <sheetPr codeName="Sheet2"/>
  <dimension ref="A1:C78"/>
  <sheetViews>
    <sheetView topLeftCell="A51" zoomScale="120" zoomScaleNormal="120" workbookViewId="0">
      <selection activeCell="B4" sqref="B4"/>
    </sheetView>
  </sheetViews>
  <sheetFormatPr defaultColWidth="8.58203125" defaultRowHeight="15.5" x14ac:dyDescent="0.4"/>
  <cols>
    <col min="1" max="1" width="50.83203125" style="30" customWidth="1"/>
    <col min="2" max="2" width="14.1640625" style="30" customWidth="1"/>
    <col min="3" max="3" width="60.5" style="2" customWidth="1"/>
    <col min="4" max="16384" width="8.58203125" style="2"/>
  </cols>
  <sheetData>
    <row r="1" spans="1:3" s="1" customFormat="1" x14ac:dyDescent="0.4">
      <c r="A1" s="20" t="s">
        <v>0</v>
      </c>
      <c r="B1" s="31" t="s">
        <v>1</v>
      </c>
      <c r="C1" s="4" t="s">
        <v>2</v>
      </c>
    </row>
    <row r="2" spans="1:3" x14ac:dyDescent="0.4">
      <c r="A2" s="21" t="s">
        <v>3</v>
      </c>
      <c r="B2" s="32"/>
      <c r="C2" s="17"/>
    </row>
    <row r="3" spans="1:3" x14ac:dyDescent="0.4">
      <c r="A3" s="22" t="s">
        <v>4</v>
      </c>
      <c r="B3" s="33">
        <v>0</v>
      </c>
      <c r="C3" s="7"/>
    </row>
    <row r="4" spans="1:3" x14ac:dyDescent="0.4">
      <c r="A4" s="23" t="s">
        <v>5</v>
      </c>
      <c r="B4" s="33">
        <v>0</v>
      </c>
      <c r="C4" s="5"/>
    </row>
    <row r="5" spans="1:3" x14ac:dyDescent="0.4">
      <c r="A5" s="23" t="s">
        <v>6</v>
      </c>
      <c r="B5" s="33">
        <v>0</v>
      </c>
      <c r="C5" s="5"/>
    </row>
    <row r="6" spans="1:3" x14ac:dyDescent="0.4">
      <c r="A6" s="23" t="s">
        <v>7</v>
      </c>
      <c r="B6" s="33">
        <v>0</v>
      </c>
      <c r="C6" s="3"/>
    </row>
    <row r="7" spans="1:3" x14ac:dyDescent="0.4">
      <c r="A7" s="24" t="s">
        <v>8</v>
      </c>
      <c r="B7" s="34">
        <f>SUM(B3:B6)</f>
        <v>0</v>
      </c>
      <c r="C7" s="8" t="s">
        <v>9</v>
      </c>
    </row>
    <row r="8" spans="1:3" x14ac:dyDescent="0.4">
      <c r="A8" s="21" t="s">
        <v>10</v>
      </c>
      <c r="B8" s="32"/>
      <c r="C8" s="17"/>
    </row>
    <row r="9" spans="1:3" x14ac:dyDescent="0.4">
      <c r="A9" s="23" t="s">
        <v>11</v>
      </c>
      <c r="B9" s="33">
        <v>0</v>
      </c>
      <c r="C9" s="5"/>
    </row>
    <row r="10" spans="1:3" x14ac:dyDescent="0.4">
      <c r="A10" s="23" t="s">
        <v>12</v>
      </c>
      <c r="B10" s="33">
        <v>0</v>
      </c>
      <c r="C10" s="5"/>
    </row>
    <row r="11" spans="1:3" x14ac:dyDescent="0.4">
      <c r="A11" s="23" t="s">
        <v>13</v>
      </c>
      <c r="B11" s="33">
        <v>0</v>
      </c>
      <c r="C11" s="5"/>
    </row>
    <row r="12" spans="1:3" x14ac:dyDescent="0.4">
      <c r="A12" s="23" t="s">
        <v>14</v>
      </c>
      <c r="B12" s="33">
        <v>0</v>
      </c>
      <c r="C12" s="5"/>
    </row>
    <row r="13" spans="1:3" x14ac:dyDescent="0.4">
      <c r="A13" s="23" t="s">
        <v>15</v>
      </c>
      <c r="B13" s="33">
        <v>0</v>
      </c>
      <c r="C13" s="5"/>
    </row>
    <row r="14" spans="1:3" x14ac:dyDescent="0.4">
      <c r="A14" s="23" t="s">
        <v>16</v>
      </c>
      <c r="B14" s="33">
        <v>0</v>
      </c>
      <c r="C14" s="3"/>
    </row>
    <row r="15" spans="1:3" x14ac:dyDescent="0.4">
      <c r="A15" s="24" t="s">
        <v>17</v>
      </c>
      <c r="B15" s="34">
        <f>SUM(B9:B14)</f>
        <v>0</v>
      </c>
      <c r="C15" s="8" t="s">
        <v>18</v>
      </c>
    </row>
    <row r="16" spans="1:3" x14ac:dyDescent="0.4">
      <c r="A16" s="21" t="s">
        <v>19</v>
      </c>
      <c r="B16" s="32"/>
      <c r="C16" s="17"/>
    </row>
    <row r="17" spans="1:3" x14ac:dyDescent="0.4">
      <c r="A17" s="23" t="s">
        <v>20</v>
      </c>
      <c r="B17" s="33">
        <v>0</v>
      </c>
      <c r="C17" s="5"/>
    </row>
    <row r="18" spans="1:3" x14ac:dyDescent="0.4">
      <c r="A18" s="23" t="s">
        <v>21</v>
      </c>
      <c r="B18" s="33">
        <v>0</v>
      </c>
      <c r="C18" s="5"/>
    </row>
    <row r="19" spans="1:3" x14ac:dyDescent="0.4">
      <c r="A19" s="23" t="s">
        <v>22</v>
      </c>
      <c r="B19" s="33">
        <v>0</v>
      </c>
      <c r="C19" s="5"/>
    </row>
    <row r="20" spans="1:3" x14ac:dyDescent="0.4">
      <c r="A20" s="23" t="s">
        <v>23</v>
      </c>
      <c r="B20" s="33">
        <v>0</v>
      </c>
      <c r="C20" s="5"/>
    </row>
    <row r="21" spans="1:3" ht="31" x14ac:dyDescent="0.4">
      <c r="A21" s="23" t="s">
        <v>24</v>
      </c>
      <c r="B21" s="33">
        <v>0</v>
      </c>
      <c r="C21" s="6"/>
    </row>
    <row r="22" spans="1:3" ht="31" x14ac:dyDescent="0.4">
      <c r="A22" s="23" t="s">
        <v>25</v>
      </c>
      <c r="B22" s="33">
        <v>0</v>
      </c>
      <c r="C22" s="6"/>
    </row>
    <row r="23" spans="1:3" ht="31" x14ac:dyDescent="0.4">
      <c r="A23" s="23" t="s">
        <v>26</v>
      </c>
      <c r="B23" s="33">
        <v>0</v>
      </c>
      <c r="C23" s="6"/>
    </row>
    <row r="24" spans="1:3" x14ac:dyDescent="0.4">
      <c r="A24" s="23" t="s">
        <v>27</v>
      </c>
      <c r="B24" s="33">
        <v>0</v>
      </c>
      <c r="C24" s="6"/>
    </row>
    <row r="25" spans="1:3" x14ac:dyDescent="0.4">
      <c r="A25" s="23" t="s">
        <v>28</v>
      </c>
      <c r="B25" s="33">
        <v>0</v>
      </c>
      <c r="C25" s="3"/>
    </row>
    <row r="26" spans="1:3" x14ac:dyDescent="0.4">
      <c r="A26" s="24" t="s">
        <v>29</v>
      </c>
      <c r="B26" s="34">
        <f>SUM(B17:B25)</f>
        <v>0</v>
      </c>
      <c r="C26" s="8" t="s">
        <v>30</v>
      </c>
    </row>
    <row r="27" spans="1:3" x14ac:dyDescent="0.4">
      <c r="A27" s="21" t="s">
        <v>31</v>
      </c>
      <c r="B27" s="32"/>
      <c r="C27" s="17"/>
    </row>
    <row r="28" spans="1:3" x14ac:dyDescent="0.4">
      <c r="A28" s="23" t="s">
        <v>32</v>
      </c>
      <c r="B28" s="33">
        <v>0</v>
      </c>
      <c r="C28" s="5"/>
    </row>
    <row r="29" spans="1:3" x14ac:dyDescent="0.4">
      <c r="A29" s="23" t="s">
        <v>33</v>
      </c>
      <c r="B29" s="33">
        <v>0</v>
      </c>
      <c r="C29" s="5"/>
    </row>
    <row r="30" spans="1:3" x14ac:dyDescent="0.4">
      <c r="A30" s="23" t="s">
        <v>34</v>
      </c>
      <c r="B30" s="33">
        <v>0</v>
      </c>
      <c r="C30" s="3"/>
    </row>
    <row r="31" spans="1:3" x14ac:dyDescent="0.4">
      <c r="A31" s="24" t="s">
        <v>35</v>
      </c>
      <c r="B31" s="34">
        <f>SUM(B28:B30)</f>
        <v>0</v>
      </c>
      <c r="C31" s="8" t="s">
        <v>36</v>
      </c>
    </row>
    <row r="32" spans="1:3" x14ac:dyDescent="0.4">
      <c r="A32" s="21" t="s">
        <v>37</v>
      </c>
      <c r="B32" s="32"/>
      <c r="C32" s="17"/>
    </row>
    <row r="33" spans="1:3" x14ac:dyDescent="0.4">
      <c r="A33" s="25" t="s">
        <v>38</v>
      </c>
      <c r="B33" s="33">
        <v>0</v>
      </c>
      <c r="C33" s="5"/>
    </row>
    <row r="34" spans="1:3" x14ac:dyDescent="0.4">
      <c r="A34" s="23" t="s">
        <v>39</v>
      </c>
      <c r="B34" s="33">
        <v>0</v>
      </c>
      <c r="C34" s="5"/>
    </row>
    <row r="35" spans="1:3" x14ac:dyDescent="0.4">
      <c r="A35" s="23" t="s">
        <v>40</v>
      </c>
      <c r="B35" s="33">
        <v>0</v>
      </c>
      <c r="C35" s="6"/>
    </row>
    <row r="36" spans="1:3" x14ac:dyDescent="0.4">
      <c r="A36" s="26" t="s">
        <v>41</v>
      </c>
      <c r="B36" s="34">
        <f>SUM(B33:B35)</f>
        <v>0</v>
      </c>
      <c r="C36" s="8" t="s">
        <v>42</v>
      </c>
    </row>
    <row r="37" spans="1:3" x14ac:dyDescent="0.4">
      <c r="A37" s="39" t="s">
        <v>43</v>
      </c>
      <c r="B37" s="32"/>
      <c r="C37" s="17"/>
    </row>
    <row r="38" spans="1:3" x14ac:dyDescent="0.4">
      <c r="A38" s="22" t="s">
        <v>44</v>
      </c>
      <c r="B38" s="33">
        <v>0</v>
      </c>
      <c r="C38" s="5"/>
    </row>
    <row r="39" spans="1:3" x14ac:dyDescent="0.4">
      <c r="A39" s="23" t="s">
        <v>45</v>
      </c>
      <c r="B39" s="33">
        <v>0</v>
      </c>
      <c r="C39" s="5"/>
    </row>
    <row r="40" spans="1:3" x14ac:dyDescent="0.4">
      <c r="A40" s="23" t="s">
        <v>46</v>
      </c>
      <c r="B40" s="33">
        <v>0</v>
      </c>
      <c r="C40" s="5"/>
    </row>
    <row r="41" spans="1:3" x14ac:dyDescent="0.4">
      <c r="A41" s="23" t="s">
        <v>47</v>
      </c>
      <c r="B41" s="35">
        <v>0</v>
      </c>
      <c r="C41" s="3"/>
    </row>
    <row r="42" spans="1:3" x14ac:dyDescent="0.4">
      <c r="A42" s="26" t="s">
        <v>48</v>
      </c>
      <c r="B42" s="34">
        <f>SUM(B38:B41)</f>
        <v>0</v>
      </c>
      <c r="C42" s="8" t="s">
        <v>49</v>
      </c>
    </row>
    <row r="43" spans="1:3" s="1" customFormat="1" x14ac:dyDescent="0.4">
      <c r="A43" s="21" t="s">
        <v>86</v>
      </c>
      <c r="B43" s="32"/>
      <c r="C43" s="17"/>
    </row>
    <row r="44" spans="1:3" x14ac:dyDescent="0.4">
      <c r="A44" s="27" t="s">
        <v>50</v>
      </c>
      <c r="B44" s="34">
        <f>B7+B15+B26+B31+B36+B42</f>
        <v>0</v>
      </c>
      <c r="C44" s="13" t="s">
        <v>71</v>
      </c>
    </row>
    <row r="45" spans="1:3" ht="61.5" customHeight="1" x14ac:dyDescent="0.4">
      <c r="A45" s="9" t="s">
        <v>51</v>
      </c>
      <c r="B45" s="36">
        <v>0</v>
      </c>
      <c r="C45" s="10" t="s">
        <v>82</v>
      </c>
    </row>
    <row r="46" spans="1:3" ht="31" x14ac:dyDescent="0.4">
      <c r="A46" s="27" t="s">
        <v>80</v>
      </c>
      <c r="B46" s="34">
        <f>B44-B45</f>
        <v>0</v>
      </c>
      <c r="C46" s="13" t="s">
        <v>123</v>
      </c>
    </row>
    <row r="47" spans="1:3" s="1" customFormat="1" x14ac:dyDescent="0.4">
      <c r="A47" s="21" t="s">
        <v>52</v>
      </c>
      <c r="B47" s="32"/>
      <c r="C47" s="17"/>
    </row>
    <row r="48" spans="1:3" s="12" customFormat="1" ht="70.5" customHeight="1" x14ac:dyDescent="0.3">
      <c r="A48" s="9" t="s">
        <v>53</v>
      </c>
      <c r="B48" s="18">
        <v>0</v>
      </c>
      <c r="C48" s="11" t="s">
        <v>73</v>
      </c>
    </row>
    <row r="49" spans="1:3" s="12" customFormat="1" ht="46.5" x14ac:dyDescent="0.3">
      <c r="A49" s="9" t="s">
        <v>54</v>
      </c>
      <c r="B49" s="18">
        <v>0</v>
      </c>
      <c r="C49" s="11" t="s">
        <v>74</v>
      </c>
    </row>
    <row r="50" spans="1:3" s="12" customFormat="1" ht="46.5" x14ac:dyDescent="0.3">
      <c r="A50" s="9" t="s">
        <v>55</v>
      </c>
      <c r="B50" s="18">
        <v>0</v>
      </c>
      <c r="C50" s="11" t="s">
        <v>75</v>
      </c>
    </row>
    <row r="51" spans="1:3" ht="115.5" customHeight="1" x14ac:dyDescent="0.4">
      <c r="A51" s="27" t="s">
        <v>56</v>
      </c>
      <c r="B51" s="34">
        <f>(B48*15000) + (B49*205000) + (B50*220000)</f>
        <v>0</v>
      </c>
      <c r="C51" s="11" t="s">
        <v>77</v>
      </c>
    </row>
    <row r="52" spans="1:3" s="1" customFormat="1" x14ac:dyDescent="0.4">
      <c r="A52" s="38" t="s">
        <v>89</v>
      </c>
      <c r="B52" s="32"/>
      <c r="C52" s="17"/>
    </row>
    <row r="53" spans="1:3" s="12" customFormat="1" ht="62" x14ac:dyDescent="0.3">
      <c r="A53" s="27" t="s">
        <v>89</v>
      </c>
      <c r="B53" s="34">
        <f>IF(B46&lt;B51, B46, B51)</f>
        <v>0</v>
      </c>
      <c r="C53" s="11" t="s">
        <v>90</v>
      </c>
    </row>
    <row r="54" spans="1:3" s="1" customFormat="1" x14ac:dyDescent="0.4">
      <c r="A54" s="38" t="s">
        <v>85</v>
      </c>
      <c r="B54" s="32"/>
      <c r="C54" s="17"/>
    </row>
    <row r="55" spans="1:3" ht="31" x14ac:dyDescent="0.4">
      <c r="A55" s="23" t="s">
        <v>58</v>
      </c>
      <c r="B55" s="35">
        <v>0</v>
      </c>
      <c r="C55" s="16"/>
    </row>
    <row r="56" spans="1:3" ht="66.5" customHeight="1" x14ac:dyDescent="0.4">
      <c r="A56" s="9" t="s">
        <v>81</v>
      </c>
      <c r="B56" s="35">
        <v>0</v>
      </c>
      <c r="C56" s="45" t="s">
        <v>84</v>
      </c>
    </row>
    <row r="57" spans="1:3" x14ac:dyDescent="0.4">
      <c r="A57" s="27" t="s">
        <v>93</v>
      </c>
      <c r="B57" s="37">
        <f>B55-B56</f>
        <v>0</v>
      </c>
      <c r="C57" s="13" t="s">
        <v>95</v>
      </c>
    </row>
    <row r="58" spans="1:3" s="1" customFormat="1" x14ac:dyDescent="0.4">
      <c r="A58" s="21" t="s">
        <v>94</v>
      </c>
      <c r="B58" s="32"/>
      <c r="C58" s="17"/>
    </row>
    <row r="59" spans="1:3" ht="16" customHeight="1" x14ac:dyDescent="0.4">
      <c r="A59" s="9" t="s">
        <v>59</v>
      </c>
      <c r="B59" s="18">
        <v>0</v>
      </c>
      <c r="C59" s="14"/>
    </row>
    <row r="60" spans="1:3" ht="46.5" x14ac:dyDescent="0.4">
      <c r="A60" s="9" t="s">
        <v>60</v>
      </c>
      <c r="B60" s="34">
        <f>B59*1000</f>
        <v>0</v>
      </c>
      <c r="C60" s="11" t="s">
        <v>96</v>
      </c>
    </row>
    <row r="61" spans="1:3" s="1" customFormat="1" x14ac:dyDescent="0.4">
      <c r="A61" s="38" t="s">
        <v>92</v>
      </c>
      <c r="B61" s="32"/>
      <c r="C61" s="17"/>
    </row>
    <row r="62" spans="1:3" ht="62" x14ac:dyDescent="0.4">
      <c r="A62" s="27" t="s">
        <v>91</v>
      </c>
      <c r="B62" s="34">
        <f>IF(B60&lt;B57, B60, B57)</f>
        <v>0</v>
      </c>
      <c r="C62" s="11" t="s">
        <v>97</v>
      </c>
    </row>
    <row r="63" spans="1:3" x14ac:dyDescent="0.4">
      <c r="A63" s="38" t="s">
        <v>87</v>
      </c>
      <c r="B63" s="32"/>
      <c r="C63" s="17"/>
    </row>
    <row r="64" spans="1:3" ht="31" x14ac:dyDescent="0.4">
      <c r="A64" s="47" t="s">
        <v>76</v>
      </c>
      <c r="B64" s="37">
        <f>B51+B60</f>
        <v>0</v>
      </c>
      <c r="C64" s="11" t="s">
        <v>83</v>
      </c>
    </row>
    <row r="65" spans="1:3" x14ac:dyDescent="0.4">
      <c r="A65" s="47" t="s">
        <v>72</v>
      </c>
      <c r="B65" s="37">
        <f>B46+B57</f>
        <v>0</v>
      </c>
      <c r="C65" s="11" t="s">
        <v>98</v>
      </c>
    </row>
    <row r="66" spans="1:3" ht="124" x14ac:dyDescent="0.4">
      <c r="A66" s="49" t="s">
        <v>78</v>
      </c>
      <c r="B66" s="48">
        <f>IF(B64=0,0,((B64-B65)/B64))</f>
        <v>0</v>
      </c>
      <c r="C66" s="11" t="s">
        <v>79</v>
      </c>
    </row>
    <row r="67" spans="1:3" x14ac:dyDescent="0.4">
      <c r="A67" s="46" t="s">
        <v>88</v>
      </c>
      <c r="B67" s="32"/>
      <c r="C67" s="17"/>
    </row>
    <row r="68" spans="1:3" ht="62" x14ac:dyDescent="0.4">
      <c r="A68" s="9" t="s">
        <v>119</v>
      </c>
      <c r="B68" s="44">
        <f>IF((B60+B51)=(B46+B57),0.2,IF(((B46+B57)-((B60+B51)*0.8))/(B46+B57)&lt;0.2,0.2,((B46+B57)-((B60+B51)*0.8))/(B46+B57)))</f>
        <v>0.2</v>
      </c>
      <c r="C68" s="11" t="s">
        <v>101</v>
      </c>
    </row>
    <row r="69" spans="1:3" x14ac:dyDescent="0.4">
      <c r="A69" s="9" t="s">
        <v>57</v>
      </c>
      <c r="B69" s="19">
        <v>0</v>
      </c>
      <c r="C69" s="11"/>
    </row>
    <row r="70" spans="1:3" ht="77.5" x14ac:dyDescent="0.4">
      <c r="A70" s="49" t="s">
        <v>99</v>
      </c>
      <c r="B70" s="48">
        <f>B68+B69</f>
        <v>0.2</v>
      </c>
      <c r="C70" s="11" t="s">
        <v>102</v>
      </c>
    </row>
    <row r="71" spans="1:3" x14ac:dyDescent="0.4">
      <c r="A71" s="38" t="s">
        <v>100</v>
      </c>
      <c r="B71" s="32"/>
      <c r="C71" s="17"/>
    </row>
    <row r="72" spans="1:3" x14ac:dyDescent="0.4">
      <c r="A72" s="28" t="s">
        <v>61</v>
      </c>
      <c r="B72" s="50">
        <f>B65*B70</f>
        <v>0</v>
      </c>
      <c r="C72" s="11"/>
    </row>
    <row r="73" spans="1:3" s="12" customFormat="1" x14ac:dyDescent="0.3">
      <c r="A73" s="15" t="s">
        <v>122</v>
      </c>
      <c r="B73" s="50">
        <f>B65-B72</f>
        <v>0</v>
      </c>
      <c r="C73" s="11" t="s">
        <v>103</v>
      </c>
    </row>
    <row r="74" spans="1:3" x14ac:dyDescent="0.4">
      <c r="A74" s="27" t="s">
        <v>62</v>
      </c>
      <c r="B74" s="51">
        <f>B73*0.1</f>
        <v>0</v>
      </c>
      <c r="C74" s="11" t="s">
        <v>63</v>
      </c>
    </row>
    <row r="75" spans="1:3" x14ac:dyDescent="0.4">
      <c r="A75" s="29" t="s">
        <v>64</v>
      </c>
      <c r="B75" s="63"/>
      <c r="C75" s="63"/>
    </row>
    <row r="76" spans="1:3" ht="81" customHeight="1" x14ac:dyDescent="0.4">
      <c r="A76" s="29" t="s">
        <v>65</v>
      </c>
      <c r="B76" s="63"/>
      <c r="C76" s="63"/>
    </row>
    <row r="77" spans="1:3" x14ac:dyDescent="0.4">
      <c r="A77" s="29" t="s">
        <v>66</v>
      </c>
      <c r="B77" s="63"/>
      <c r="C77" s="63"/>
    </row>
    <row r="78" spans="1:3" x14ac:dyDescent="0.4">
      <c r="A78" s="29" t="s">
        <v>67</v>
      </c>
      <c r="B78" s="64"/>
      <c r="C78" s="64"/>
    </row>
  </sheetData>
  <sheetProtection algorithmName="SHA-512" hashValue="cIHhmqHePDjHNjVE2omfMDkw5VWMlxoGyPI32NcgyFW6eH/1RHGVOvMpDRf6+CD1y6HsF1n8qfs1fSuqMgUqKg==" saltValue="1q+ZDL9NjReNTTJ3U1kUtg==" spinCount="100000" sheet="1" objects="1" scenarios="1"/>
  <mergeCells count="4">
    <mergeCell ref="B77:C77"/>
    <mergeCell ref="B78:C78"/>
    <mergeCell ref="B75:C75"/>
    <mergeCell ref="B76:C76"/>
  </mergeCells>
  <dataValidations count="4">
    <dataValidation type="decimal" operator="greaterThanOrEqual" showInputMessage="1" showErrorMessage="1" errorTitle="Cost Value" error="Cost must be a number greater than or equal to zero." sqref="B17:B26 B28:B31 B33:B36 B55:B57 B2:B15 B44:B45 B38:B42" xr:uid="{C52DFD6B-3838-4023-B8E4-2D1BA9D70551}">
      <formula1>0</formula1>
    </dataValidation>
    <dataValidation type="custom" operator="greaterThanOrEqual" showInputMessage="1" showErrorMessage="1" errorTitle="Cost Value" error="Cost must be a number greater than or equal to zero. Cost can be claimed in capital or O&amp;M, not both." sqref="B21:B23" xr:uid="{9E8BAFA9-7887-4FA4-AC96-7CE932C432BD}">
      <formula1>AND(OR(B21=0,SUM(#REF!)=0),B21&gt;=0)</formula1>
    </dataValidation>
    <dataValidation type="whole" allowBlank="1" showInputMessage="1" showErrorMessage="1" error="Only up 300 kW of BESS will be considered for funding" sqref="B59" xr:uid="{4D9A1219-6722-47A5-9992-BA404B9FC9A3}">
      <formula1>0</formula1>
      <formula2>300</formula2>
    </dataValidation>
    <dataValidation type="custom" allowBlank="1" showErrorMessage="1" errorTitle="Max funding for 8 ports" promptTitle="Max funding for 8 ports" sqref="B48:B50" xr:uid="{09A57A42-CF6C-4C84-AE30-CC65DF18A0F0}">
      <formula1>SUM($B$48:$B$50)&lt;=8</formula1>
    </dataValidation>
  </dataValidations>
  <pageMargins left="0.7" right="0.7" top="0.75" bottom="0.75" header="0.3" footer="0.3"/>
  <pageSetup scale="63" orientation="portrait" horizontalDpi="90" verticalDpi="90" r:id="rId1"/>
  <headerFooter>
    <oddHeader>&amp;CEXHIBIT D - COST PROPOSAL FORM</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9927-790D-435A-AD6C-29261A8722FE}">
  <dimension ref="A1:C25"/>
  <sheetViews>
    <sheetView zoomScale="110" zoomScaleNormal="110" workbookViewId="0">
      <selection activeCell="B25" sqref="B25:C25"/>
    </sheetView>
  </sheetViews>
  <sheetFormatPr defaultRowHeight="14" x14ac:dyDescent="0.3"/>
  <cols>
    <col min="1" max="1" width="44.6640625" customWidth="1"/>
    <col min="2" max="2" width="16.9140625" customWidth="1"/>
    <col min="3" max="3" width="72.6640625" customWidth="1"/>
  </cols>
  <sheetData>
    <row r="1" spans="1:3" ht="15.5" x14ac:dyDescent="0.4">
      <c r="A1" s="52" t="s">
        <v>0</v>
      </c>
      <c r="B1" s="53" t="s">
        <v>1</v>
      </c>
      <c r="C1" s="4" t="s">
        <v>2</v>
      </c>
    </row>
    <row r="2" spans="1:3" ht="15.5" x14ac:dyDescent="0.4">
      <c r="A2" s="54" t="s">
        <v>108</v>
      </c>
      <c r="B2" s="32"/>
      <c r="C2" s="17"/>
    </row>
    <row r="3" spans="1:3" ht="15.5" x14ac:dyDescent="0.4">
      <c r="A3" s="55" t="s">
        <v>107</v>
      </c>
      <c r="B3" s="56">
        <v>0</v>
      </c>
      <c r="C3" s="7"/>
    </row>
    <row r="4" spans="1:3" ht="15.5" x14ac:dyDescent="0.4">
      <c r="A4" s="57" t="s">
        <v>109</v>
      </c>
      <c r="B4" s="56">
        <v>0</v>
      </c>
      <c r="C4" s="5"/>
    </row>
    <row r="5" spans="1:3" ht="15.5" x14ac:dyDescent="0.4">
      <c r="A5" s="57" t="s">
        <v>110</v>
      </c>
      <c r="B5" s="56">
        <v>0</v>
      </c>
      <c r="C5" s="3"/>
    </row>
    <row r="6" spans="1:3" ht="15.5" x14ac:dyDescent="0.4">
      <c r="A6" s="58" t="s">
        <v>111</v>
      </c>
      <c r="B6" s="60">
        <f>SUM(B3:B5)</f>
        <v>0</v>
      </c>
      <c r="C6" s="8" t="s">
        <v>112</v>
      </c>
    </row>
    <row r="7" spans="1:3" s="1" customFormat="1" ht="15.5" x14ac:dyDescent="0.4">
      <c r="A7" s="21" t="s">
        <v>113</v>
      </c>
      <c r="B7" s="32"/>
      <c r="C7" s="17"/>
    </row>
    <row r="8" spans="1:3" s="12" customFormat="1" ht="31" x14ac:dyDescent="0.3">
      <c r="A8" s="9" t="s">
        <v>114</v>
      </c>
      <c r="B8" s="18">
        <v>0</v>
      </c>
      <c r="C8" s="11" t="s">
        <v>115</v>
      </c>
    </row>
    <row r="9" spans="1:3" s="2" customFormat="1" ht="62" x14ac:dyDescent="0.4">
      <c r="A9" s="27" t="s">
        <v>117</v>
      </c>
      <c r="B9" s="61">
        <f>B8*20000</f>
        <v>0</v>
      </c>
      <c r="C9" s="11" t="s">
        <v>116</v>
      </c>
    </row>
    <row r="10" spans="1:3" s="2" customFormat="1" ht="15.5" x14ac:dyDescent="0.4">
      <c r="A10" s="38" t="s">
        <v>87</v>
      </c>
      <c r="B10" s="32"/>
      <c r="C10" s="17"/>
    </row>
    <row r="11" spans="1:3" s="2" customFormat="1" ht="15.5" x14ac:dyDescent="0.4">
      <c r="A11" s="47" t="s">
        <v>72</v>
      </c>
      <c r="B11" s="62">
        <f>B6</f>
        <v>0</v>
      </c>
      <c r="C11" s="11" t="s">
        <v>120</v>
      </c>
    </row>
    <row r="12" spans="1:3" s="2" customFormat="1" ht="15.5" x14ac:dyDescent="0.4">
      <c r="A12" s="47" t="s">
        <v>76</v>
      </c>
      <c r="B12" s="62">
        <f>B9</f>
        <v>0</v>
      </c>
      <c r="C12" s="11" t="s">
        <v>118</v>
      </c>
    </row>
    <row r="13" spans="1:3" s="2" customFormat="1" ht="112" customHeight="1" x14ac:dyDescent="0.4">
      <c r="A13" s="49" t="s">
        <v>78</v>
      </c>
      <c r="B13" s="59">
        <f>IF(B12=0,0,((B12-B11)/B12))</f>
        <v>0</v>
      </c>
      <c r="C13" s="11" t="s">
        <v>79</v>
      </c>
    </row>
    <row r="14" spans="1:3" s="2" customFormat="1" ht="15.5" x14ac:dyDescent="0.4">
      <c r="A14" s="46" t="s">
        <v>88</v>
      </c>
      <c r="B14" s="32"/>
      <c r="C14" s="17"/>
    </row>
    <row r="15" spans="1:3" s="2" customFormat="1" ht="46.5" x14ac:dyDescent="0.4">
      <c r="A15" s="9" t="s">
        <v>119</v>
      </c>
      <c r="B15" s="44">
        <f>IF(B11&lt;=B12,0.2,((B11-(B12*0.8))/B11))</f>
        <v>0.2</v>
      </c>
      <c r="C15" s="11" t="s">
        <v>101</v>
      </c>
    </row>
    <row r="16" spans="1:3" s="2" customFormat="1" ht="15.5" x14ac:dyDescent="0.4">
      <c r="A16" s="9" t="s">
        <v>57</v>
      </c>
      <c r="B16" s="19">
        <v>0</v>
      </c>
      <c r="C16" s="11"/>
    </row>
    <row r="17" spans="1:3" s="2" customFormat="1" ht="77.5" x14ac:dyDescent="0.4">
      <c r="A17" s="49" t="s">
        <v>99</v>
      </c>
      <c r="B17" s="59">
        <f>B15+B16</f>
        <v>0.2</v>
      </c>
      <c r="C17" s="11" t="s">
        <v>121</v>
      </c>
    </row>
    <row r="18" spans="1:3" s="2" customFormat="1" ht="15.5" x14ac:dyDescent="0.4">
      <c r="A18" s="38" t="s">
        <v>100</v>
      </c>
      <c r="B18" s="32"/>
      <c r="C18" s="17"/>
    </row>
    <row r="19" spans="1:3" s="2" customFormat="1" ht="15.5" x14ac:dyDescent="0.4">
      <c r="A19" s="28" t="s">
        <v>61</v>
      </c>
      <c r="B19" s="50">
        <f>B11*B17</f>
        <v>0</v>
      </c>
      <c r="C19" s="11"/>
    </row>
    <row r="20" spans="1:3" s="12" customFormat="1" ht="15.5" x14ac:dyDescent="0.3">
      <c r="A20" s="15" t="s">
        <v>122</v>
      </c>
      <c r="B20" s="50">
        <f>B11-B19</f>
        <v>0</v>
      </c>
      <c r="C20" s="11" t="s">
        <v>103</v>
      </c>
    </row>
    <row r="21" spans="1:3" s="2" customFormat="1" ht="15.5" x14ac:dyDescent="0.4">
      <c r="A21" s="27" t="s">
        <v>62</v>
      </c>
      <c r="B21" s="51">
        <f>B20*0.1</f>
        <v>0</v>
      </c>
      <c r="C21" s="11" t="s">
        <v>63</v>
      </c>
    </row>
    <row r="22" spans="1:3" s="2" customFormat="1" ht="15.5" x14ac:dyDescent="0.4">
      <c r="A22" s="29" t="s">
        <v>64</v>
      </c>
      <c r="B22" s="63"/>
      <c r="C22" s="63"/>
    </row>
    <row r="23" spans="1:3" s="2" customFormat="1" ht="81" customHeight="1" x14ac:dyDescent="0.4">
      <c r="A23" s="29" t="s">
        <v>65</v>
      </c>
      <c r="B23" s="63"/>
      <c r="C23" s="63"/>
    </row>
    <row r="24" spans="1:3" s="2" customFormat="1" ht="15.5" x14ac:dyDescent="0.4">
      <c r="A24" s="29" t="s">
        <v>66</v>
      </c>
      <c r="B24" s="63"/>
      <c r="C24" s="63"/>
    </row>
    <row r="25" spans="1:3" s="2" customFormat="1" ht="15.5" x14ac:dyDescent="0.4">
      <c r="A25" s="29" t="s">
        <v>67</v>
      </c>
      <c r="B25" s="64"/>
      <c r="C25" s="64"/>
    </row>
  </sheetData>
  <sheetProtection algorithmName="SHA-512" hashValue="d5sC7ORB/IZH6zN3o4YFGkVU1NpLWswuias8PIb8TSYqEvqB/KVNP9Pxf6FZm2LR2j6Gee+0cz8ZF42gMwgSdA==" saltValue="PS+pTVfpIzAYWFKQ4yHHrQ==" spinCount="100000" sheet="1" objects="1" scenarios="1"/>
  <mergeCells count="4">
    <mergeCell ref="B22:C22"/>
    <mergeCell ref="B23:C23"/>
    <mergeCell ref="B24:C24"/>
    <mergeCell ref="B25:C25"/>
  </mergeCells>
  <dataValidations count="2">
    <dataValidation type="decimal" operator="greaterThanOrEqual" showInputMessage="1" showErrorMessage="1" errorTitle="Cost Value" error="Cost must be a number greater than or equal to zero." sqref="B2:B6" xr:uid="{B44968E0-17AA-4206-8CD8-E898E5F8C749}">
      <formula1>0</formula1>
    </dataValidation>
    <dataValidation type="custom" allowBlank="1" showErrorMessage="1" errorTitle="Max funding for 8 ports" promptTitle="Max funding for 8 ports" sqref="B8" xr:uid="{401EDBA0-24A5-4CF2-89AD-BA87E5AB9388}">
      <formula1>SUM($B$46:$B$48)&lt;=8</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CFE70B33E6FC41BA9B0AFC403A84D1" ma:contentTypeVersion="6" ma:contentTypeDescription="Create a new document." ma:contentTypeScope="" ma:versionID="53c69fd241c042010dba6e443a13e696">
  <xsd:schema xmlns:xsd="http://www.w3.org/2001/XMLSchema" xmlns:xs="http://www.w3.org/2001/XMLSchema" xmlns:p="http://schemas.microsoft.com/office/2006/metadata/properties" xmlns:ns1="http://schemas.microsoft.com/sharepoint/v3" xmlns:ns2="f60e121d-e5c8-4106-b784-d849021163ab" xmlns:ns3="6ec60af1-6d1e-4575-bf73-1b6e791fcd10" targetNamespace="http://schemas.microsoft.com/office/2006/metadata/properties" ma:root="true" ma:fieldsID="d6a816325f3d5c72f41005efa2edf755" ns1:_="" ns2:_="" ns3:_="">
    <xsd:import namespace="http://schemas.microsoft.com/sharepoint/v3"/>
    <xsd:import namespace="f60e121d-e5c8-4106-b784-d849021163ab"/>
    <xsd:import namespace="6ec60af1-6d1e-4575-bf73-1b6e791fcd10"/>
    <xsd:element name="properties">
      <xsd:complexType>
        <xsd:sequence>
          <xsd:element name="documentManagement">
            <xsd:complexType>
              <xsd:all>
                <xsd:element ref="ns1:PublishingStartDate" minOccurs="0"/>
                <xsd:element ref="ns1:PublishingExpirationDate" minOccurs="0"/>
                <xsd:element ref="ns3:SharedWithUsers" minOccurs="0"/>
                <xsd:element ref="ns2:Retention_x0020_Review_x0020_Date" minOccurs="0"/>
                <xsd:element ref="ns2:Retention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e121d-e5c8-4106-b784-d849021163ab" elementFormDefault="qualified">
    <xsd:import namespace="http://schemas.microsoft.com/office/2006/documentManagement/types"/>
    <xsd:import namespace="http://schemas.microsoft.com/office/infopath/2007/PartnerControls"/>
    <xsd:element name="Retention_x0020_Review_x0020_Date" ma:index="13" nillable="true" ma:displayName="Retention Review Date" ma:format="DateOnly" ma:internalName="Retention_x0020_Review_x0020_Date">
      <xsd:simpleType>
        <xsd:restriction base="dms:DateTime"/>
      </xsd:simpleType>
    </xsd:element>
    <xsd:element name="Retention_x0020_Contact" ma:index="14" nillable="true" ma:displayName="Retention Contact" ma:internalName="Retention_x0020_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tention_x0020_Review_x0020_Date xmlns="f60e121d-e5c8-4106-b784-d849021163ab" xsi:nil="true"/>
    <PublishingExpirationDate xmlns="http://schemas.microsoft.com/sharepoint/v3" xsi:nil="true"/>
    <PublishingStartDate xmlns="http://schemas.microsoft.com/sharepoint/v3" xsi:nil="true"/>
    <Retention_x0020_Contact xmlns="f60e121d-e5c8-4106-b784-d849021163ab" xsi:nil="true"/>
  </documentManagement>
</p:properties>
</file>

<file path=customXml/itemProps1.xml><?xml version="1.0" encoding="utf-8"?>
<ds:datastoreItem xmlns:ds="http://schemas.openxmlformats.org/officeDocument/2006/customXml" ds:itemID="{9256EFF0-95EF-45C5-AB08-0C59961F555E}"/>
</file>

<file path=customXml/itemProps2.xml><?xml version="1.0" encoding="utf-8"?>
<ds:datastoreItem xmlns:ds="http://schemas.openxmlformats.org/officeDocument/2006/customXml" ds:itemID="{7C331495-F1FE-4A12-90F8-B0E4634E2D71}">
  <ds:schemaRefs>
    <ds:schemaRef ds:uri="http://schemas.microsoft.com/sharepoint/v3/contenttype/forms"/>
  </ds:schemaRefs>
</ds:datastoreItem>
</file>

<file path=customXml/itemProps3.xml><?xml version="1.0" encoding="utf-8"?>
<ds:datastoreItem xmlns:ds="http://schemas.openxmlformats.org/officeDocument/2006/customXml" ds:itemID="{9D64350D-95A7-4664-B17A-4FD8E502CD78}">
  <ds:schemaRefs>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ec158a49-d1eb-48c2-95c8-845eb653b522"/>
    <ds:schemaRef ds:uri="http://schemas.microsoft.com/office/2006/metadata/properties"/>
    <ds:schemaRef ds:uri="http://purl.org/dc/dcmitype/"/>
    <ds:schemaRef ds:uri="http://purl.org/dc/terms/"/>
  </ds:schemaRefs>
</ds:datastoreItem>
</file>

<file path=docMetadata/LabelInfo.xml><?xml version="1.0" encoding="utf-8"?>
<clbl:labelList xmlns:clbl="http://schemas.microsoft.com/office/2020/mipLabelMetadata">
  <clbl:label id="{e4870107-094d-417a-be4e-221e87afbec1}" enabled="1" method="Privileged" siteId="{28b0d013-46bc-4a64-8d86-1c8a31cf590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Applicants to Complete</vt:lpstr>
      <vt:lpstr>Scenario 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Troy C</dc:creator>
  <cp:keywords/>
  <dc:description/>
  <cp:lastModifiedBy>GRIGGS Stefenie T</cp:lastModifiedBy>
  <cp:revision/>
  <cp:lastPrinted>2024-10-10T21:27:47Z</cp:lastPrinted>
  <dcterms:created xsi:type="dcterms:W3CDTF">2024-05-10T18:24:43Z</dcterms:created>
  <dcterms:modified xsi:type="dcterms:W3CDTF">2025-09-23T15:24:57Z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2024-05-10T18:25:59Z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4fd733fe-ce6b-43e1-9f14-80dc1900a25b</vt:lpwstr>
  </property>
  <property fmtid="{D5CDD505-2E9C-101B-9397-08002B2CF9AE}" pid="8" name="MSIP_Label_e4870107-094d-417a-be4e-221e87afbec1_ContentBits">
    <vt:lpwstr>0</vt:lpwstr>
  </property>
  <property fmtid="{D5CDD505-2E9C-101B-9397-08002B2CF9AE}" pid="9" name="ContentTypeId">
    <vt:lpwstr>0x010100E0CFE70B33E6FC41BA9B0AFC403A84D1</vt:lpwstr>
  </property>
  <property fmtid="{D5CDD505-2E9C-101B-9397-08002B2CF9AE}" pid="10" name="Order">
    <vt:r8>10500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