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Offices\Salem (500 Summer St)\OHPR Research Unit\APAC\Data requests\6978_Devadoss_APAC_RHTP\"/>
    </mc:Choice>
  </mc:AlternateContent>
  <xr:revisionPtr revIDLastSave="0" documentId="13_ncr:1_{35BC7A3D-1A3B-449B-B500-EF8D6D59DD75}" xr6:coauthVersionLast="47" xr6:coauthVersionMax="47" xr10:uidLastSave="{00000000-0000-0000-0000-000000000000}"/>
  <bookViews>
    <workbookView xWindow="2685" yWindow="2685" windowWidth="21600" windowHeight="11235" activeTab="1" xr2:uid="{CFC565DA-510D-4673-A14C-F1F57A048414}"/>
  </bookViews>
  <sheets>
    <sheet name="Cover Page" sheetId="9" r:id="rId1"/>
    <sheet name="MedicalClaims" sheetId="8" r:id="rId2"/>
    <sheet name="DentalClaims" sheetId="11" r:id="rId3"/>
    <sheet name="Providers" sheetId="13" r:id="rId4"/>
    <sheet name="MasterElementsList_MEL" sheetId="5" state="hidden" r:id="rId5"/>
  </sheets>
  <definedNames>
    <definedName name="_xlnm._FilterDatabase" localSheetId="2" hidden="1">DentalClaims!$A$13:$I$83</definedName>
    <definedName name="_xlnm._FilterDatabase" localSheetId="4" hidden="1">MasterElementsList_MEL!$B$1:$M$299</definedName>
    <definedName name="_xlnm._FilterDatabase" localSheetId="1" hidden="1">MedicalClaims!$A$13:$I$120</definedName>
    <definedName name="_xlnm._FilterDatabase" localSheetId="3" hidden="1">Providers!$A$14:$I$57</definedName>
    <definedName name="Security_Leve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5" l="1"/>
  <c r="K33" i="5" s="1"/>
  <c r="A34" i="5"/>
  <c r="K34" i="5" s="1"/>
  <c r="A35" i="5"/>
  <c r="K35" i="5" s="1"/>
  <c r="A36" i="5"/>
  <c r="K36" i="5" s="1"/>
  <c r="A37" i="5"/>
  <c r="K37" i="5" s="1"/>
  <c r="A38" i="5"/>
  <c r="K38" i="5" s="1"/>
  <c r="A39" i="5"/>
  <c r="K39" i="5" s="1"/>
  <c r="A40" i="5"/>
  <c r="K40" i="5" s="1"/>
  <c r="A41" i="5"/>
  <c r="K41" i="5" s="1"/>
  <c r="A42" i="5"/>
  <c r="K42" i="5" s="1"/>
  <c r="A43" i="5"/>
  <c r="K43" i="5" s="1"/>
  <c r="A44" i="5"/>
  <c r="K44" i="5" s="1"/>
  <c r="A45" i="5"/>
  <c r="K45" i="5" s="1"/>
  <c r="A46" i="5"/>
  <c r="K46" i="5" s="1"/>
  <c r="A47" i="5"/>
  <c r="K47" i="5" s="1"/>
  <c r="A48" i="5"/>
  <c r="K48" i="5" s="1"/>
  <c r="A49" i="5"/>
  <c r="K49" i="5" s="1"/>
  <c r="A50" i="5"/>
  <c r="K50" i="5" s="1"/>
  <c r="A51" i="5"/>
  <c r="K51" i="5" s="1"/>
  <c r="A52" i="5"/>
  <c r="K52" i="5" s="1"/>
  <c r="A53" i="5"/>
  <c r="K53" i="5" s="1"/>
  <c r="A54" i="5"/>
  <c r="K54" i="5" s="1"/>
  <c r="A55" i="5"/>
  <c r="K55" i="5" s="1"/>
  <c r="A56" i="5"/>
  <c r="K56" i="5" s="1"/>
  <c r="A57" i="5"/>
  <c r="K57" i="5" s="1"/>
  <c r="A58" i="5"/>
  <c r="K58" i="5" s="1"/>
  <c r="A59" i="5"/>
  <c r="K59" i="5" s="1"/>
  <c r="A60" i="5"/>
  <c r="K60" i="5" s="1"/>
  <c r="A61" i="5"/>
  <c r="K61" i="5" s="1"/>
  <c r="A62" i="5"/>
  <c r="K62" i="5" s="1"/>
  <c r="A63" i="5"/>
  <c r="K63" i="5" s="1"/>
  <c r="A64" i="5"/>
  <c r="K64" i="5" s="1"/>
  <c r="A65" i="5"/>
  <c r="K65" i="5" s="1"/>
  <c r="A66" i="5"/>
  <c r="K66" i="5" s="1"/>
  <c r="A67" i="5"/>
  <c r="K67" i="5" s="1"/>
  <c r="A68" i="5"/>
  <c r="K68" i="5" s="1"/>
  <c r="A69" i="5"/>
  <c r="K69" i="5" s="1"/>
  <c r="A70" i="5"/>
  <c r="K70" i="5" s="1"/>
  <c r="A71" i="5"/>
  <c r="K71" i="5" s="1"/>
  <c r="A72" i="5"/>
  <c r="K72" i="5" s="1"/>
  <c r="A73" i="5"/>
  <c r="K73" i="5" s="1"/>
  <c r="A74" i="5"/>
  <c r="K74" i="5" s="1"/>
  <c r="A75" i="5"/>
  <c r="K75" i="5" s="1"/>
  <c r="A76" i="5"/>
  <c r="K76" i="5" s="1"/>
  <c r="A77" i="5"/>
  <c r="K77" i="5" s="1"/>
  <c r="A78" i="5"/>
  <c r="K78" i="5" s="1"/>
  <c r="A79" i="5"/>
  <c r="K79" i="5" s="1"/>
  <c r="A80" i="5"/>
  <c r="K80" i="5" s="1"/>
  <c r="A81" i="5"/>
  <c r="K81" i="5" s="1"/>
  <c r="A82" i="5"/>
  <c r="K82" i="5" s="1"/>
  <c r="A83" i="5"/>
  <c r="K83" i="5" s="1"/>
  <c r="A84" i="5"/>
  <c r="K84" i="5" s="1"/>
  <c r="A85" i="5"/>
  <c r="K85" i="5" s="1"/>
  <c r="A86" i="5"/>
  <c r="K86" i="5" s="1"/>
  <c r="A87" i="5"/>
  <c r="K87" i="5" s="1"/>
  <c r="A88" i="5"/>
  <c r="K88" i="5" s="1"/>
  <c r="A89" i="5"/>
  <c r="K89" i="5" s="1"/>
  <c r="A90" i="5"/>
  <c r="K90" i="5" s="1"/>
  <c r="A91" i="5"/>
  <c r="K91" i="5" s="1"/>
  <c r="A92" i="5"/>
  <c r="K92" i="5" s="1"/>
  <c r="A93" i="5"/>
  <c r="K93" i="5" s="1"/>
  <c r="A94" i="5"/>
  <c r="K94" i="5" s="1"/>
  <c r="A95" i="5"/>
  <c r="K95" i="5" s="1"/>
  <c r="A96" i="5"/>
  <c r="K96" i="5" s="1"/>
  <c r="A97" i="5"/>
  <c r="K97" i="5" s="1"/>
  <c r="A98" i="5"/>
  <c r="K98" i="5" s="1"/>
  <c r="A99" i="5"/>
  <c r="K99" i="5" s="1"/>
  <c r="A100" i="5"/>
  <c r="K100" i="5" s="1"/>
  <c r="A101" i="5"/>
  <c r="K101" i="5" s="1"/>
  <c r="A102" i="5"/>
  <c r="K102" i="5" s="1"/>
  <c r="A103" i="5"/>
  <c r="K103" i="5" s="1"/>
  <c r="A104" i="5"/>
  <c r="K104" i="5" s="1"/>
  <c r="A105" i="5"/>
  <c r="K105" i="5" s="1"/>
  <c r="A106" i="5"/>
  <c r="K106" i="5" s="1"/>
  <c r="A107" i="5"/>
  <c r="K107" i="5" s="1"/>
  <c r="A108" i="5"/>
  <c r="K108" i="5" s="1"/>
  <c r="A109" i="5"/>
  <c r="K109" i="5" s="1"/>
  <c r="A110" i="5"/>
  <c r="K110" i="5" s="1"/>
  <c r="A111" i="5"/>
  <c r="K111" i="5" s="1"/>
  <c r="A112" i="5"/>
  <c r="K112" i="5" s="1"/>
  <c r="A113" i="5"/>
  <c r="K113" i="5" s="1"/>
  <c r="A114" i="5"/>
  <c r="K114" i="5" s="1"/>
  <c r="A115" i="5"/>
  <c r="K115" i="5" s="1"/>
  <c r="A116" i="5"/>
  <c r="K116" i="5" s="1"/>
  <c r="A117" i="5"/>
  <c r="K117" i="5" s="1"/>
  <c r="A118" i="5"/>
  <c r="K118" i="5" s="1"/>
  <c r="A140" i="5"/>
  <c r="K140" i="5" s="1"/>
  <c r="A141" i="5"/>
  <c r="K141" i="5" s="1"/>
  <c r="A142" i="5"/>
  <c r="K142" i="5" s="1"/>
  <c r="A119" i="5"/>
  <c r="K119" i="5" s="1"/>
  <c r="A120" i="5"/>
  <c r="K120" i="5" s="1"/>
  <c r="A121" i="5"/>
  <c r="K121" i="5" s="1"/>
  <c r="A122" i="5"/>
  <c r="K122" i="5" s="1"/>
  <c r="A123" i="5"/>
  <c r="K123" i="5" s="1"/>
  <c r="A124" i="5"/>
  <c r="K124" i="5" s="1"/>
  <c r="A125" i="5"/>
  <c r="K125" i="5" s="1"/>
  <c r="A126" i="5"/>
  <c r="K126" i="5" s="1"/>
  <c r="A127" i="5"/>
  <c r="K127" i="5" s="1"/>
  <c r="A128" i="5"/>
  <c r="K128" i="5" s="1"/>
  <c r="A129" i="5"/>
  <c r="K129" i="5" s="1"/>
  <c r="A130" i="5"/>
  <c r="K130" i="5" s="1"/>
  <c r="A131" i="5"/>
  <c r="K131" i="5" s="1"/>
  <c r="A132" i="5"/>
  <c r="K132" i="5" s="1"/>
  <c r="A133" i="5"/>
  <c r="K133" i="5" s="1"/>
  <c r="A134" i="5"/>
  <c r="K134" i="5" s="1"/>
  <c r="A135" i="5"/>
  <c r="K135" i="5" s="1"/>
  <c r="A136" i="5"/>
  <c r="K136" i="5" s="1"/>
  <c r="A137" i="5"/>
  <c r="K137" i="5" s="1"/>
  <c r="A138" i="5"/>
  <c r="K138" i="5" s="1"/>
  <c r="A139" i="5"/>
  <c r="K139" i="5" s="1"/>
  <c r="A143" i="5"/>
  <c r="K143" i="5" s="1"/>
  <c r="A146" i="5"/>
  <c r="K146" i="5" s="1"/>
  <c r="A144" i="5"/>
  <c r="K144" i="5" s="1"/>
  <c r="A147" i="5"/>
  <c r="K147" i="5" s="1"/>
  <c r="A148" i="5"/>
  <c r="K148" i="5" s="1"/>
  <c r="A149" i="5"/>
  <c r="K149" i="5" s="1"/>
  <c r="A150" i="5"/>
  <c r="K150" i="5" s="1"/>
  <c r="A145" i="5"/>
  <c r="K145" i="5" s="1"/>
  <c r="A151" i="5"/>
  <c r="K151" i="5" s="1"/>
  <c r="A152" i="5"/>
  <c r="K152" i="5" s="1"/>
  <c r="A153" i="5"/>
  <c r="K153" i="5" s="1"/>
  <c r="A154" i="5"/>
  <c r="K154" i="5" s="1"/>
  <c r="A155" i="5"/>
  <c r="K155" i="5" s="1"/>
  <c r="A156" i="5"/>
  <c r="K156" i="5" s="1"/>
  <c r="A157" i="5"/>
  <c r="K157" i="5" s="1"/>
  <c r="A158" i="5"/>
  <c r="K158" i="5" s="1"/>
  <c r="A159" i="5"/>
  <c r="K159" i="5" s="1"/>
  <c r="A160" i="5"/>
  <c r="K160" i="5" s="1"/>
  <c r="A161" i="5"/>
  <c r="K161" i="5" s="1"/>
  <c r="A162" i="5"/>
  <c r="K162" i="5" s="1"/>
  <c r="A163" i="5"/>
  <c r="K163" i="5" s="1"/>
  <c r="A164" i="5"/>
  <c r="K164" i="5" s="1"/>
  <c r="A165" i="5"/>
  <c r="K165" i="5" s="1"/>
  <c r="A166" i="5"/>
  <c r="K166" i="5" s="1"/>
  <c r="A167" i="5"/>
  <c r="K167" i="5" s="1"/>
  <c r="A168" i="5"/>
  <c r="K168" i="5" s="1"/>
  <c r="A169" i="5"/>
  <c r="K169" i="5" s="1"/>
  <c r="A170" i="5"/>
  <c r="K170" i="5" s="1"/>
  <c r="A171" i="5"/>
  <c r="K171" i="5" s="1"/>
  <c r="A172" i="5"/>
  <c r="K172" i="5" s="1"/>
  <c r="A173" i="5"/>
  <c r="K173" i="5" s="1"/>
  <c r="A174" i="5"/>
  <c r="K174" i="5" s="1"/>
  <c r="A175" i="5"/>
  <c r="K175" i="5" s="1"/>
  <c r="A176" i="5"/>
  <c r="K176" i="5" s="1"/>
  <c r="A177" i="5"/>
  <c r="K177" i="5" s="1"/>
  <c r="A178" i="5"/>
  <c r="K178" i="5" s="1"/>
  <c r="A179" i="5"/>
  <c r="K179" i="5" s="1"/>
  <c r="A180" i="5"/>
  <c r="K180" i="5" s="1"/>
  <c r="A181" i="5"/>
  <c r="K181" i="5" s="1"/>
  <c r="A182" i="5"/>
  <c r="K182" i="5" s="1"/>
  <c r="A183" i="5"/>
  <c r="K183" i="5" s="1"/>
  <c r="A184" i="5"/>
  <c r="K184" i="5" s="1"/>
  <c r="A185" i="5"/>
  <c r="K185" i="5" s="1"/>
  <c r="A186" i="5"/>
  <c r="K186" i="5" s="1"/>
  <c r="A187" i="5"/>
  <c r="K187" i="5" s="1"/>
  <c r="A188" i="5"/>
  <c r="K188" i="5" s="1"/>
  <c r="A189" i="5"/>
  <c r="K189" i="5" s="1"/>
  <c r="A190" i="5"/>
  <c r="K190" i="5" s="1"/>
  <c r="A191" i="5"/>
  <c r="K191" i="5" s="1"/>
  <c r="A192" i="5"/>
  <c r="K192" i="5" s="1"/>
  <c r="A193" i="5"/>
  <c r="K193" i="5" s="1"/>
  <c r="A194" i="5"/>
  <c r="K194" i="5" s="1"/>
  <c r="A195" i="5"/>
  <c r="K195" i="5" s="1"/>
  <c r="A196" i="5"/>
  <c r="K196" i="5" s="1"/>
  <c r="A197" i="5"/>
  <c r="K197" i="5" s="1"/>
  <c r="A198" i="5"/>
  <c r="K198" i="5" s="1"/>
  <c r="A199" i="5"/>
  <c r="K199" i="5" s="1"/>
  <c r="A200" i="5"/>
  <c r="K200" i="5" s="1"/>
  <c r="A201" i="5"/>
  <c r="K201" i="5" s="1"/>
  <c r="A202" i="5"/>
  <c r="K202" i="5" s="1"/>
  <c r="A203" i="5"/>
  <c r="K203" i="5" s="1"/>
  <c r="A204" i="5"/>
  <c r="K204" i="5" s="1"/>
  <c r="A205" i="5"/>
  <c r="K205" i="5" s="1"/>
  <c r="A206" i="5"/>
  <c r="K206" i="5" s="1"/>
  <c r="A207" i="5"/>
  <c r="K207" i="5" s="1"/>
  <c r="A208" i="5"/>
  <c r="K208" i="5" s="1"/>
  <c r="A209" i="5"/>
  <c r="K209" i="5" s="1"/>
  <c r="A210" i="5"/>
  <c r="K210" i="5" s="1"/>
  <c r="A211" i="5"/>
  <c r="K211" i="5" s="1"/>
  <c r="A212" i="5"/>
  <c r="K212" i="5" s="1"/>
  <c r="A213" i="5"/>
  <c r="K213" i="5" s="1"/>
  <c r="A214" i="5"/>
  <c r="K214" i="5" s="1"/>
  <c r="A215" i="5"/>
  <c r="K215" i="5" s="1"/>
  <c r="A216" i="5"/>
  <c r="K216" i="5" s="1"/>
  <c r="A217" i="5"/>
  <c r="K217" i="5" s="1"/>
  <c r="A218" i="5"/>
  <c r="K218" i="5" s="1"/>
  <c r="A219" i="5"/>
  <c r="K219" i="5" s="1"/>
  <c r="A220" i="5"/>
  <c r="K220" i="5" s="1"/>
  <c r="A221" i="5"/>
  <c r="K221" i="5" s="1"/>
  <c r="A222" i="5"/>
  <c r="K222" i="5" s="1"/>
  <c r="A223" i="5"/>
  <c r="K223" i="5" s="1"/>
  <c r="A224" i="5"/>
  <c r="K224" i="5" s="1"/>
  <c r="A225" i="5"/>
  <c r="K225" i="5" s="1"/>
  <c r="A226" i="5"/>
  <c r="K226" i="5" s="1"/>
  <c r="A227" i="5"/>
  <c r="K227" i="5" s="1"/>
  <c r="A228" i="5"/>
  <c r="K228" i="5" s="1"/>
  <c r="A229" i="5"/>
  <c r="K229" i="5" s="1"/>
  <c r="A230" i="5"/>
  <c r="K230" i="5" s="1"/>
  <c r="A231" i="5"/>
  <c r="K231" i="5" s="1"/>
  <c r="A232" i="5"/>
  <c r="K232" i="5" s="1"/>
  <c r="A233" i="5"/>
  <c r="K233" i="5" s="1"/>
  <c r="A234" i="5"/>
  <c r="K234" i="5" s="1"/>
  <c r="A235" i="5"/>
  <c r="K235" i="5" s="1"/>
  <c r="A236" i="5"/>
  <c r="K236" i="5" s="1"/>
  <c r="A237" i="5"/>
  <c r="K237" i="5" s="1"/>
  <c r="A238" i="5"/>
  <c r="K238" i="5" s="1"/>
  <c r="A239" i="5"/>
  <c r="K239" i="5" s="1"/>
  <c r="A240" i="5"/>
  <c r="K240" i="5" s="1"/>
  <c r="A241" i="5"/>
  <c r="K241" i="5" s="1"/>
  <c r="A242" i="5"/>
  <c r="K242" i="5" s="1"/>
  <c r="A243" i="5"/>
  <c r="K243" i="5" s="1"/>
  <c r="A244" i="5"/>
  <c r="K244" i="5" s="1"/>
  <c r="A245" i="5"/>
  <c r="K245" i="5" s="1"/>
  <c r="A246" i="5"/>
  <c r="K246" i="5" s="1"/>
  <c r="A247" i="5"/>
  <c r="K247" i="5" s="1"/>
  <c r="A248" i="5"/>
  <c r="K248" i="5" s="1"/>
  <c r="A249" i="5"/>
  <c r="K249" i="5" s="1"/>
  <c r="A250" i="5"/>
  <c r="K250" i="5" s="1"/>
  <c r="A251" i="5"/>
  <c r="K251" i="5" s="1"/>
  <c r="A252" i="5"/>
  <c r="K252" i="5" s="1"/>
  <c r="A253" i="5"/>
  <c r="K253" i="5" s="1"/>
  <c r="A254" i="5"/>
  <c r="K254" i="5" s="1"/>
  <c r="A255" i="5"/>
  <c r="K255" i="5" s="1"/>
  <c r="A256" i="5"/>
  <c r="K256" i="5" s="1"/>
  <c r="A257" i="5"/>
  <c r="K257" i="5" s="1"/>
  <c r="A258" i="5"/>
  <c r="K258" i="5" s="1"/>
  <c r="A259" i="5"/>
  <c r="K259" i="5" s="1"/>
  <c r="A260" i="5"/>
  <c r="K260" i="5" s="1"/>
  <c r="A261" i="5"/>
  <c r="K261" i="5" s="1"/>
  <c r="A262" i="5"/>
  <c r="K262" i="5" s="1"/>
  <c r="A263" i="5"/>
  <c r="K263" i="5" s="1"/>
  <c r="A264" i="5"/>
  <c r="K264" i="5" s="1"/>
  <c r="A265" i="5"/>
  <c r="K265" i="5" s="1"/>
  <c r="A266" i="5"/>
  <c r="K266" i="5" s="1"/>
  <c r="A267" i="5"/>
  <c r="K267" i="5" s="1"/>
  <c r="A268" i="5"/>
  <c r="K268" i="5" s="1"/>
  <c r="A269" i="5"/>
  <c r="K269" i="5" s="1"/>
  <c r="A270" i="5"/>
  <c r="K270" i="5" s="1"/>
  <c r="A271" i="5"/>
  <c r="K271" i="5" s="1"/>
  <c r="A272" i="5"/>
  <c r="K272" i="5" s="1"/>
  <c r="A273" i="5"/>
  <c r="K273" i="5" s="1"/>
  <c r="A274" i="5"/>
  <c r="K274" i="5" s="1"/>
  <c r="A275" i="5"/>
  <c r="K275" i="5" s="1"/>
  <c r="A276" i="5"/>
  <c r="K276" i="5" s="1"/>
  <c r="A277" i="5"/>
  <c r="K277" i="5" s="1"/>
  <c r="A278" i="5"/>
  <c r="K278" i="5" s="1"/>
  <c r="A279" i="5"/>
  <c r="K279" i="5" s="1"/>
  <c r="A280" i="5"/>
  <c r="K280" i="5" s="1"/>
  <c r="A281" i="5"/>
  <c r="K281" i="5" s="1"/>
  <c r="A282" i="5"/>
  <c r="K282" i="5" s="1"/>
  <c r="A283" i="5"/>
  <c r="K283" i="5" s="1"/>
  <c r="A284" i="5"/>
  <c r="K284" i="5" s="1"/>
  <c r="A285" i="5"/>
  <c r="K285" i="5" s="1"/>
  <c r="A286" i="5"/>
  <c r="K286" i="5" s="1"/>
  <c r="A287" i="5"/>
  <c r="K287" i="5" s="1"/>
  <c r="A288" i="5"/>
  <c r="K288" i="5" s="1"/>
  <c r="A289" i="5"/>
  <c r="K289" i="5" s="1"/>
  <c r="A290" i="5"/>
  <c r="K290" i="5" s="1"/>
  <c r="A291" i="5"/>
  <c r="K291" i="5" s="1"/>
  <c r="A292" i="5"/>
  <c r="K292" i="5" s="1"/>
  <c r="A293" i="5"/>
  <c r="K293" i="5" s="1"/>
  <c r="A294" i="5"/>
  <c r="K294" i="5" s="1"/>
  <c r="A295" i="5"/>
  <c r="K295" i="5" s="1"/>
  <c r="A296" i="5"/>
  <c r="K296" i="5" s="1"/>
  <c r="A297" i="5"/>
  <c r="K297" i="5" s="1"/>
  <c r="A298" i="5"/>
  <c r="K298" i="5" s="1"/>
  <c r="A299" i="5"/>
  <c r="K299" i="5" s="1"/>
  <c r="A32" i="5"/>
  <c r="K32" i="5" s="1"/>
  <c r="A3" i="5"/>
  <c r="K3" i="5" s="1"/>
  <c r="A4" i="5"/>
  <c r="K4" i="5" s="1"/>
  <c r="A5" i="5"/>
  <c r="K5" i="5" s="1"/>
  <c r="A6" i="5"/>
  <c r="K6" i="5" s="1"/>
  <c r="A7" i="5"/>
  <c r="K7" i="5" s="1"/>
  <c r="A8" i="5"/>
  <c r="K8" i="5" s="1"/>
  <c r="A9" i="5"/>
  <c r="K9" i="5" s="1"/>
  <c r="A10" i="5"/>
  <c r="K10" i="5" s="1"/>
  <c r="A11" i="5"/>
  <c r="K11" i="5" s="1"/>
  <c r="A12" i="5"/>
  <c r="K12" i="5" s="1"/>
  <c r="A13" i="5"/>
  <c r="K13" i="5" s="1"/>
  <c r="A14" i="5"/>
  <c r="K14" i="5" s="1"/>
  <c r="A15" i="5"/>
  <c r="K15" i="5" s="1"/>
  <c r="A16" i="5"/>
  <c r="K16" i="5" s="1"/>
  <c r="A17" i="5"/>
  <c r="K17" i="5" s="1"/>
  <c r="A18" i="5"/>
  <c r="K18" i="5" s="1"/>
  <c r="A19" i="5"/>
  <c r="K19" i="5" s="1"/>
  <c r="A20" i="5"/>
  <c r="K20" i="5" s="1"/>
  <c r="A21" i="5"/>
  <c r="K21" i="5" s="1"/>
  <c r="A22" i="5"/>
  <c r="K22" i="5" s="1"/>
  <c r="A23" i="5"/>
  <c r="K23" i="5" s="1"/>
  <c r="A24" i="5"/>
  <c r="K24" i="5" s="1"/>
  <c r="A25" i="5"/>
  <c r="K25" i="5" s="1"/>
  <c r="A26" i="5"/>
  <c r="K26" i="5" s="1"/>
  <c r="A27" i="5"/>
  <c r="K27" i="5" s="1"/>
  <c r="A28" i="5"/>
  <c r="K28" i="5" s="1"/>
  <c r="A29" i="5"/>
  <c r="K29" i="5" s="1"/>
  <c r="A30" i="5"/>
  <c r="K30" i="5" s="1"/>
  <c r="A31" i="5"/>
  <c r="K31" i="5" s="1"/>
  <c r="A2" i="5"/>
  <c r="F21" i="13" l="1"/>
  <c r="C41" i="13"/>
  <c r="H41" i="13" s="1"/>
  <c r="N283" i="5" s="1"/>
  <c r="E17" i="13"/>
  <c r="B15" i="13"/>
  <c r="A50" i="13"/>
  <c r="A38" i="13"/>
  <c r="A26" i="13"/>
  <c r="B56" i="13"/>
  <c r="B44" i="13"/>
  <c r="B32" i="13"/>
  <c r="B20" i="13"/>
  <c r="C50" i="13"/>
  <c r="H50" i="13" s="1"/>
  <c r="N292" i="5" s="1"/>
  <c r="C38" i="13"/>
  <c r="H38" i="13" s="1"/>
  <c r="N280" i="5" s="1"/>
  <c r="C26" i="13"/>
  <c r="H26" i="13" s="1"/>
  <c r="N268" i="5" s="1"/>
  <c r="D56" i="13"/>
  <c r="D44" i="13"/>
  <c r="D32" i="13"/>
  <c r="D20" i="13"/>
  <c r="E50" i="13"/>
  <c r="E38" i="13"/>
  <c r="E26" i="13"/>
  <c r="F56" i="13"/>
  <c r="F44" i="13"/>
  <c r="F32" i="13"/>
  <c r="F20" i="13"/>
  <c r="A41" i="13"/>
  <c r="C15" i="13"/>
  <c r="H15" i="13" s="1"/>
  <c r="N257" i="5" s="1"/>
  <c r="A49" i="13"/>
  <c r="A37" i="13"/>
  <c r="A25" i="13"/>
  <c r="B55" i="13"/>
  <c r="B43" i="13"/>
  <c r="B31" i="13"/>
  <c r="B19" i="13"/>
  <c r="C49" i="13"/>
  <c r="H49" i="13" s="1"/>
  <c r="N291" i="5" s="1"/>
  <c r="C37" i="13"/>
  <c r="H37" i="13" s="1"/>
  <c r="N279" i="5" s="1"/>
  <c r="C25" i="13"/>
  <c r="H25" i="13" s="1"/>
  <c r="N267" i="5" s="1"/>
  <c r="D55" i="13"/>
  <c r="D43" i="13"/>
  <c r="D31" i="13"/>
  <c r="D19" i="13"/>
  <c r="E49" i="13"/>
  <c r="E37" i="13"/>
  <c r="E25" i="13"/>
  <c r="F55" i="13"/>
  <c r="F43" i="13"/>
  <c r="F31" i="13"/>
  <c r="F19" i="13"/>
  <c r="D23" i="13"/>
  <c r="D15" i="13"/>
  <c r="A48" i="13"/>
  <c r="A36" i="13"/>
  <c r="A24" i="13"/>
  <c r="B54" i="13"/>
  <c r="B42" i="13"/>
  <c r="B30" i="13"/>
  <c r="B18" i="13"/>
  <c r="C48" i="13"/>
  <c r="H48" i="13" s="1"/>
  <c r="N290" i="5" s="1"/>
  <c r="C36" i="13"/>
  <c r="H36" i="13" s="1"/>
  <c r="N278" i="5" s="1"/>
  <c r="C24" i="13"/>
  <c r="H24" i="13" s="1"/>
  <c r="N266" i="5" s="1"/>
  <c r="D54" i="13"/>
  <c r="D42" i="13"/>
  <c r="D30" i="13"/>
  <c r="D18" i="13"/>
  <c r="E48" i="13"/>
  <c r="E36" i="13"/>
  <c r="E24" i="13"/>
  <c r="F54" i="13"/>
  <c r="F42" i="13"/>
  <c r="F30" i="13"/>
  <c r="F18" i="13"/>
  <c r="B47" i="13"/>
  <c r="B35" i="13"/>
  <c r="E29" i="13"/>
  <c r="E15" i="13"/>
  <c r="A47" i="13"/>
  <c r="A35" i="13"/>
  <c r="A23" i="13"/>
  <c r="B53" i="13"/>
  <c r="B41" i="13"/>
  <c r="B29" i="13"/>
  <c r="B17" i="13"/>
  <c r="C47" i="13"/>
  <c r="H47" i="13" s="1"/>
  <c r="N289" i="5" s="1"/>
  <c r="C35" i="13"/>
  <c r="N277" i="5" s="1"/>
  <c r="C23" i="13"/>
  <c r="H23" i="13" s="1"/>
  <c r="N265" i="5" s="1"/>
  <c r="D53" i="13"/>
  <c r="D41" i="13"/>
  <c r="D29" i="13"/>
  <c r="D17" i="13"/>
  <c r="E47" i="13"/>
  <c r="E35" i="13"/>
  <c r="E23" i="13"/>
  <c r="F53" i="13"/>
  <c r="F41" i="13"/>
  <c r="F29" i="13"/>
  <c r="F17" i="13"/>
  <c r="A29" i="13"/>
  <c r="C53" i="13"/>
  <c r="N295" i="5" s="1"/>
  <c r="E41" i="13"/>
  <c r="F15" i="13"/>
  <c r="A46" i="13"/>
  <c r="A34" i="13"/>
  <c r="A22" i="13"/>
  <c r="B52" i="13"/>
  <c r="B40" i="13"/>
  <c r="B28" i="13"/>
  <c r="B16" i="13"/>
  <c r="C46" i="13"/>
  <c r="H46" i="13" s="1"/>
  <c r="N288" i="5" s="1"/>
  <c r="C34" i="13"/>
  <c r="N276" i="5" s="1"/>
  <c r="C22" i="13"/>
  <c r="H22" i="13" s="1"/>
  <c r="N264" i="5" s="1"/>
  <c r="D52" i="13"/>
  <c r="D40" i="13"/>
  <c r="D28" i="13"/>
  <c r="D16" i="13"/>
  <c r="E46" i="13"/>
  <c r="E34" i="13"/>
  <c r="E22" i="13"/>
  <c r="F52" i="13"/>
  <c r="F40" i="13"/>
  <c r="F28" i="13"/>
  <c r="F16" i="13"/>
  <c r="A53" i="13"/>
  <c r="C17" i="13"/>
  <c r="N259" i="5" s="1"/>
  <c r="N222" i="5"/>
  <c r="N224" i="5"/>
  <c r="N226" i="5"/>
  <c r="N228" i="5"/>
  <c r="N230" i="5"/>
  <c r="N232" i="5"/>
  <c r="N234" i="5"/>
  <c r="N236" i="5"/>
  <c r="N238" i="5"/>
  <c r="N240" i="5"/>
  <c r="N242" i="5"/>
  <c r="N244" i="5"/>
  <c r="N246" i="5"/>
  <c r="N248" i="5"/>
  <c r="N250" i="5"/>
  <c r="N252" i="5"/>
  <c r="N254" i="5"/>
  <c r="N256" i="5"/>
  <c r="A57" i="13"/>
  <c r="A45" i="13"/>
  <c r="A33" i="13"/>
  <c r="A21" i="13"/>
  <c r="B51" i="13"/>
  <c r="B39" i="13"/>
  <c r="B27" i="13"/>
  <c r="C57" i="13"/>
  <c r="H57" i="13" s="1"/>
  <c r="N299" i="5" s="1"/>
  <c r="C45" i="13"/>
  <c r="H45" i="13" s="1"/>
  <c r="N287" i="5" s="1"/>
  <c r="C33" i="13"/>
  <c r="N275" i="5" s="1"/>
  <c r="C21" i="13"/>
  <c r="H21" i="13" s="1"/>
  <c r="N263" i="5" s="1"/>
  <c r="D51" i="13"/>
  <c r="D39" i="13"/>
  <c r="D27" i="13"/>
  <c r="E57" i="13"/>
  <c r="E45" i="13"/>
  <c r="E33" i="13"/>
  <c r="E21" i="13"/>
  <c r="F51" i="13"/>
  <c r="F39" i="13"/>
  <c r="F27" i="13"/>
  <c r="D47" i="13"/>
  <c r="A56" i="13"/>
  <c r="A44" i="13"/>
  <c r="A32" i="13"/>
  <c r="A20" i="13"/>
  <c r="B50" i="13"/>
  <c r="B38" i="13"/>
  <c r="B26" i="13"/>
  <c r="C56" i="13"/>
  <c r="H56" i="13" s="1"/>
  <c r="N298" i="5" s="1"/>
  <c r="C44" i="13"/>
  <c r="H44" i="13" s="1"/>
  <c r="N286" i="5" s="1"/>
  <c r="C32" i="13"/>
  <c r="H32" i="13" s="1"/>
  <c r="N274" i="5" s="1"/>
  <c r="C20" i="13"/>
  <c r="H20" i="13" s="1"/>
  <c r="N262" i="5" s="1"/>
  <c r="D50" i="13"/>
  <c r="D38" i="13"/>
  <c r="D26" i="13"/>
  <c r="E56" i="13"/>
  <c r="E44" i="13"/>
  <c r="E32" i="13"/>
  <c r="E20" i="13"/>
  <c r="F50" i="13"/>
  <c r="F38" i="13"/>
  <c r="F26" i="13"/>
  <c r="A17" i="13"/>
  <c r="B23" i="13"/>
  <c r="E53" i="13"/>
  <c r="A55" i="13"/>
  <c r="A43" i="13"/>
  <c r="A31" i="13"/>
  <c r="A19" i="13"/>
  <c r="B49" i="13"/>
  <c r="B37" i="13"/>
  <c r="B25" i="13"/>
  <c r="C55" i="13"/>
  <c r="H55" i="13" s="1"/>
  <c r="N297" i="5" s="1"/>
  <c r="C43" i="13"/>
  <c r="N285" i="5" s="1"/>
  <c r="C31" i="13"/>
  <c r="H31" i="13" s="1"/>
  <c r="N273" i="5" s="1"/>
  <c r="C19" i="13"/>
  <c r="H19" i="13" s="1"/>
  <c r="N261" i="5" s="1"/>
  <c r="D49" i="13"/>
  <c r="D37" i="13"/>
  <c r="D25" i="13"/>
  <c r="E55" i="13"/>
  <c r="E43" i="13"/>
  <c r="E31" i="13"/>
  <c r="E19" i="13"/>
  <c r="F49" i="13"/>
  <c r="F37" i="13"/>
  <c r="F25" i="13"/>
  <c r="A54" i="13"/>
  <c r="A42" i="13"/>
  <c r="A30" i="13"/>
  <c r="A18" i="13"/>
  <c r="B48" i="13"/>
  <c r="B36" i="13"/>
  <c r="B24" i="13"/>
  <c r="C54" i="13"/>
  <c r="N296" i="5" s="1"/>
  <c r="C42" i="13"/>
  <c r="H42" i="13" s="1"/>
  <c r="N284" i="5" s="1"/>
  <c r="C30" i="13"/>
  <c r="H30" i="13" s="1"/>
  <c r="N272" i="5" s="1"/>
  <c r="C18" i="13"/>
  <c r="H18" i="13" s="1"/>
  <c r="N260" i="5" s="1"/>
  <c r="D48" i="13"/>
  <c r="D36" i="13"/>
  <c r="D24" i="13"/>
  <c r="E54" i="13"/>
  <c r="E42" i="13"/>
  <c r="E30" i="13"/>
  <c r="E18" i="13"/>
  <c r="F48" i="13"/>
  <c r="F36" i="13"/>
  <c r="F24" i="13"/>
  <c r="C29" i="13"/>
  <c r="H29" i="13" s="1"/>
  <c r="N271" i="5" s="1"/>
  <c r="F47" i="13"/>
  <c r="F35" i="13"/>
  <c r="F23" i="13"/>
  <c r="A52" i="13"/>
  <c r="A40" i="13"/>
  <c r="A28" i="13"/>
  <c r="A16" i="13"/>
  <c r="B46" i="13"/>
  <c r="B34" i="13"/>
  <c r="B22" i="13"/>
  <c r="C52" i="13"/>
  <c r="N294" i="5" s="1"/>
  <c r="C40" i="13"/>
  <c r="H40" i="13" s="1"/>
  <c r="N282" i="5" s="1"/>
  <c r="C28" i="13"/>
  <c r="H28" i="13" s="1"/>
  <c r="N270" i="5" s="1"/>
  <c r="C16" i="13"/>
  <c r="H16" i="13" s="1"/>
  <c r="N258" i="5" s="1"/>
  <c r="D46" i="13"/>
  <c r="D34" i="13"/>
  <c r="D22" i="13"/>
  <c r="E52" i="13"/>
  <c r="E40" i="13"/>
  <c r="E28" i="13"/>
  <c r="E16" i="13"/>
  <c r="F46" i="13"/>
  <c r="F34" i="13"/>
  <c r="F22" i="13"/>
  <c r="D35" i="13"/>
  <c r="N221" i="5"/>
  <c r="N223" i="5"/>
  <c r="N225" i="5"/>
  <c r="N227" i="5"/>
  <c r="N229" i="5"/>
  <c r="N231" i="5"/>
  <c r="N233" i="5"/>
  <c r="N235" i="5"/>
  <c r="N237" i="5"/>
  <c r="N239" i="5"/>
  <c r="N241" i="5"/>
  <c r="N243" i="5"/>
  <c r="N245" i="5"/>
  <c r="N247" i="5"/>
  <c r="N249" i="5"/>
  <c r="N251" i="5"/>
  <c r="N253" i="5"/>
  <c r="N255" i="5"/>
  <c r="A15" i="13"/>
  <c r="A51" i="13"/>
  <c r="A39" i="13"/>
  <c r="A27" i="13"/>
  <c r="B57" i="13"/>
  <c r="B45" i="13"/>
  <c r="B33" i="13"/>
  <c r="B21" i="13"/>
  <c r="C51" i="13"/>
  <c r="H51" i="13" s="1"/>
  <c r="N293" i="5" s="1"/>
  <c r="C39" i="13"/>
  <c r="H39" i="13" s="1"/>
  <c r="N281" i="5" s="1"/>
  <c r="C27" i="13"/>
  <c r="H27" i="13" s="1"/>
  <c r="N269" i="5" s="1"/>
  <c r="D57" i="13"/>
  <c r="D45" i="13"/>
  <c r="D33" i="13"/>
  <c r="D21" i="13"/>
  <c r="E51" i="13"/>
  <c r="E39" i="13"/>
  <c r="E27" i="13"/>
  <c r="F57" i="13"/>
  <c r="F45" i="13"/>
  <c r="F33" i="13"/>
  <c r="C17" i="11"/>
  <c r="H17" i="11" s="1"/>
  <c r="N154" i="5" s="1"/>
  <c r="F31" i="11"/>
  <c r="D34" i="11"/>
  <c r="D37" i="11"/>
  <c r="A40" i="11"/>
  <c r="D43" i="11"/>
  <c r="E46" i="11"/>
  <c r="E49" i="11"/>
  <c r="A53" i="11"/>
  <c r="C56" i="11"/>
  <c r="H56" i="11" s="1"/>
  <c r="N193" i="5" s="1"/>
  <c r="E59" i="11"/>
  <c r="E62" i="11"/>
  <c r="B66" i="11"/>
  <c r="A70" i="11"/>
  <c r="F73" i="11"/>
  <c r="E77" i="11"/>
  <c r="D82" i="11"/>
  <c r="A20" i="11"/>
  <c r="B28" i="11"/>
  <c r="A34" i="11"/>
  <c r="E42" i="11"/>
  <c r="B49" i="11"/>
  <c r="F58" i="11"/>
  <c r="B69" i="11"/>
  <c r="C81" i="11"/>
  <c r="N218" i="5" s="1"/>
  <c r="B20" i="11"/>
  <c r="C28" i="11"/>
  <c r="H28" i="11" s="1"/>
  <c r="N165" i="5" s="1"/>
  <c r="B34" i="11"/>
  <c r="F42" i="11"/>
  <c r="C52" i="11"/>
  <c r="H52" i="11" s="1"/>
  <c r="N189" i="5" s="1"/>
  <c r="D65" i="11"/>
  <c r="F76" i="11"/>
  <c r="B17" i="11"/>
  <c r="D28" i="11"/>
  <c r="C37" i="11"/>
  <c r="H37" i="11" s="1"/>
  <c r="N174" i="5" s="1"/>
  <c r="D49" i="11"/>
  <c r="D62" i="11"/>
  <c r="C73" i="11"/>
  <c r="H73" i="11" s="1"/>
  <c r="N210" i="5" s="1"/>
  <c r="D20" i="11"/>
  <c r="A26" i="11"/>
  <c r="A15" i="11"/>
  <c r="E23" i="11"/>
  <c r="B32" i="11"/>
  <c r="E40" i="11"/>
  <c r="B50" i="11"/>
  <c r="F56" i="11"/>
  <c r="F62" i="11"/>
  <c r="E82" i="11"/>
  <c r="B15" i="11"/>
  <c r="D29" i="11"/>
  <c r="F40" i="11"/>
  <c r="C53" i="11"/>
  <c r="H53" i="11" s="1"/>
  <c r="N190" i="5" s="1"/>
  <c r="D63" i="11"/>
  <c r="A74" i="11"/>
  <c r="C15" i="11"/>
  <c r="H15" i="11" s="1"/>
  <c r="N152" i="5" s="1"/>
  <c r="C18" i="11"/>
  <c r="H18" i="11" s="1"/>
  <c r="N155" i="5" s="1"/>
  <c r="A21" i="11"/>
  <c r="A24" i="11"/>
  <c r="E26" i="11"/>
  <c r="E29" i="11"/>
  <c r="D32" i="11"/>
  <c r="C35" i="11"/>
  <c r="H35" i="11" s="1"/>
  <c r="N172" i="5" s="1"/>
  <c r="A38" i="11"/>
  <c r="A41" i="11"/>
  <c r="A44" i="11"/>
  <c r="C47" i="11"/>
  <c r="H47" i="11" s="1"/>
  <c r="N184" i="5" s="1"/>
  <c r="D50" i="11"/>
  <c r="A54" i="11"/>
  <c r="A57" i="11"/>
  <c r="D60" i="11"/>
  <c r="E63" i="11"/>
  <c r="C67" i="11"/>
  <c r="H67" i="11" s="1"/>
  <c r="N204" i="5" s="1"/>
  <c r="A71" i="11"/>
  <c r="F74" i="11"/>
  <c r="F78" i="11"/>
  <c r="C83" i="11"/>
  <c r="H83" i="11" s="1"/>
  <c r="N220" i="5" s="1"/>
  <c r="B14" i="11"/>
  <c r="E22" i="11"/>
  <c r="C31" i="11"/>
  <c r="H31" i="11" s="1"/>
  <c r="N168" i="5" s="1"/>
  <c r="E39" i="11"/>
  <c r="B52" i="11"/>
  <c r="C65" i="11"/>
  <c r="H65" i="11" s="1"/>
  <c r="N202" i="5" s="1"/>
  <c r="E76" i="11"/>
  <c r="A17" i="11"/>
  <c r="F22" i="11"/>
  <c r="D31" i="11"/>
  <c r="F39" i="11"/>
  <c r="C49" i="11"/>
  <c r="H49" i="11" s="1"/>
  <c r="N186" i="5" s="1"/>
  <c r="C69" i="11"/>
  <c r="H69" i="11" s="1"/>
  <c r="N206" i="5" s="1"/>
  <c r="D81" i="11"/>
  <c r="D14" i="11"/>
  <c r="E31" i="11"/>
  <c r="A43" i="11"/>
  <c r="B56" i="11"/>
  <c r="E65" i="11"/>
  <c r="E81" i="11"/>
  <c r="A23" i="11"/>
  <c r="A18" i="11"/>
  <c r="C26" i="11"/>
  <c r="H26" i="11" s="1"/>
  <c r="N163" i="5" s="1"/>
  <c r="A35" i="11"/>
  <c r="E43" i="11"/>
  <c r="B53" i="11"/>
  <c r="C66" i="11"/>
  <c r="H66" i="11" s="1"/>
  <c r="N203" i="5" s="1"/>
  <c r="B18" i="11"/>
  <c r="D26" i="11"/>
  <c r="B35" i="11"/>
  <c r="F43" i="11"/>
  <c r="C50" i="11"/>
  <c r="H50" i="11" s="1"/>
  <c r="N187" i="5" s="1"/>
  <c r="A60" i="11"/>
  <c r="D66" i="11"/>
  <c r="E78" i="11"/>
  <c r="D15" i="11"/>
  <c r="D18" i="11"/>
  <c r="B21" i="11"/>
  <c r="B24" i="11"/>
  <c r="F26" i="11"/>
  <c r="F29" i="11"/>
  <c r="E32" i="11"/>
  <c r="D35" i="11"/>
  <c r="B38" i="11"/>
  <c r="B41" i="11"/>
  <c r="E44" i="11"/>
  <c r="D47" i="11"/>
  <c r="A51" i="11"/>
  <c r="B54" i="11"/>
  <c r="B57" i="11"/>
  <c r="E60" i="11"/>
  <c r="F63" i="11"/>
  <c r="D67" i="11"/>
  <c r="B71" i="11"/>
  <c r="A75" i="11"/>
  <c r="D79" i="11"/>
  <c r="D83" i="11"/>
  <c r="A83" i="11"/>
  <c r="B81" i="11"/>
  <c r="C79" i="11"/>
  <c r="H79" i="11" s="1"/>
  <c r="N216" i="5" s="1"/>
  <c r="C77" i="11"/>
  <c r="H77" i="11" s="1"/>
  <c r="N214" i="5" s="1"/>
  <c r="D75" i="11"/>
  <c r="E73" i="11"/>
  <c r="E71" i="11"/>
  <c r="F69" i="11"/>
  <c r="A68" i="11"/>
  <c r="A66" i="11"/>
  <c r="A64" i="11"/>
  <c r="B62" i="11"/>
  <c r="C60" i="11"/>
  <c r="H60" i="11" s="1"/>
  <c r="N197" i="5" s="1"/>
  <c r="D58" i="11"/>
  <c r="E56" i="11"/>
  <c r="E54" i="11"/>
  <c r="E52" i="11"/>
  <c r="F50" i="11"/>
  <c r="A49" i="11"/>
  <c r="A47" i="11"/>
  <c r="B45" i="11"/>
  <c r="C43" i="11"/>
  <c r="H43" i="11" s="1"/>
  <c r="N180" i="5" s="1"/>
  <c r="C41" i="11"/>
  <c r="H41" i="11" s="1"/>
  <c r="N178" i="5" s="1"/>
  <c r="D39" i="11"/>
  <c r="E37" i="11"/>
  <c r="E35" i="11"/>
  <c r="F33" i="11"/>
  <c r="A32" i="11"/>
  <c r="A30" i="11"/>
  <c r="A28" i="11"/>
  <c r="B26" i="11"/>
  <c r="C24" i="11"/>
  <c r="H24" i="11" s="1"/>
  <c r="N161" i="5" s="1"/>
  <c r="D22" i="11"/>
  <c r="E20" i="11"/>
  <c r="E18" i="11"/>
  <c r="E16" i="11"/>
  <c r="F14" i="11"/>
  <c r="A81" i="11"/>
  <c r="B79" i="11"/>
  <c r="B77" i="11"/>
  <c r="D73" i="11"/>
  <c r="D71" i="11"/>
  <c r="E69" i="11"/>
  <c r="F67" i="11"/>
  <c r="A62" i="11"/>
  <c r="B60" i="11"/>
  <c r="C58" i="11"/>
  <c r="H58" i="11" s="1"/>
  <c r="N195" i="5" s="1"/>
  <c r="D56" i="11"/>
  <c r="D54" i="11"/>
  <c r="E50" i="11"/>
  <c r="F48" i="11"/>
  <c r="A45" i="11"/>
  <c r="B43" i="11"/>
  <c r="C75" i="11"/>
  <c r="N212" i="5" s="1"/>
  <c r="F65" i="11"/>
  <c r="D52" i="11"/>
  <c r="F82" i="11"/>
  <c r="A79" i="11"/>
  <c r="A77" i="11"/>
  <c r="C82" i="11"/>
  <c r="N219" i="5" s="1"/>
  <c r="D80" i="11"/>
  <c r="D78" i="11"/>
  <c r="D76" i="11"/>
  <c r="E74" i="11"/>
  <c r="F72" i="11"/>
  <c r="A69" i="11"/>
  <c r="B67" i="11"/>
  <c r="B65" i="11"/>
  <c r="C63" i="11"/>
  <c r="H63" i="11" s="1"/>
  <c r="N200" i="5" s="1"/>
  <c r="D61" i="11"/>
  <c r="D59" i="11"/>
  <c r="E57" i="11"/>
  <c r="F55" i="11"/>
  <c r="F53" i="11"/>
  <c r="A50" i="11"/>
  <c r="B48" i="11"/>
  <c r="C46" i="11"/>
  <c r="H46" i="11" s="1"/>
  <c r="N183" i="5" s="1"/>
  <c r="D44" i="11"/>
  <c r="D42" i="11"/>
  <c r="D40" i="11"/>
  <c r="E38" i="11"/>
  <c r="F36" i="11"/>
  <c r="A33" i="11"/>
  <c r="B31" i="11"/>
  <c r="B29" i="11"/>
  <c r="C27" i="11"/>
  <c r="H27" i="11" s="1"/>
  <c r="N164" i="5" s="1"/>
  <c r="D25" i="11"/>
  <c r="D23" i="11"/>
  <c r="E21" i="11"/>
  <c r="F19" i="11"/>
  <c r="F17" i="11"/>
  <c r="A14" i="11"/>
  <c r="B82" i="11"/>
  <c r="C80" i="11"/>
  <c r="H80" i="11" s="1"/>
  <c r="N217" i="5" s="1"/>
  <c r="C78" i="11"/>
  <c r="H78" i="11" s="1"/>
  <c r="N215" i="5" s="1"/>
  <c r="C76" i="11"/>
  <c r="N213" i="5" s="1"/>
  <c r="D74" i="11"/>
  <c r="E72" i="11"/>
  <c r="F70" i="11"/>
  <c r="A67" i="11"/>
  <c r="A65" i="11"/>
  <c r="B63" i="11"/>
  <c r="C61" i="11"/>
  <c r="H61" i="11" s="1"/>
  <c r="N198" i="5" s="1"/>
  <c r="C59" i="11"/>
  <c r="H59" i="11" s="1"/>
  <c r="N196" i="5" s="1"/>
  <c r="D57" i="11"/>
  <c r="E55" i="11"/>
  <c r="E53" i="11"/>
  <c r="F51" i="11"/>
  <c r="A48" i="11"/>
  <c r="B46" i="11"/>
  <c r="C44" i="11"/>
  <c r="N181" i="5" s="1"/>
  <c r="C42" i="11"/>
  <c r="H42" i="11" s="1"/>
  <c r="N179" i="5" s="1"/>
  <c r="C40" i="11"/>
  <c r="H40" i="11" s="1"/>
  <c r="N177" i="5" s="1"/>
  <c r="D38" i="11"/>
  <c r="E36" i="11"/>
  <c r="F34" i="11"/>
  <c r="A31" i="11"/>
  <c r="A29" i="11"/>
  <c r="B27" i="11"/>
  <c r="C25" i="11"/>
  <c r="H25" i="11" s="1"/>
  <c r="N162" i="5" s="1"/>
  <c r="C23" i="11"/>
  <c r="H23" i="11" s="1"/>
  <c r="N160" i="5" s="1"/>
  <c r="D21" i="11"/>
  <c r="E19" i="11"/>
  <c r="E17" i="11"/>
  <c r="F15" i="11"/>
  <c r="F83" i="11"/>
  <c r="A82" i="11"/>
  <c r="B80" i="11"/>
  <c r="B78" i="11"/>
  <c r="B76" i="11"/>
  <c r="C74" i="11"/>
  <c r="N211" i="5" s="1"/>
  <c r="D72" i="11"/>
  <c r="E70" i="11"/>
  <c r="F68" i="11"/>
  <c r="F66" i="11"/>
  <c r="F64" i="11"/>
  <c r="A63" i="11"/>
  <c r="B61" i="11"/>
  <c r="B59" i="11"/>
  <c r="C57" i="11"/>
  <c r="H57" i="11" s="1"/>
  <c r="N194" i="5" s="1"/>
  <c r="D55" i="11"/>
  <c r="D53" i="11"/>
  <c r="E51" i="11"/>
  <c r="F49" i="11"/>
  <c r="F47" i="11"/>
  <c r="A46" i="11"/>
  <c r="B44" i="11"/>
  <c r="B42" i="11"/>
  <c r="B40" i="11"/>
  <c r="C38" i="11"/>
  <c r="H38" i="11" s="1"/>
  <c r="N175" i="5" s="1"/>
  <c r="D36" i="11"/>
  <c r="E34" i="11"/>
  <c r="F32" i="11"/>
  <c r="F30" i="11"/>
  <c r="F28" i="11"/>
  <c r="A27" i="11"/>
  <c r="B25" i="11"/>
  <c r="B23" i="11"/>
  <c r="C21" i="11"/>
  <c r="N158" i="5" s="1"/>
  <c r="D19" i="11"/>
  <c r="D17" i="11"/>
  <c r="E15" i="11"/>
  <c r="E83" i="11"/>
  <c r="F81" i="11"/>
  <c r="A80" i="11"/>
  <c r="A78" i="11"/>
  <c r="A76" i="11"/>
  <c r="B74" i="11"/>
  <c r="C72" i="11"/>
  <c r="H72" i="11" s="1"/>
  <c r="N209" i="5" s="1"/>
  <c r="D70" i="11"/>
  <c r="E68" i="11"/>
  <c r="E66" i="11"/>
  <c r="F16" i="11"/>
  <c r="E25" i="11"/>
  <c r="A37" i="11"/>
  <c r="E45" i="11"/>
  <c r="C55" i="11"/>
  <c r="H55" i="11" s="1"/>
  <c r="N192" i="5" s="1"/>
  <c r="A73" i="11"/>
  <c r="C14" i="11"/>
  <c r="H14" i="11" s="1"/>
  <c r="N151" i="5" s="1"/>
  <c r="F25" i="11"/>
  <c r="B37" i="11"/>
  <c r="F45" i="11"/>
  <c r="A56" i="11"/>
  <c r="C62" i="11"/>
  <c r="H62" i="11" s="1"/>
  <c r="N199" i="5" s="1"/>
  <c r="B73" i="11"/>
  <c r="C20" i="11"/>
  <c r="N157" i="5" s="1"/>
  <c r="C34" i="11"/>
  <c r="H34" i="11" s="1"/>
  <c r="N171" i="5" s="1"/>
  <c r="D46" i="11"/>
  <c r="A59" i="11"/>
  <c r="D69" i="11"/>
  <c r="D77" i="11"/>
  <c r="E14" i="11"/>
  <c r="E28" i="11"/>
  <c r="F20" i="11"/>
  <c r="C29" i="11"/>
  <c r="N166" i="5" s="1"/>
  <c r="F37" i="11"/>
  <c r="F46" i="11"/>
  <c r="F59" i="11"/>
  <c r="B70" i="11"/>
  <c r="F77" i="11"/>
  <c r="F23" i="11"/>
  <c r="C32" i="11"/>
  <c r="H32" i="11" s="1"/>
  <c r="N169" i="5" s="1"/>
  <c r="B47" i="11"/>
  <c r="C70" i="11"/>
  <c r="H70" i="11" s="1"/>
  <c r="N207" i="5" s="1"/>
  <c r="B83" i="11"/>
  <c r="A16" i="11"/>
  <c r="F18" i="11"/>
  <c r="F21" i="11"/>
  <c r="D24" i="11"/>
  <c r="D27" i="11"/>
  <c r="B30" i="11"/>
  <c r="B33" i="11"/>
  <c r="F35" i="11"/>
  <c r="F38" i="11"/>
  <c r="D41" i="11"/>
  <c r="F44" i="11"/>
  <c r="E47" i="11"/>
  <c r="B51" i="11"/>
  <c r="C54" i="11"/>
  <c r="H54" i="11" s="1"/>
  <c r="N191" i="5" s="1"/>
  <c r="F57" i="11"/>
  <c r="F60" i="11"/>
  <c r="B64" i="11"/>
  <c r="E67" i="11"/>
  <c r="C71" i="11"/>
  <c r="H71" i="11" s="1"/>
  <c r="N208" i="5" s="1"/>
  <c r="B75" i="11"/>
  <c r="E79" i="11"/>
  <c r="F52" i="11"/>
  <c r="B16" i="11"/>
  <c r="A19" i="11"/>
  <c r="A22" i="11"/>
  <c r="E24" i="11"/>
  <c r="E27" i="11"/>
  <c r="C30" i="11"/>
  <c r="H30" i="11" s="1"/>
  <c r="N167" i="5" s="1"/>
  <c r="C33" i="11"/>
  <c r="H33" i="11" s="1"/>
  <c r="N170" i="5" s="1"/>
  <c r="A36" i="11"/>
  <c r="A39" i="11"/>
  <c r="E41" i="11"/>
  <c r="C48" i="11"/>
  <c r="H48" i="11" s="1"/>
  <c r="N185" i="5" s="1"/>
  <c r="C51" i="11"/>
  <c r="H51" i="11" s="1"/>
  <c r="N188" i="5" s="1"/>
  <c r="F54" i="11"/>
  <c r="A58" i="11"/>
  <c r="A61" i="11"/>
  <c r="C64" i="11"/>
  <c r="H64" i="11" s="1"/>
  <c r="N201" i="5" s="1"/>
  <c r="B68" i="11"/>
  <c r="F71" i="11"/>
  <c r="E75" i="11"/>
  <c r="F79" i="11"/>
  <c r="C16" i="11"/>
  <c r="H16" i="11" s="1"/>
  <c r="N153" i="5" s="1"/>
  <c r="B19" i="11"/>
  <c r="B22" i="11"/>
  <c r="F24" i="11"/>
  <c r="F27" i="11"/>
  <c r="D30" i="11"/>
  <c r="D33" i="11"/>
  <c r="B36" i="11"/>
  <c r="B39" i="11"/>
  <c r="F41" i="11"/>
  <c r="C45" i="11"/>
  <c r="N182" i="5" s="1"/>
  <c r="D48" i="11"/>
  <c r="D51" i="11"/>
  <c r="A55" i="11"/>
  <c r="B58" i="11"/>
  <c r="E61" i="11"/>
  <c r="D64" i="11"/>
  <c r="C68" i="11"/>
  <c r="H68" i="11" s="1"/>
  <c r="N205" i="5" s="1"/>
  <c r="A72" i="11"/>
  <c r="F75" i="11"/>
  <c r="E80" i="11"/>
  <c r="D16" i="11"/>
  <c r="C19" i="11"/>
  <c r="H19" i="11" s="1"/>
  <c r="N156" i="5" s="1"/>
  <c r="C22" i="11"/>
  <c r="N159" i="5" s="1"/>
  <c r="A25" i="11"/>
  <c r="E30" i="11"/>
  <c r="E33" i="11"/>
  <c r="C36" i="11"/>
  <c r="H36" i="11" s="1"/>
  <c r="N173" i="5" s="1"/>
  <c r="C39" i="11"/>
  <c r="H39" i="11" s="1"/>
  <c r="N176" i="5" s="1"/>
  <c r="A42" i="11"/>
  <c r="D45" i="11"/>
  <c r="E48" i="11"/>
  <c r="A52" i="11"/>
  <c r="B55" i="11"/>
  <c r="E58" i="11"/>
  <c r="F61" i="11"/>
  <c r="E64" i="11"/>
  <c r="D68" i="11"/>
  <c r="B72" i="11"/>
  <c r="F80" i="11"/>
  <c r="B14" i="8"/>
  <c r="F119" i="8"/>
  <c r="F117" i="8"/>
  <c r="F115" i="8"/>
  <c r="F113" i="8"/>
  <c r="F111" i="8"/>
  <c r="F109" i="8"/>
  <c r="F107" i="8"/>
  <c r="F105" i="8"/>
  <c r="E103" i="8"/>
  <c r="D101" i="8"/>
  <c r="B99" i="8"/>
  <c r="A97" i="8"/>
  <c r="F94" i="8"/>
  <c r="E92" i="8"/>
  <c r="C90" i="8"/>
  <c r="H90" i="8" s="1"/>
  <c r="N78" i="5" s="1"/>
  <c r="A88" i="8"/>
  <c r="A85" i="8"/>
  <c r="D82" i="8"/>
  <c r="A80" i="8"/>
  <c r="A77" i="8"/>
  <c r="D74" i="8"/>
  <c r="A72" i="8"/>
  <c r="E68" i="8"/>
  <c r="A66" i="8"/>
  <c r="B63" i="8"/>
  <c r="A60" i="8"/>
  <c r="B57" i="8"/>
  <c r="D54" i="8"/>
  <c r="A51" i="8"/>
  <c r="A48" i="8"/>
  <c r="A44" i="8"/>
  <c r="E40" i="8"/>
  <c r="E36" i="8"/>
  <c r="E32" i="8"/>
  <c r="A28" i="8"/>
  <c r="C24" i="8"/>
  <c r="H24" i="8" s="1"/>
  <c r="N12" i="5" s="1"/>
  <c r="E19" i="8"/>
  <c r="E15" i="8"/>
  <c r="N130" i="5"/>
  <c r="N136" i="5"/>
  <c r="A14" i="8"/>
  <c r="E119" i="8"/>
  <c r="E117" i="8"/>
  <c r="E115" i="8"/>
  <c r="E113" i="8"/>
  <c r="E111" i="8"/>
  <c r="E109" i="8"/>
  <c r="E107" i="8"/>
  <c r="E105" i="8"/>
  <c r="D103" i="8"/>
  <c r="B101" i="8"/>
  <c r="A99" i="8"/>
  <c r="F96" i="8"/>
  <c r="E94" i="8"/>
  <c r="D92" i="8"/>
  <c r="B90" i="8"/>
  <c r="E87" i="8"/>
  <c r="F84" i="8"/>
  <c r="C82" i="8"/>
  <c r="H82" i="8" s="1"/>
  <c r="N70" i="5" s="1"/>
  <c r="E79" i="8"/>
  <c r="F76" i="8"/>
  <c r="C74" i="8"/>
  <c r="H74" i="8" s="1"/>
  <c r="N62" i="5" s="1"/>
  <c r="D71" i="8"/>
  <c r="D68" i="8"/>
  <c r="F65" i="8"/>
  <c r="F62" i="8"/>
  <c r="F59" i="8"/>
  <c r="A57" i="8"/>
  <c r="B54" i="8"/>
  <c r="F50" i="8"/>
  <c r="B47" i="8"/>
  <c r="D43" i="8"/>
  <c r="B40" i="8"/>
  <c r="D36" i="8"/>
  <c r="B32" i="8"/>
  <c r="F27" i="8"/>
  <c r="C23" i="8"/>
  <c r="N11" i="5" s="1"/>
  <c r="C19" i="8"/>
  <c r="H19" i="8" s="1"/>
  <c r="N7" i="5" s="1"/>
  <c r="K2" i="5"/>
  <c r="N131" i="5"/>
  <c r="C14" i="8"/>
  <c r="H14" i="8" s="1"/>
  <c r="N2" i="5" s="1"/>
  <c r="D119" i="8"/>
  <c r="D117" i="8"/>
  <c r="D115" i="8"/>
  <c r="D113" i="8"/>
  <c r="D111" i="8"/>
  <c r="D109" i="8"/>
  <c r="D107" i="8"/>
  <c r="D105" i="8"/>
  <c r="B103" i="8"/>
  <c r="A101" i="8"/>
  <c r="F98" i="8"/>
  <c r="E96" i="8"/>
  <c r="D94" i="8"/>
  <c r="C92" i="8"/>
  <c r="H92" i="8" s="1"/>
  <c r="N80" i="5" s="1"/>
  <c r="A90" i="8"/>
  <c r="B87" i="8"/>
  <c r="E84" i="8"/>
  <c r="B82" i="8"/>
  <c r="B79" i="8"/>
  <c r="E76" i="8"/>
  <c r="B74" i="8"/>
  <c r="A71" i="8"/>
  <c r="C68" i="8"/>
  <c r="H68" i="8" s="1"/>
  <c r="N56" i="5" s="1"/>
  <c r="D65" i="8"/>
  <c r="C62" i="8"/>
  <c r="H62" i="8" s="1"/>
  <c r="N50" i="5" s="1"/>
  <c r="D59" i="8"/>
  <c r="F56" i="8"/>
  <c r="D53" i="8"/>
  <c r="E50" i="8"/>
  <c r="E46" i="8"/>
  <c r="C43" i="8"/>
  <c r="H43" i="8" s="1"/>
  <c r="N31" i="5" s="1"/>
  <c r="C39" i="8"/>
  <c r="H39" i="8" s="1"/>
  <c r="N27" i="5" s="1"/>
  <c r="C36" i="8"/>
  <c r="H36" i="8" s="1"/>
  <c r="N24" i="5" s="1"/>
  <c r="E31" i="8"/>
  <c r="E27" i="8"/>
  <c r="E22" i="8"/>
  <c r="A19" i="8"/>
  <c r="D14" i="8"/>
  <c r="C119" i="8"/>
  <c r="H119" i="8" s="1"/>
  <c r="N107" i="5" s="1"/>
  <c r="C117" i="8"/>
  <c r="H117" i="8" s="1"/>
  <c r="N105" i="5" s="1"/>
  <c r="C115" i="8"/>
  <c r="H115" i="8" s="1"/>
  <c r="N103" i="5" s="1"/>
  <c r="C113" i="8"/>
  <c r="N101" i="5" s="1"/>
  <c r="C111" i="8"/>
  <c r="H111" i="8" s="1"/>
  <c r="N99" i="5" s="1"/>
  <c r="C109" i="8"/>
  <c r="H109" i="8" s="1"/>
  <c r="N97" i="5" s="1"/>
  <c r="C107" i="8"/>
  <c r="H107" i="8" s="1"/>
  <c r="N95" i="5" s="1"/>
  <c r="B105" i="8"/>
  <c r="A103" i="8"/>
  <c r="F100" i="8"/>
  <c r="E98" i="8"/>
  <c r="D96" i="8"/>
  <c r="C94" i="8"/>
  <c r="N82" i="5" s="1"/>
  <c r="B92" i="8"/>
  <c r="F89" i="8"/>
  <c r="A87" i="8"/>
  <c r="D84" i="8"/>
  <c r="A82" i="8"/>
  <c r="A79" i="8"/>
  <c r="D76" i="8"/>
  <c r="A74" i="8"/>
  <c r="F70" i="8"/>
  <c r="B68" i="8"/>
  <c r="C65" i="8"/>
  <c r="H65" i="8" s="1"/>
  <c r="N53" i="5" s="1"/>
  <c r="B62" i="8"/>
  <c r="C59" i="8"/>
  <c r="H59" i="8" s="1"/>
  <c r="N47" i="5" s="1"/>
  <c r="E56" i="8"/>
  <c r="C53" i="8"/>
  <c r="H53" i="8" s="1"/>
  <c r="N41" i="5" s="1"/>
  <c r="D50" i="8"/>
  <c r="D46" i="8"/>
  <c r="B43" i="8"/>
  <c r="B39" i="8"/>
  <c r="B36" i="8"/>
  <c r="C31" i="8"/>
  <c r="N19" i="5" s="1"/>
  <c r="C27" i="8"/>
  <c r="H27" i="8" s="1"/>
  <c r="N15" i="5" s="1"/>
  <c r="D22" i="8"/>
  <c r="D18" i="8"/>
  <c r="N120" i="5"/>
  <c r="N150" i="5"/>
  <c r="N137" i="5"/>
  <c r="N128" i="5"/>
  <c r="N121" i="5"/>
  <c r="N119" i="5"/>
  <c r="N145" i="5"/>
  <c r="N117" i="5"/>
  <c r="N110" i="5"/>
  <c r="N143" i="5"/>
  <c r="N141" i="5"/>
  <c r="N135" i="5"/>
  <c r="N126" i="5"/>
  <c r="N147" i="5"/>
  <c r="N142" i="5"/>
  <c r="N112" i="5"/>
  <c r="B15" i="8"/>
  <c r="B17" i="8"/>
  <c r="B19" i="8"/>
  <c r="B21" i="8"/>
  <c r="B23" i="8"/>
  <c r="B25" i="8"/>
  <c r="B27" i="8"/>
  <c r="B29" i="8"/>
  <c r="B31" i="8"/>
  <c r="B33" i="8"/>
  <c r="B35" i="8"/>
  <c r="N138" i="5"/>
  <c r="N149" i="5"/>
  <c r="N140" i="5"/>
  <c r="N133" i="5"/>
  <c r="N114" i="5"/>
  <c r="D15" i="8"/>
  <c r="D17" i="8"/>
  <c r="D19" i="8"/>
  <c r="D21" i="8"/>
  <c r="D23" i="8"/>
  <c r="D25" i="8"/>
  <c r="D27" i="8"/>
  <c r="D29" i="8"/>
  <c r="D31" i="8"/>
  <c r="D33" i="8"/>
  <c r="D35" i="8"/>
  <c r="N125" i="5"/>
  <c r="N134" i="5"/>
  <c r="N122" i="5"/>
  <c r="N116" i="5"/>
  <c r="N113" i="5"/>
  <c r="C16" i="8"/>
  <c r="H16" i="8" s="1"/>
  <c r="N4" i="5" s="1"/>
  <c r="E18" i="8"/>
  <c r="A21" i="8"/>
  <c r="E23" i="8"/>
  <c r="A26" i="8"/>
  <c r="C28" i="8"/>
  <c r="N16" i="5" s="1"/>
  <c r="E30" i="8"/>
  <c r="A33" i="8"/>
  <c r="E35" i="8"/>
  <c r="E37" i="8"/>
  <c r="E39" i="8"/>
  <c r="E41" i="8"/>
  <c r="E43" i="8"/>
  <c r="E45" i="8"/>
  <c r="E47" i="8"/>
  <c r="E49" i="8"/>
  <c r="E51" i="8"/>
  <c r="E53" i="8"/>
  <c r="E55" i="8"/>
  <c r="E57" i="8"/>
  <c r="E59" i="8"/>
  <c r="E61" i="8"/>
  <c r="E63" i="8"/>
  <c r="E65" i="8"/>
  <c r="E67" i="8"/>
  <c r="E69" i="8"/>
  <c r="E71" i="8"/>
  <c r="N148" i="5"/>
  <c r="D16" i="8"/>
  <c r="F18" i="8"/>
  <c r="C21" i="8"/>
  <c r="N9" i="5" s="1"/>
  <c r="F23" i="8"/>
  <c r="B26" i="8"/>
  <c r="D28" i="8"/>
  <c r="F30" i="8"/>
  <c r="C33" i="8"/>
  <c r="H33" i="8" s="1"/>
  <c r="N21" i="5" s="1"/>
  <c r="F35" i="8"/>
  <c r="F37" i="8"/>
  <c r="F39" i="8"/>
  <c r="F41" i="8"/>
  <c r="F43" i="8"/>
  <c r="F45" i="8"/>
  <c r="F47" i="8"/>
  <c r="F49" i="8"/>
  <c r="C17" i="8"/>
  <c r="H17" i="8" s="1"/>
  <c r="N5" i="5" s="1"/>
  <c r="B20" i="8"/>
  <c r="F22" i="8"/>
  <c r="F25" i="8"/>
  <c r="F28" i="8"/>
  <c r="F31" i="8"/>
  <c r="D34" i="8"/>
  <c r="B37" i="8"/>
  <c r="D39" i="8"/>
  <c r="B42" i="8"/>
  <c r="D44" i="8"/>
  <c r="F46" i="8"/>
  <c r="B49" i="8"/>
  <c r="D51" i="8"/>
  <c r="F53" i="8"/>
  <c r="A56" i="8"/>
  <c r="B58" i="8"/>
  <c r="C60" i="8"/>
  <c r="H60" i="8" s="1"/>
  <c r="N48" i="5" s="1"/>
  <c r="D62" i="8"/>
  <c r="E64" i="8"/>
  <c r="F66" i="8"/>
  <c r="A69" i="8"/>
  <c r="B71" i="8"/>
  <c r="C73" i="8"/>
  <c r="H73" i="8" s="1"/>
  <c r="N61" i="5" s="1"/>
  <c r="C75" i="8"/>
  <c r="H75" i="8" s="1"/>
  <c r="N63" i="5" s="1"/>
  <c r="C77" i="8"/>
  <c r="H77" i="8" s="1"/>
  <c r="N65" i="5" s="1"/>
  <c r="C79" i="8"/>
  <c r="H79" i="8" s="1"/>
  <c r="N67" i="5" s="1"/>
  <c r="C81" i="8"/>
  <c r="H81" i="8" s="1"/>
  <c r="N69" i="5" s="1"/>
  <c r="C83" i="8"/>
  <c r="H83" i="8" s="1"/>
  <c r="N71" i="5" s="1"/>
  <c r="C85" i="8"/>
  <c r="H85" i="8" s="1"/>
  <c r="N73" i="5" s="1"/>
  <c r="C87" i="8"/>
  <c r="H87" i="8" s="1"/>
  <c r="N75" i="5" s="1"/>
  <c r="C89" i="8"/>
  <c r="H89" i="8" s="1"/>
  <c r="N77" i="5" s="1"/>
  <c r="C91" i="8"/>
  <c r="H91" i="8" s="1"/>
  <c r="N79" i="5" s="1"/>
  <c r="C93" i="8"/>
  <c r="N81" i="5" s="1"/>
  <c r="C95" i="8"/>
  <c r="N83" i="5" s="1"/>
  <c r="C97" i="8"/>
  <c r="N85" i="5" s="1"/>
  <c r="C99" i="8"/>
  <c r="H99" i="8" s="1"/>
  <c r="N87" i="5" s="1"/>
  <c r="C101" i="8"/>
  <c r="H101" i="8" s="1"/>
  <c r="N89" i="5" s="1"/>
  <c r="C103" i="8"/>
  <c r="H103" i="8" s="1"/>
  <c r="N91" i="5" s="1"/>
  <c r="C105" i="8"/>
  <c r="H105" i="8" s="1"/>
  <c r="N93" i="5" s="1"/>
  <c r="N129" i="5"/>
  <c r="E17" i="8"/>
  <c r="C20" i="8"/>
  <c r="N8" i="5" s="1"/>
  <c r="A23" i="8"/>
  <c r="C26" i="8"/>
  <c r="H26" i="8" s="1"/>
  <c r="N14" i="5" s="1"/>
  <c r="A29" i="8"/>
  <c r="A32" i="8"/>
  <c r="E34" i="8"/>
  <c r="C37" i="8"/>
  <c r="H37" i="8" s="1"/>
  <c r="N25" i="5" s="1"/>
  <c r="A40" i="8"/>
  <c r="C42" i="8"/>
  <c r="H42" i="8" s="1"/>
  <c r="N30" i="5" s="1"/>
  <c r="E44" i="8"/>
  <c r="A47" i="8"/>
  <c r="C49" i="8"/>
  <c r="H49" i="8" s="1"/>
  <c r="N37" i="5" s="1"/>
  <c r="F51" i="8"/>
  <c r="A54" i="8"/>
  <c r="B56" i="8"/>
  <c r="C58" i="8"/>
  <c r="H58" i="8" s="1"/>
  <c r="N46" i="5" s="1"/>
  <c r="D60" i="8"/>
  <c r="E62" i="8"/>
  <c r="F64" i="8"/>
  <c r="A67" i="8"/>
  <c r="B69" i="8"/>
  <c r="C71" i="8"/>
  <c r="H71" i="8" s="1"/>
  <c r="N59" i="5" s="1"/>
  <c r="D73" i="8"/>
  <c r="D75" i="8"/>
  <c r="D77" i="8"/>
  <c r="D79" i="8"/>
  <c r="D81" i="8"/>
  <c r="D83" i="8"/>
  <c r="D85" i="8"/>
  <c r="D87" i="8"/>
  <c r="D89" i="8"/>
  <c r="D91" i="8"/>
  <c r="N144" i="5"/>
  <c r="A15" i="8"/>
  <c r="A18" i="8"/>
  <c r="E20" i="8"/>
  <c r="A24" i="8"/>
  <c r="E26" i="8"/>
  <c r="E29" i="8"/>
  <c r="C32" i="8"/>
  <c r="H32" i="8" s="1"/>
  <c r="N20" i="5" s="1"/>
  <c r="A35" i="8"/>
  <c r="A38" i="8"/>
  <c r="C40" i="8"/>
  <c r="H40" i="8" s="1"/>
  <c r="N28" i="5" s="1"/>
  <c r="E42" i="8"/>
  <c r="A45" i="8"/>
  <c r="C47" i="8"/>
  <c r="H47" i="8" s="1"/>
  <c r="N35" i="5" s="1"/>
  <c r="A50" i="8"/>
  <c r="B52" i="8"/>
  <c r="C54" i="8"/>
  <c r="H54" i="8" s="1"/>
  <c r="N42" i="5" s="1"/>
  <c r="D56" i="8"/>
  <c r="E58" i="8"/>
  <c r="F60" i="8"/>
  <c r="A63" i="8"/>
  <c r="B65" i="8"/>
  <c r="C67" i="8"/>
  <c r="H67" i="8" s="1"/>
  <c r="N55" i="5" s="1"/>
  <c r="D69" i="8"/>
  <c r="F71" i="8"/>
  <c r="F73" i="8"/>
  <c r="F75" i="8"/>
  <c r="F77" i="8"/>
  <c r="F79" i="8"/>
  <c r="F81" i="8"/>
  <c r="F83" i="8"/>
  <c r="F85" i="8"/>
  <c r="F87" i="8"/>
  <c r="N124" i="5"/>
  <c r="N109" i="5"/>
  <c r="C15" i="8"/>
  <c r="H15" i="8" s="1"/>
  <c r="N3" i="5" s="1"/>
  <c r="B18" i="8"/>
  <c r="F20" i="8"/>
  <c r="B24" i="8"/>
  <c r="F26" i="8"/>
  <c r="F29" i="8"/>
  <c r="D32" i="8"/>
  <c r="C35" i="8"/>
  <c r="H35" i="8" s="1"/>
  <c r="N23" i="5" s="1"/>
  <c r="B38" i="8"/>
  <c r="D40" i="8"/>
  <c r="F42" i="8"/>
  <c r="B45" i="8"/>
  <c r="D47" i="8"/>
  <c r="B50" i="8"/>
  <c r="C52" i="8"/>
  <c r="N40" i="5" s="1"/>
  <c r="E14" i="8"/>
  <c r="B119" i="8"/>
  <c r="B117" i="8"/>
  <c r="B115" i="8"/>
  <c r="B113" i="8"/>
  <c r="B111" i="8"/>
  <c r="B109" i="8"/>
  <c r="B107" i="8"/>
  <c r="A105" i="8"/>
  <c r="F102" i="8"/>
  <c r="E100" i="8"/>
  <c r="D98" i="8"/>
  <c r="C96" i="8"/>
  <c r="N84" i="5" s="1"/>
  <c r="B94" i="8"/>
  <c r="A92" i="8"/>
  <c r="E89" i="8"/>
  <c r="F86" i="8"/>
  <c r="C84" i="8"/>
  <c r="H84" i="8" s="1"/>
  <c r="N72" i="5" s="1"/>
  <c r="E81" i="8"/>
  <c r="F78" i="8"/>
  <c r="C76" i="8"/>
  <c r="H76" i="8" s="1"/>
  <c r="N64" i="5" s="1"/>
  <c r="E73" i="8"/>
  <c r="E70" i="8"/>
  <c r="A68" i="8"/>
  <c r="A65" i="8"/>
  <c r="A62" i="8"/>
  <c r="B59" i="8"/>
  <c r="C56" i="8"/>
  <c r="N44" i="5" s="1"/>
  <c r="B53" i="8"/>
  <c r="C50" i="8"/>
  <c r="H50" i="8" s="1"/>
  <c r="N38" i="5" s="1"/>
  <c r="C46" i="8"/>
  <c r="N34" i="5" s="1"/>
  <c r="A43" i="8"/>
  <c r="A39" i="8"/>
  <c r="A36" i="8"/>
  <c r="A31" i="8"/>
  <c r="A27" i="8"/>
  <c r="C22" i="8"/>
  <c r="N10" i="5" s="1"/>
  <c r="C18" i="8"/>
  <c r="H18" i="8" s="1"/>
  <c r="N6" i="5" s="1"/>
  <c r="N132" i="5"/>
  <c r="N139" i="5"/>
  <c r="F14" i="8"/>
  <c r="A119" i="8"/>
  <c r="A117" i="8"/>
  <c r="A115" i="8"/>
  <c r="A113" i="8"/>
  <c r="A111" i="8"/>
  <c r="A109" i="8"/>
  <c r="A107" i="8"/>
  <c r="F104" i="8"/>
  <c r="E102" i="8"/>
  <c r="D100" i="8"/>
  <c r="C98" i="8"/>
  <c r="H98" i="8" s="1"/>
  <c r="N86" i="5" s="1"/>
  <c r="B96" i="8"/>
  <c r="A94" i="8"/>
  <c r="F91" i="8"/>
  <c r="B89" i="8"/>
  <c r="E86" i="8"/>
  <c r="B84" i="8"/>
  <c r="B81" i="8"/>
  <c r="E78" i="8"/>
  <c r="B76" i="8"/>
  <c r="B73" i="8"/>
  <c r="D70" i="8"/>
  <c r="F67" i="8"/>
  <c r="D64" i="8"/>
  <c r="F61" i="8"/>
  <c r="A59" i="8"/>
  <c r="F55" i="8"/>
  <c r="A53" i="8"/>
  <c r="D49" i="8"/>
  <c r="B46" i="8"/>
  <c r="D42" i="8"/>
  <c r="F38" i="8"/>
  <c r="F34" i="8"/>
  <c r="D30" i="8"/>
  <c r="D26" i="8"/>
  <c r="B22" i="8"/>
  <c r="F17" i="8"/>
  <c r="N115" i="5"/>
  <c r="F120" i="8"/>
  <c r="F118" i="8"/>
  <c r="F116" i="8"/>
  <c r="F114" i="8"/>
  <c r="F112" i="8"/>
  <c r="F110" i="8"/>
  <c r="F108" i="8"/>
  <c r="F106" i="8"/>
  <c r="E104" i="8"/>
  <c r="D102" i="8"/>
  <c r="C100" i="8"/>
  <c r="H100" i="8" s="1"/>
  <c r="N88" i="5" s="1"/>
  <c r="B98" i="8"/>
  <c r="A96" i="8"/>
  <c r="F93" i="8"/>
  <c r="E91" i="8"/>
  <c r="A89" i="8"/>
  <c r="D86" i="8"/>
  <c r="A84" i="8"/>
  <c r="A81" i="8"/>
  <c r="D78" i="8"/>
  <c r="A76" i="8"/>
  <c r="A73" i="8"/>
  <c r="C70" i="8"/>
  <c r="H70" i="8" s="1"/>
  <c r="N58" i="5" s="1"/>
  <c r="D67" i="8"/>
  <c r="C64" i="8"/>
  <c r="H64" i="8" s="1"/>
  <c r="N52" i="5" s="1"/>
  <c r="D61" i="8"/>
  <c r="F58" i="8"/>
  <c r="D55" i="8"/>
  <c r="F52" i="8"/>
  <c r="A49" i="8"/>
  <c r="A46" i="8"/>
  <c r="A42" i="8"/>
  <c r="E38" i="8"/>
  <c r="C34" i="8"/>
  <c r="H34" i="8" s="1"/>
  <c r="N22" i="5" s="1"/>
  <c r="C30" i="8"/>
  <c r="N18" i="5" s="1"/>
  <c r="E25" i="8"/>
  <c r="A22" i="8"/>
  <c r="A17" i="8"/>
  <c r="N127" i="5"/>
  <c r="E120" i="8"/>
  <c r="E118" i="8"/>
  <c r="E116" i="8"/>
  <c r="E114" i="8"/>
  <c r="E112" i="8"/>
  <c r="E110" i="8"/>
  <c r="E108" i="8"/>
  <c r="E106" i="8"/>
  <c r="D104" i="8"/>
  <c r="C102" i="8"/>
  <c r="H102" i="8" s="1"/>
  <c r="N90" i="5" s="1"/>
  <c r="B100" i="8"/>
  <c r="A98" i="8"/>
  <c r="F95" i="8"/>
  <c r="E93" i="8"/>
  <c r="B91" i="8"/>
  <c r="F88" i="8"/>
  <c r="C86" i="8"/>
  <c r="H86" i="8" s="1"/>
  <c r="N74" i="5" s="1"/>
  <c r="E83" i="8"/>
  <c r="F80" i="8"/>
  <c r="C78" i="8"/>
  <c r="H78" i="8" s="1"/>
  <c r="N66" i="5" s="1"/>
  <c r="E75" i="8"/>
  <c r="F72" i="8"/>
  <c r="B70" i="8"/>
  <c r="B67" i="8"/>
  <c r="B64" i="8"/>
  <c r="C61" i="8"/>
  <c r="H61" i="8" s="1"/>
  <c r="N49" i="5" s="1"/>
  <c r="D58" i="8"/>
  <c r="C55" i="8"/>
  <c r="N43" i="5" s="1"/>
  <c r="E52" i="8"/>
  <c r="F48" i="8"/>
  <c r="D45" i="8"/>
  <c r="D41" i="8"/>
  <c r="D38" i="8"/>
  <c r="B34" i="8"/>
  <c r="B30" i="8"/>
  <c r="C25" i="8"/>
  <c r="H25" i="8" s="1"/>
  <c r="N13" i="5" s="1"/>
  <c r="F21" i="8"/>
  <c r="F16" i="8"/>
  <c r="N111" i="5"/>
  <c r="N146" i="5"/>
  <c r="D120" i="8"/>
  <c r="D118" i="8"/>
  <c r="D116" i="8"/>
  <c r="D114" i="8"/>
  <c r="D112" i="8"/>
  <c r="D110" i="8"/>
  <c r="D108" i="8"/>
  <c r="D106" i="8"/>
  <c r="C104" i="8"/>
  <c r="H104" i="8" s="1"/>
  <c r="N92" i="5" s="1"/>
  <c r="B102" i="8"/>
  <c r="A100" i="8"/>
  <c r="F97" i="8"/>
  <c r="E95" i="8"/>
  <c r="D93" i="8"/>
  <c r="A91" i="8"/>
  <c r="E88" i="8"/>
  <c r="B86" i="8"/>
  <c r="B83" i="8"/>
  <c r="E80" i="8"/>
  <c r="B78" i="8"/>
  <c r="B75" i="8"/>
  <c r="E72" i="8"/>
  <c r="A70" i="8"/>
  <c r="E66" i="8"/>
  <c r="A64" i="8"/>
  <c r="B61" i="8"/>
  <c r="A58" i="8"/>
  <c r="B55" i="8"/>
  <c r="D52" i="8"/>
  <c r="E48" i="8"/>
  <c r="C45" i="8"/>
  <c r="H45" i="8" s="1"/>
  <c r="N33" i="5" s="1"/>
  <c r="C41" i="8"/>
  <c r="H41" i="8" s="1"/>
  <c r="N29" i="5" s="1"/>
  <c r="C38" i="8"/>
  <c r="H38" i="8" s="1"/>
  <c r="N26" i="5" s="1"/>
  <c r="A34" i="8"/>
  <c r="A30" i="8"/>
  <c r="A25" i="8"/>
  <c r="E21" i="8"/>
  <c r="E16" i="8"/>
  <c r="N123" i="5"/>
  <c r="C120" i="8"/>
  <c r="H120" i="8" s="1"/>
  <c r="N108" i="5" s="1"/>
  <c r="C118" i="8"/>
  <c r="H118" i="8" s="1"/>
  <c r="N106" i="5" s="1"/>
  <c r="C116" i="8"/>
  <c r="H116" i="8" s="1"/>
  <c r="N104" i="5" s="1"/>
  <c r="C114" i="8"/>
  <c r="H114" i="8" s="1"/>
  <c r="N102" i="5" s="1"/>
  <c r="C112" i="8"/>
  <c r="N100" i="5" s="1"/>
  <c r="C110" i="8"/>
  <c r="H110" i="8" s="1"/>
  <c r="N98" i="5" s="1"/>
  <c r="C108" i="8"/>
  <c r="H108" i="8" s="1"/>
  <c r="N96" i="5" s="1"/>
  <c r="C106" i="8"/>
  <c r="H106" i="8" s="1"/>
  <c r="N94" i="5" s="1"/>
  <c r="B104" i="8"/>
  <c r="A102" i="8"/>
  <c r="F99" i="8"/>
  <c r="E97" i="8"/>
  <c r="D95" i="8"/>
  <c r="B93" i="8"/>
  <c r="F90" i="8"/>
  <c r="D88" i="8"/>
  <c r="A86" i="8"/>
  <c r="A83" i="8"/>
  <c r="D80" i="8"/>
  <c r="A78" i="8"/>
  <c r="A75" i="8"/>
  <c r="D72" i="8"/>
  <c r="F69" i="8"/>
  <c r="D66" i="8"/>
  <c r="F63" i="8"/>
  <c r="A61" i="8"/>
  <c r="F57" i="8"/>
  <c r="A55" i="8"/>
  <c r="A52" i="8"/>
  <c r="D48" i="8"/>
  <c r="F44" i="8"/>
  <c r="B41" i="8"/>
  <c r="D37" i="8"/>
  <c r="F33" i="8"/>
  <c r="C29" i="8"/>
  <c r="H29" i="8" s="1"/>
  <c r="N17" i="5" s="1"/>
  <c r="F24" i="8"/>
  <c r="D20" i="8"/>
  <c r="B16" i="8"/>
  <c r="B120" i="8"/>
  <c r="B118" i="8"/>
  <c r="B116" i="8"/>
  <c r="B114" i="8"/>
  <c r="B112" i="8"/>
  <c r="B110" i="8"/>
  <c r="B108" i="8"/>
  <c r="B106" i="8"/>
  <c r="A104" i="8"/>
  <c r="F101" i="8"/>
  <c r="E99" i="8"/>
  <c r="D97" i="8"/>
  <c r="B95" i="8"/>
  <c r="A93" i="8"/>
  <c r="E90" i="8"/>
  <c r="C88" i="8"/>
  <c r="H88" i="8" s="1"/>
  <c r="N76" i="5" s="1"/>
  <c r="E85" i="8"/>
  <c r="F82" i="8"/>
  <c r="C80" i="8"/>
  <c r="H80" i="8" s="1"/>
  <c r="N68" i="5" s="1"/>
  <c r="E77" i="8"/>
  <c r="F74" i="8"/>
  <c r="C72" i="8"/>
  <c r="H72" i="8" s="1"/>
  <c r="N60" i="5" s="1"/>
  <c r="C69" i="8"/>
  <c r="H69" i="8" s="1"/>
  <c r="N57" i="5" s="1"/>
  <c r="C66" i="8"/>
  <c r="H66" i="8" s="1"/>
  <c r="N54" i="5" s="1"/>
  <c r="D63" i="8"/>
  <c r="E60" i="8"/>
  <c r="D57" i="8"/>
  <c r="F54" i="8"/>
  <c r="C51" i="8"/>
  <c r="N39" i="5" s="1"/>
  <c r="C48" i="8"/>
  <c r="H48" i="8" s="1"/>
  <c r="N36" i="5" s="1"/>
  <c r="C44" i="8"/>
  <c r="H44" i="8" s="1"/>
  <c r="N32" i="5" s="1"/>
  <c r="A41" i="8"/>
  <c r="A37" i="8"/>
  <c r="E33" i="8"/>
  <c r="E28" i="8"/>
  <c r="E24" i="8"/>
  <c r="A20" i="8"/>
  <c r="A16" i="8"/>
  <c r="A120" i="8"/>
  <c r="A118" i="8"/>
  <c r="A116" i="8"/>
  <c r="A114" i="8"/>
  <c r="A112" i="8"/>
  <c r="A110" i="8"/>
  <c r="A108" i="8"/>
  <c r="A106" i="8"/>
  <c r="F103" i="8"/>
  <c r="E101" i="8"/>
  <c r="D99" i="8"/>
  <c r="B97" i="8"/>
  <c r="A95" i="8"/>
  <c r="F92" i="8"/>
  <c r="D90" i="8"/>
  <c r="B88" i="8"/>
  <c r="B85" i="8"/>
  <c r="E82" i="8"/>
  <c r="B80" i="8"/>
  <c r="B77" i="8"/>
  <c r="E74" i="8"/>
  <c r="B72" i="8"/>
  <c r="F68" i="8"/>
  <c r="B66" i="8"/>
  <c r="C63" i="8"/>
  <c r="H63" i="8" s="1"/>
  <c r="N51" i="5" s="1"/>
  <c r="B60" i="8"/>
  <c r="C57" i="8"/>
  <c r="N45" i="5" s="1"/>
  <c r="E54" i="8"/>
  <c r="B51" i="8"/>
  <c r="B48" i="8"/>
  <c r="B44" i="8"/>
  <c r="F40" i="8"/>
  <c r="F36" i="8"/>
  <c r="F32" i="8"/>
  <c r="B28" i="8"/>
  <c r="D24" i="8"/>
  <c r="F19" i="8"/>
  <c r="F15" i="8"/>
  <c r="N118" i="5"/>
</calcChain>
</file>

<file path=xl/sharedStrings.xml><?xml version="1.0" encoding="utf-8"?>
<sst xmlns="http://schemas.openxmlformats.org/spreadsheetml/2006/main" count="2465" uniqueCount="802">
  <si>
    <t>APAC Data Elements Workbook Cover Page</t>
  </si>
  <si>
    <t>This section to be completed by Data Requester</t>
  </si>
  <si>
    <t xml:space="preserve">                    </t>
  </si>
  <si>
    <t>This section to be completed by APAC Staff</t>
  </si>
  <si>
    <t>Principal Investigator:</t>
  </si>
  <si>
    <t>APAC Data Request Number:</t>
  </si>
  <si>
    <t>Principal Investigator Email:</t>
  </si>
  <si>
    <t>Lead Research Analyst:</t>
  </si>
  <si>
    <t>Organization</t>
  </si>
  <si>
    <r>
      <t>Note:</t>
    </r>
    <r>
      <rPr>
        <sz val="14"/>
        <color theme="1"/>
        <rFont val="Aptos"/>
        <family val="2"/>
      </rPr>
      <t xml:space="preserve"> Cells and Columns in this color throughout the Data Elements Workbook are for Data Requesters to fill out</t>
    </r>
  </si>
  <si>
    <t xml:space="preserve">The Data Element Workbook is broken up into 5 separate tabs the data requester can use to request different data  </t>
  </si>
  <si>
    <t>elements: Medical Claims, Pharmacy Claims, Dental Claims, Enrollment, and Providers.</t>
  </si>
  <si>
    <t>Each of the 5 worksheets are organized in the same way; Table 1 explains each of the columns or fields in the worksheets:</t>
  </si>
  <si>
    <t>Table 1</t>
  </si>
  <si>
    <t>Field:</t>
  </si>
  <si>
    <t>Section</t>
  </si>
  <si>
    <t>Group</t>
  </si>
  <si>
    <t>Always Included</t>
  </si>
  <si>
    <t>Data Element</t>
  </si>
  <si>
    <t>Security Level</t>
  </si>
  <si>
    <t>Description</t>
  </si>
  <si>
    <t>Field Requested</t>
  </si>
  <si>
    <t>Justification</t>
  </si>
  <si>
    <t>Explanation:</t>
  </si>
  <si>
    <t>Indicates the high-level grouping of data elements</t>
  </si>
  <si>
    <t>Indicates a Section sub-group</t>
  </si>
  <si>
    <t>Indicates if a data element is always included in every request (Y,N)</t>
  </si>
  <si>
    <t>Name of data element</t>
  </si>
  <si>
    <t>Indicates if data element is Tier 1 or Tier 2 (see Security Level below for more information)</t>
  </si>
  <si>
    <t>Data Element description (and other information as appropriate)</t>
  </si>
  <si>
    <t>Where data requester indicates if they want a data element included in their dataset (Y,N)</t>
  </si>
  <si>
    <t>Where data requester enters their justification of why the data element is necessary for their project</t>
  </si>
  <si>
    <t xml:space="preserve">There is no such thing as a de-identified limited dataset.  However, there are some data elements that could increase the potential for a person’s re-identification.  Each Data Element is    </t>
  </si>
  <si>
    <r>
      <t xml:space="preserve">assigned one of two Security Levels, Tier 1, the standard level, or Tier 2, which indicates a more sensitive variable.  </t>
    </r>
    <r>
      <rPr>
        <b/>
        <sz val="12"/>
        <color theme="1"/>
        <rFont val="Aptos"/>
        <family val="2"/>
      </rPr>
      <t xml:space="preserve">All requested fields in the Data Elements Workbook need to be justified </t>
    </r>
  </si>
  <si>
    <r>
      <t xml:space="preserve">for your project under the Minimum Necessary standard APAC uses.  This includes both Tier 1 and Tier 2 elements.  </t>
    </r>
    <r>
      <rPr>
        <b/>
        <sz val="12"/>
        <color theme="1"/>
        <rFont val="Aptos"/>
        <family val="2"/>
      </rPr>
      <t>You must show how the data element is necessary for your project</t>
    </r>
    <r>
      <rPr>
        <sz val="12"/>
        <color theme="1"/>
        <rFont val="Aptos"/>
        <family val="2"/>
      </rPr>
      <t xml:space="preserve">, </t>
    </r>
  </si>
  <si>
    <t>and it must align with your Research Question(s) in your APAC-3 Limited Dataset Application.</t>
  </si>
  <si>
    <t xml:space="preserve">Requested Tier 2 elements will undergo increased scrutiny by APAC and Data Review Committee (DRC) staff.  In addition to showing how the variable </t>
  </si>
  <si>
    <t>is necessary for your project,you must also explain why a similar Tier 1 data element will not suffice.</t>
  </si>
  <si>
    <t>Table 2</t>
  </si>
  <si>
    <t>Data Element Security Level</t>
  </si>
  <si>
    <t>Tier 1</t>
  </si>
  <si>
    <t>Must explain how element is necessary for your specific Research Question(s)</t>
  </si>
  <si>
    <t>Tier 2</t>
  </si>
  <si>
    <t>Tier 1 Justification + Why a similar Tier 1 variable will not suffice</t>
  </si>
  <si>
    <t>Example:</t>
  </si>
  <si>
    <t>You are requesting Medical Claims, and when you get to Section: Members; Group: Age, you request age (Age on date of service), a Tier 2 data element.</t>
  </si>
  <si>
    <t>Table 3</t>
  </si>
  <si>
    <t>age_group</t>
  </si>
  <si>
    <t>Age grouped into 5-year bands, and is based on age at date of service</t>
  </si>
  <si>
    <t>yob</t>
  </si>
  <si>
    <t>Year of birth. Null if not date of birth reported</t>
  </si>
  <si>
    <t>Y</t>
  </si>
  <si>
    <t>age</t>
  </si>
  <si>
    <t>Age on date of service</t>
  </si>
  <si>
    <t xml:space="preserve">In this situation, your justification must include an explanation of why age_group (APAC’s standard 5-Year age-groupings or some other grouping </t>
  </si>
  <si>
    <t>methodology) or yob (Year of birth) will not suffice.</t>
  </si>
  <si>
    <r>
      <rPr>
        <b/>
        <sz val="12"/>
        <color theme="1"/>
        <rFont val="Aptos"/>
        <family val="2"/>
      </rPr>
      <t>Note:</t>
    </r>
    <r>
      <rPr>
        <sz val="12"/>
        <color theme="1"/>
        <rFont val="Aptos"/>
        <family val="2"/>
      </rPr>
      <t xml:space="preserve"> each APAC-3 Limited Dataset request will automatically include several elements – these too are justified under the HIPAA Minimum Necessary </t>
    </r>
  </si>
  <si>
    <t xml:space="preserve">standard, however the data requester does not have to add the justification to any field marked as Always Included (Column D).  The justification for </t>
  </si>
  <si>
    <t>providing these elements is that an analyst needs those fields to effectively analyze the data.</t>
  </si>
  <si>
    <t>Medical Claims Data Element Selection</t>
  </si>
  <si>
    <t>Key</t>
  </si>
  <si>
    <t>APAC</t>
  </si>
  <si>
    <t>APAC-specific data elements</t>
  </si>
  <si>
    <t>Members</t>
  </si>
  <si>
    <t>Member-related data elements</t>
  </si>
  <si>
    <t>Have you read the Cover Page? Please read first before filling out this sheet.</t>
  </si>
  <si>
    <t>Claims</t>
  </si>
  <si>
    <t>Claims-related data elements</t>
  </si>
  <si>
    <r>
      <t xml:space="preserve">Instructions: </t>
    </r>
    <r>
      <rPr>
        <sz val="13"/>
        <rFont val="Aptos Narrow"/>
        <family val="2"/>
        <scheme val="minor"/>
      </rPr>
      <t>The Table below lists all Medical Claims data elements (Column D) available to be included in your limited data set.</t>
    </r>
  </si>
  <si>
    <t>Service</t>
  </si>
  <si>
    <t>Service-related data elements</t>
  </si>
  <si>
    <t>You MUST:</t>
  </si>
  <si>
    <t>Provider</t>
  </si>
  <si>
    <t>Provider-related data elements</t>
  </si>
  <si>
    <r>
      <t xml:space="preserve">1) </t>
    </r>
    <r>
      <rPr>
        <sz val="13"/>
        <rFont val="Aptos Narrow"/>
        <family val="2"/>
        <scheme val="minor"/>
      </rPr>
      <t>Select Y or N in the Field Requested (Column G) for each element</t>
    </r>
  </si>
  <si>
    <r>
      <t xml:space="preserve">2) </t>
    </r>
    <r>
      <rPr>
        <sz val="13"/>
        <rFont val="Aptos Narrow"/>
        <family val="2"/>
        <scheme val="minor"/>
      </rPr>
      <t xml:space="preserve">Include a Justification (Column H) for each element requested.  </t>
    </r>
    <r>
      <rPr>
        <b/>
        <sz val="13"/>
        <rFont val="Aptos Narrow"/>
        <family val="2"/>
        <scheme val="minor"/>
      </rPr>
      <t>NOTE:</t>
    </r>
    <r>
      <rPr>
        <sz val="13"/>
        <rFont val="Aptos Narrow"/>
        <family val="2"/>
        <scheme val="minor"/>
      </rPr>
      <t xml:space="preserve"> The Justification must show how the variable is necessary for your project and must align with your research question(s) submitted </t>
    </r>
  </si>
  <si>
    <t>on the APAC-3 Limited Dataset Application.  Simply stating "potential confounding variable" or similar will not be sufficient.</t>
  </si>
  <si>
    <r>
      <t xml:space="preserve">     a) </t>
    </r>
    <r>
      <rPr>
        <sz val="13"/>
        <rFont val="Aptos Narrow"/>
        <family val="2"/>
        <scheme val="minor"/>
      </rPr>
      <t>For any Tier 2 data elements requested, your justification must also include why a similar Tier 1 variable will not suffice.</t>
    </r>
  </si>
  <si>
    <t>ElementSheet</t>
  </si>
  <si>
    <t>uidMC</t>
  </si>
  <si>
    <t>release_idMC</t>
  </si>
  <si>
    <t>uniquepersonIDMC</t>
  </si>
  <si>
    <t>dw_member_idMC</t>
  </si>
  <si>
    <t>age_groupMC</t>
  </si>
  <si>
    <t>yobMC</t>
  </si>
  <si>
    <t>ageMC</t>
  </si>
  <si>
    <t>me013_member_gender_cdMC</t>
  </si>
  <si>
    <t>urban_flMC</t>
  </si>
  <si>
    <t>member_zip_threeMC</t>
  </si>
  <si>
    <t>dw_claim_idMC</t>
  </si>
  <si>
    <t>mc005_line_noMC</t>
  </si>
  <si>
    <t>orphan_flMC</t>
  </si>
  <si>
    <t>mc038_claim_status_cdMC</t>
  </si>
  <si>
    <t>mc003_insurance_product_type_cdMC</t>
  </si>
  <si>
    <t>mc038a_cob_statusMC</t>
  </si>
  <si>
    <t>Claim_LOBMC</t>
  </si>
  <si>
    <t>mc207_payment_typeMC</t>
  </si>
  <si>
    <t>self_insured_flMC</t>
  </si>
  <si>
    <t>mc001_payer_typeMC</t>
  </si>
  <si>
    <t>mc061_service_qtyMC</t>
  </si>
  <si>
    <t>mc017_paid_dtMC</t>
  </si>
  <si>
    <t>Paid_date_year_monthMC</t>
  </si>
  <si>
    <t>mc063_paid_amtMC</t>
  </si>
  <si>
    <t>mc065_copay_amtMC</t>
  </si>
  <si>
    <t>mc066_coinsurance_amtMC</t>
  </si>
  <si>
    <t>mc067_deductible_amtMC</t>
  </si>
  <si>
    <t>mc067a_patient_paid_amtMC</t>
  </si>
  <si>
    <t>mc062a_allowed_amtMC</t>
  </si>
  <si>
    <t>Service_date_year_monthMC</t>
  </si>
  <si>
    <t>Service_yearMC</t>
  </si>
  <si>
    <t>LOSMC</t>
  </si>
  <si>
    <t>mc059_service_start_dtMC</t>
  </si>
  <si>
    <t>mc060_service_end_dtMC</t>
  </si>
  <si>
    <t>mc018_admit_dtMC</t>
  </si>
  <si>
    <t>mc070_discharge_dtMC</t>
  </si>
  <si>
    <t>mc036_bill_type_cdMC</t>
  </si>
  <si>
    <t>mc037_place_of_service_cdMC</t>
  </si>
  <si>
    <t>mc203_admit_type_cdMC</t>
  </si>
  <si>
    <t>mc204_admission_source_cdMC</t>
  </si>
  <si>
    <t>mc203_discharge_status_cdMC</t>
  </si>
  <si>
    <t>APACgrouperMC</t>
  </si>
  <si>
    <t>mc025_admit_diagnosis_cdMC</t>
  </si>
  <si>
    <t>mc041_principal_diagnosis_cdMC</t>
  </si>
  <si>
    <t>mc041p_poa_pMC</t>
  </si>
  <si>
    <t>mc042_other_diagnosis_2MC</t>
  </si>
  <si>
    <t>mc042p_poa_2MC</t>
  </si>
  <si>
    <t>mc043_other_diagnosis_3MC</t>
  </si>
  <si>
    <t>mc043p_poa_3MC</t>
  </si>
  <si>
    <t>mc044_other_diagnosis_4MC</t>
  </si>
  <si>
    <t>mc044p_poa_4MC</t>
  </si>
  <si>
    <t>mc045_other_diagnosis_5MC</t>
  </si>
  <si>
    <t>mc045p_poa_5MC</t>
  </si>
  <si>
    <t>mc046_other_diagnosis_6MC</t>
  </si>
  <si>
    <t>mc046p_poa_6MC</t>
  </si>
  <si>
    <t>mc047_other_diagnosis_7MC</t>
  </si>
  <si>
    <t>mc047p_poa_7MC</t>
  </si>
  <si>
    <t>mc048_other_diagnosis_8MC</t>
  </si>
  <si>
    <t>mc048p_poa_8MC</t>
  </si>
  <si>
    <t>mc049_other_diagnosis_9MC</t>
  </si>
  <si>
    <t>mc049p_poa_9MC</t>
  </si>
  <si>
    <t>mc050_other_diagnosis_10MC</t>
  </si>
  <si>
    <t>mc050p_poa_10MC</t>
  </si>
  <si>
    <t>mc051_other_diagnosis_11MC</t>
  </si>
  <si>
    <t>mc051p_poa_11MC</t>
  </si>
  <si>
    <t>mc052_other_diagnosis_12MC</t>
  </si>
  <si>
    <t>mc052p_poa_12MC</t>
  </si>
  <si>
    <t>mc053_other_diagnosis_13MC</t>
  </si>
  <si>
    <t>mc053p_poa_13MC</t>
  </si>
  <si>
    <t>mc201_icd_version_cdMC</t>
  </si>
  <si>
    <t>final_mdcMC</t>
  </si>
  <si>
    <t>final_ms_indMC</t>
  </si>
  <si>
    <t>final_drgMC</t>
  </si>
  <si>
    <t>CCSR grouperMC</t>
  </si>
  <si>
    <t>CCS grouperMC</t>
  </si>
  <si>
    <t>BETOS restructured categoryMC</t>
  </si>
  <si>
    <t>BETOS restructured category descriptionMC</t>
  </si>
  <si>
    <t>BETOS restructured Sub categoryMC</t>
  </si>
  <si>
    <t>BETOS restructured sub category descriptionMC</t>
  </si>
  <si>
    <t>mc055_procedure_cdMC</t>
  </si>
  <si>
    <t>mc056_procedure_modifier_1_cdMC</t>
  </si>
  <si>
    <t>mc057_procedure_modifier_2_cdMC</t>
  </si>
  <si>
    <t>mc057a_procedure_modifier_3_cdMC</t>
  </si>
  <si>
    <t>mc057b_procedure_modifier_4_cdMC</t>
  </si>
  <si>
    <t>mc058_icd_primary_procedure_cdMC</t>
  </si>
  <si>
    <t>mc058a_icd_procedure_2MC</t>
  </si>
  <si>
    <t>mc058b_icd_procedure_3MC</t>
  </si>
  <si>
    <t>mc058c_icd_procedure_4MC</t>
  </si>
  <si>
    <t>mc058d_icd_procedure_5MC</t>
  </si>
  <si>
    <t>mc058e_icd_procedure_6MC</t>
  </si>
  <si>
    <t>mc058f_icd_procedure_7MC</t>
  </si>
  <si>
    <t>mc058g_icd_procedure_8MC</t>
  </si>
  <si>
    <t>mc058h_icd_procedure_9MC</t>
  </si>
  <si>
    <t>mc058j_icd_procedure_10MC</t>
  </si>
  <si>
    <t>mc058k_icd_procedure_11MC</t>
  </si>
  <si>
    <t>mc058l_icd_procedure_12MC</t>
  </si>
  <si>
    <t>mc058m_icd_procedure_13MC</t>
  </si>
  <si>
    <t>CCS Proc grouperMC</t>
  </si>
  <si>
    <t>dw_rendering_provider_idMC</t>
  </si>
  <si>
    <t>dw_billing_provider_idMC</t>
  </si>
  <si>
    <t>mc202_provider_network_indicatorMC</t>
  </si>
  <si>
    <t>rendering_hospital_idMC</t>
  </si>
  <si>
    <t>hospital_nameMC</t>
  </si>
  <si>
    <t>billing_hospital_idMC</t>
  </si>
  <si>
    <t>rendering_asc_idMC</t>
  </si>
  <si>
    <t>ASC_nameMC</t>
  </si>
  <si>
    <t>billing_asc_idMC</t>
  </si>
  <si>
    <t>N</t>
  </si>
  <si>
    <t>Dental Claims Data Element Selection</t>
  </si>
  <si>
    <r>
      <t xml:space="preserve">Instructions: </t>
    </r>
    <r>
      <rPr>
        <sz val="13"/>
        <rFont val="Aptos Narrow"/>
        <family val="2"/>
        <scheme val="minor"/>
      </rPr>
      <t>The Table below lists all Dental Claims data elements (Column D) available to be included in your limited data set.</t>
    </r>
  </si>
  <si>
    <t>uidDC</t>
  </si>
  <si>
    <t>release_idDC</t>
  </si>
  <si>
    <t>uniquepersonIDDC</t>
  </si>
  <si>
    <t>dw_member_idDC</t>
  </si>
  <si>
    <t>age_groupDC</t>
  </si>
  <si>
    <t>yobDC</t>
  </si>
  <si>
    <t>ageDC</t>
  </si>
  <si>
    <t>urban_flDC</t>
  </si>
  <si>
    <t>member_zip_threeDC</t>
  </si>
  <si>
    <t>member_stateDC</t>
  </si>
  <si>
    <t>dw_claim_idDC</t>
  </si>
  <si>
    <t>dc005_line_noDC</t>
  </si>
  <si>
    <t>orphan_flDC</t>
  </si>
  <si>
    <t>dc038_claim_status_cdDC</t>
  </si>
  <si>
    <t>dc003_insurance_product_type_cdDC</t>
  </si>
  <si>
    <t>Claim_LOBDC</t>
  </si>
  <si>
    <t>self_insured_flDC</t>
  </si>
  <si>
    <t>dc001_payer_typeDC</t>
  </si>
  <si>
    <t>dc038a_denial_reason_cdDC</t>
  </si>
  <si>
    <t>dc017_paid_dtDC</t>
  </si>
  <si>
    <t>Paid_date_year_monthDC</t>
  </si>
  <si>
    <t>dc063_paid_amtDC</t>
  </si>
  <si>
    <t>dc065_copay_amtDC</t>
  </si>
  <si>
    <t>dc066_coinsurance_amtDC</t>
  </si>
  <si>
    <t>dc067_deductible_amtDC</t>
  </si>
  <si>
    <t>dc067a_patient_paid_amtDC</t>
  </si>
  <si>
    <t>dc062a_allowed_amtDC</t>
  </si>
  <si>
    <t>Service_date_year_monthDC</t>
  </si>
  <si>
    <t>Service_yearDC</t>
  </si>
  <si>
    <t>dc059_service_start_dtDC</t>
  </si>
  <si>
    <t>dc037_place_of_service_cdDC</t>
  </si>
  <si>
    <t>dc041_diagnosis_cdDC</t>
  </si>
  <si>
    <t>dc207_tooth_number_1DC</t>
  </si>
  <si>
    <t>dc208_tooth_1_surface_1DC</t>
  </si>
  <si>
    <t>dc208a_tooth_1_surface_2DC</t>
  </si>
  <si>
    <t>dc208b_tooth_1_surface_3DC</t>
  </si>
  <si>
    <t>dc208c_tooth_1_surface_4DC</t>
  </si>
  <si>
    <t>dc208d_tooth_1_surface_5DC</t>
  </si>
  <si>
    <t>dc208e_tooth_1_surface_6DC</t>
  </si>
  <si>
    <t>dc209_tooth_number_2DC</t>
  </si>
  <si>
    <t>dc210_tooth_2_surface_1DC</t>
  </si>
  <si>
    <t>dc210a_tooth_2_surface_2DC</t>
  </si>
  <si>
    <t>dc210b_tooth_2_surface_3DC</t>
  </si>
  <si>
    <t>dc210c_tooth_2_surface_4DC</t>
  </si>
  <si>
    <t>dc210d_tooth_2_surface_5DC</t>
  </si>
  <si>
    <t>dc210e_tooth_2_surface_6DC</t>
  </si>
  <si>
    <t>dc211_tooth_number_3DC</t>
  </si>
  <si>
    <t>dc212_tooth_3_surface_1DC</t>
  </si>
  <si>
    <t>dc212a_tooth_3_surface_2DC</t>
  </si>
  <si>
    <t>dc212b_tooth_3_surface_3DC</t>
  </si>
  <si>
    <t>dc212c_tooth_3_surface_4DC</t>
  </si>
  <si>
    <t>dc212d_tooth_3_surface_5DC</t>
  </si>
  <si>
    <t>dc212e_tooth_3_surface_6DC</t>
  </si>
  <si>
    <t>dc213_tooth_number_4DC</t>
  </si>
  <si>
    <t>dc214_tooth_4_surface_1DC</t>
  </si>
  <si>
    <t>dc214a_tooth_4_surface_2DC</t>
  </si>
  <si>
    <t>dc214b_tooth_4_surface_3DC</t>
  </si>
  <si>
    <t>dc214c_tooth_4_surface_4DC</t>
  </si>
  <si>
    <t>dc214d_tooth_4_surface_5DC</t>
  </si>
  <si>
    <t>dc214e_tooth_4_surface_6DC</t>
  </si>
  <si>
    <t>dc039_cdt_cdDC</t>
  </si>
  <si>
    <t>dc039a_procedure_modifier_1_cdDC</t>
  </si>
  <si>
    <t>dc039b_procedure_modifier_2_cdDC</t>
  </si>
  <si>
    <t>dc040_dental_quadrant_1DC</t>
  </si>
  <si>
    <t>dc040a_dental_quadrant_2DC</t>
  </si>
  <si>
    <t>dc040b_dental_quadrant_3DC</t>
  </si>
  <si>
    <t>dc040c_dental_quadrant_4DC</t>
  </si>
  <si>
    <t>dw_rendering_provider_idDC</t>
  </si>
  <si>
    <t>dw_billing_provider_idDC</t>
  </si>
  <si>
    <t>dc202_provider_network_indicatorDC</t>
  </si>
  <si>
    <t>Enrollment</t>
  </si>
  <si>
    <t>Providers Data Element Selection</t>
  </si>
  <si>
    <r>
      <t xml:space="preserve">Instructions: </t>
    </r>
    <r>
      <rPr>
        <sz val="13"/>
        <rFont val="Aptos Narrow"/>
        <family val="2"/>
        <scheme val="minor"/>
      </rPr>
      <t>The Table below lists all Providers data elements (Column D) available to be included in your limited data set.</t>
    </r>
  </si>
  <si>
    <r>
      <t xml:space="preserve">     b) </t>
    </r>
    <r>
      <rPr>
        <sz val="13"/>
        <rFont val="Aptos Narrow"/>
        <family val="2"/>
        <scheme val="minor"/>
      </rPr>
      <t>The majority of Providers data elements are a Tier 2 Security Level as a provider's identity or location could increase the potential of reidentifying individuals in the dataset.</t>
    </r>
  </si>
  <si>
    <t>release_idPR</t>
  </si>
  <si>
    <t>dw_provider_idPR</t>
  </si>
  <si>
    <t>national_provider_idPR</t>
  </si>
  <si>
    <t>provider_entityPR</t>
  </si>
  <si>
    <t>license_1PR</t>
  </si>
  <si>
    <t>license_state_1PR</t>
  </si>
  <si>
    <t>Credential_Text_1PR</t>
  </si>
  <si>
    <t>Credential_Text_2PR</t>
  </si>
  <si>
    <t>Credential_Text_3PR</t>
  </si>
  <si>
    <t>Taxonomy_Cd_1PR</t>
  </si>
  <si>
    <t>Taxonomy_Cd_2PR</t>
  </si>
  <si>
    <t>Taxonomy_Cd_3PR</t>
  </si>
  <si>
    <t>Taxonomy_Cd_4PR</t>
  </si>
  <si>
    <t>Taxonomy_Cd_5PR</t>
  </si>
  <si>
    <t>Taxonomy_groupingPR</t>
  </si>
  <si>
    <t>Taxonomy_classificationPR</t>
  </si>
  <si>
    <t>Taxonomy_specializationPR</t>
  </si>
  <si>
    <t>provider_genderPR</t>
  </si>
  <si>
    <t>Provider_First_NmPR</t>
  </si>
  <si>
    <t>Provider_Middle_NmPR</t>
  </si>
  <si>
    <t>Provider_Last_NmPR</t>
  </si>
  <si>
    <t>Provider_PrefixPR</t>
  </si>
  <si>
    <t>Provider_SuffixPR</t>
  </si>
  <si>
    <t>Provider_First_Nm_OtherPR</t>
  </si>
  <si>
    <t>Provider_Middle_Nm_OtherPR</t>
  </si>
  <si>
    <t>Provider_Last_Nm_OtherPR</t>
  </si>
  <si>
    <t>Provider_Prefix_OtherPR</t>
  </si>
  <si>
    <t>Provider_Suffix_OtherPR</t>
  </si>
  <si>
    <t>Provider_Org_NmPR</t>
  </si>
  <si>
    <t>Provider_Org_Nm_OtherPR</t>
  </si>
  <si>
    <t>primary_streetPR</t>
  </si>
  <si>
    <t>primary_cityPR</t>
  </si>
  <si>
    <t>primary_statePR</t>
  </si>
  <si>
    <t>primary_zipPR</t>
  </si>
  <si>
    <t>Addr_TypePR</t>
  </si>
  <si>
    <t>Addr_Street_1PR</t>
  </si>
  <si>
    <t>Addr_Street_2PR</t>
  </si>
  <si>
    <t>Addr_CityPR</t>
  </si>
  <si>
    <t>Addr_StatePR</t>
  </si>
  <si>
    <t>Addr_ZIPPR</t>
  </si>
  <si>
    <t>Zip_Cd_3_DigitPR</t>
  </si>
  <si>
    <t>county_fipsPR</t>
  </si>
  <si>
    <t>county_namePR</t>
  </si>
  <si>
    <t>Sheet</t>
  </si>
  <si>
    <t>Sheet Order</t>
  </si>
  <si>
    <t>Section Order</t>
  </si>
  <si>
    <t>Group Order</t>
  </si>
  <si>
    <t>Element Order</t>
  </si>
  <si>
    <t>uid</t>
  </si>
  <si>
    <t>Medical Claims</t>
  </si>
  <si>
    <t>ID</t>
  </si>
  <si>
    <t>A unique identifier for each row in medical claims data</t>
  </si>
  <si>
    <t>release_id</t>
  </si>
  <si>
    <t>A value associaed with the APAC data release</t>
  </si>
  <si>
    <t>uniquepersonID</t>
  </si>
  <si>
    <t>A unique indentifier for a person across payers and time</t>
  </si>
  <si>
    <t>dw_member_id</t>
  </si>
  <si>
    <t>A payer &amp; plan specific unique idenfier for a person.  A person could have more than one member ID</t>
  </si>
  <si>
    <t>Demographics</t>
  </si>
  <si>
    <t>Year of Birth. Null If no date of birth was reported</t>
  </si>
  <si>
    <t>me013_member_gender_cd</t>
  </si>
  <si>
    <t>Member's sex: F (Female), M (Male), U (Unknown)</t>
  </si>
  <si>
    <t>urban_fl</t>
  </si>
  <si>
    <t>Geography</t>
  </si>
  <si>
    <t>Zip codes grouped into urban and rural identified by Oregon Office of Rural Health</t>
  </si>
  <si>
    <t>member_zip_three</t>
  </si>
  <si>
    <t>First three characters of member's zip code at date of service</t>
  </si>
  <si>
    <t>dw_claim_id</t>
  </si>
  <si>
    <t>A unique medical claim identifier</t>
  </si>
  <si>
    <t>mc005_line_no</t>
  </si>
  <si>
    <t>Line number for the claim ID that begins with 1 and ascends for each line of the claim</t>
  </si>
  <si>
    <t>orphan_fl</t>
  </si>
  <si>
    <t>Coverage</t>
  </si>
  <si>
    <t>Identifies orphan claim with no corresponding enrollment for the date of service: 1 (Yes), 0 (No)</t>
  </si>
  <si>
    <t>mc038_claim_status_cd</t>
  </si>
  <si>
    <t>Claims status: P (paid), D (denied), C (MCO/CCO encounter), E (other)</t>
  </si>
  <si>
    <t>mc003_insurance_product_type_cd</t>
  </si>
  <si>
    <t>A code that indicates an insurance coverage type.  See APAC Data Dictionary for product codes</t>
  </si>
  <si>
    <t>mc038a_cob_status</t>
  </si>
  <si>
    <t>Coordination of benefit claim</t>
  </si>
  <si>
    <t>Claim_LOB</t>
  </si>
  <si>
    <t>Payer line of business: 1 (medicare), 2 (medicaid), 3 (commercial), 0 (no lob reported)</t>
  </si>
  <si>
    <t>mc207_payment_type</t>
  </si>
  <si>
    <t>Indicates the payment methodology: 01 (Capitation), 02 (Fee for service), 07 (other)</t>
  </si>
  <si>
    <t>self_insured_fl</t>
  </si>
  <si>
    <t>Self Insured flag: 1 (Yes), 0 (No)</t>
  </si>
  <si>
    <t>mc001_payer_type</t>
  </si>
  <si>
    <t>Payer reported payer-type codes: C (Carrier), D (Medicaid), G (Other government agency), P (Pharmacy benefits manager), T (third-party administrator), U (Unlicensed entity)</t>
  </si>
  <si>
    <t>mc061_service_qty</t>
  </si>
  <si>
    <t>Price &amp; Utilization</t>
  </si>
  <si>
    <t>Count of units reported on a claim line</t>
  </si>
  <si>
    <t>mc017_paid_dt</t>
  </si>
  <si>
    <t>Payment date</t>
  </si>
  <si>
    <t>Paid_date_year_month</t>
  </si>
  <si>
    <t>Payment date: YYYYMM</t>
  </si>
  <si>
    <t>mc063_paid_amt</t>
  </si>
  <si>
    <t>Payment made by payer</t>
  </si>
  <si>
    <t>mc065_copay_amt</t>
  </si>
  <si>
    <t>Expected co-payment by the member</t>
  </si>
  <si>
    <t>mc066_coinsurance_amt</t>
  </si>
  <si>
    <t>Expected co-insurance by the member</t>
  </si>
  <si>
    <t>mc067_deductible_amt</t>
  </si>
  <si>
    <t>Expected deductible by the member</t>
  </si>
  <si>
    <t>mc067a_patient_paid_amt</t>
  </si>
  <si>
    <t>Expected patient paid amount. Combination of copayment, coinsurance, and/or deductible</t>
  </si>
  <si>
    <t>mc062a_allowed_amt</t>
  </si>
  <si>
    <t>Allowed amount (0 if amount =$0.00, blank if missing)</t>
  </si>
  <si>
    <t>Service_date_year_month</t>
  </si>
  <si>
    <t>Dates</t>
  </si>
  <si>
    <t>Year and month service occurred: YYYYMM</t>
  </si>
  <si>
    <t>Service_year</t>
  </si>
  <si>
    <t>Year service occurred: YYYY</t>
  </si>
  <si>
    <t>LOS</t>
  </si>
  <si>
    <t>Length of stay for facility admission, discharge date - admit date.  If  &lt;1, value is rounded to 1.  Negative values set to NULL</t>
  </si>
  <si>
    <t>mc059_service_start_dt</t>
  </si>
  <si>
    <t>Date of service/date services on claim started</t>
  </si>
  <si>
    <t>mc060_service_end_dt</t>
  </si>
  <si>
    <t>Date services on claim ended</t>
  </si>
  <si>
    <t>mc018_admit_dt</t>
  </si>
  <si>
    <t>Facility admission date</t>
  </si>
  <si>
    <t>mc070_discharge_dt</t>
  </si>
  <si>
    <t>Facility discharge date</t>
  </si>
  <si>
    <t>mc036_bill_type_cd</t>
  </si>
  <si>
    <t>Facility Details</t>
  </si>
  <si>
    <t>Type of bill on uniform billing form (UB)</t>
  </si>
  <si>
    <t>mc037_place_of_service_cd</t>
  </si>
  <si>
    <t>Industry standard place of service code</t>
  </si>
  <si>
    <t>mc203_admit_type_cd</t>
  </si>
  <si>
    <t>Admission type: 1 (Emergency), 2 (Urgent), 3 (Elective), 4 (Newborn), 5 (Trauma), 9 (Missing)</t>
  </si>
  <si>
    <t>mc204_admission_source_cd</t>
  </si>
  <si>
    <t>Admission source (CMS standard admission codes)</t>
  </si>
  <si>
    <t>mc203_discharge_status_cd</t>
  </si>
  <si>
    <t>Status of member discharged from facility (CMS standard discharge status codes)</t>
  </si>
  <si>
    <t>APACgrouper</t>
  </si>
  <si>
    <t>Service Location</t>
  </si>
  <si>
    <t>Groups all lines of a claim in prioritized order as inpatient, emergency department, outpatient, professional, pharmacy and other based on type of bill, revenue and place of service codes</t>
  </si>
  <si>
    <t>mc025_admit_diagnosis_cd</t>
  </si>
  <si>
    <t>Diagnosis</t>
  </si>
  <si>
    <t>Admitting diagnosis.  ICD-9 diagnosis codes for dates of service &lt;10/1/2015; ICD-10 codes for all dates of service &gt; 9/30/2015</t>
  </si>
  <si>
    <t>mc041_principal_diagnosis_cd</t>
  </si>
  <si>
    <t>Principal Diagnosis code</t>
  </si>
  <si>
    <t>mc041p_poa_p</t>
  </si>
  <si>
    <t>Required present on admission flag for diagnosis 1: Yes, No, W (Clinically undetermined), U (Information not in record), 1 (Diagnosis exempt from POA reporting), Null (not reported)</t>
  </si>
  <si>
    <t>mc042_other_diagnosis_2</t>
  </si>
  <si>
    <t>Additional Diagnosis 2</t>
  </si>
  <si>
    <t>mc042p_poa_2</t>
  </si>
  <si>
    <t>Required POA flag for diagnosis 2 if populated</t>
  </si>
  <si>
    <t>mc043_other_diagnosis_3</t>
  </si>
  <si>
    <t>Additional Diagnosis 3</t>
  </si>
  <si>
    <t>mc043p_poa_3</t>
  </si>
  <si>
    <t xml:space="preserve">Required POA flag for diagnosis 3 if populated </t>
  </si>
  <si>
    <t>mc044_other_diagnosis_4</t>
  </si>
  <si>
    <t>Additional Diagnosis 4</t>
  </si>
  <si>
    <t>mc044p_poa_4</t>
  </si>
  <si>
    <t xml:space="preserve">Required POA flag for diagnosis 4 if populated </t>
  </si>
  <si>
    <t>mc045_other_diagnosis_5</t>
  </si>
  <si>
    <t>Additional Diagnosis 5</t>
  </si>
  <si>
    <t>mc045p_poa_5</t>
  </si>
  <si>
    <t>Required POA flag for diagnosis 5 if populated</t>
  </si>
  <si>
    <t>mc046_other_diagnosis_6</t>
  </si>
  <si>
    <t>Additional Diagnosis 6</t>
  </si>
  <si>
    <t>mc046p_poa_6</t>
  </si>
  <si>
    <t>Required POA flag for diagnosis 6 if populated</t>
  </si>
  <si>
    <t>mc047_other_diagnosis_7</t>
  </si>
  <si>
    <t>Additional Diagnosis 7</t>
  </si>
  <si>
    <t>mc047p_poa_7</t>
  </si>
  <si>
    <t>Required POA flag for diagnosis 7 if populated</t>
  </si>
  <si>
    <t>mc048_other_diagnosis_8</t>
  </si>
  <si>
    <t>Additional Diagnosis 8</t>
  </si>
  <si>
    <t>mc048p_poa_8</t>
  </si>
  <si>
    <t>Required POA flag for diagnosis 8 if populated</t>
  </si>
  <si>
    <t>mc049_other_diagnosis_9</t>
  </si>
  <si>
    <t>Additional Diagnosis 9</t>
  </si>
  <si>
    <t>mc049p_poa_9</t>
  </si>
  <si>
    <t xml:space="preserve">Required POA flag for diagnosis 9 if populated </t>
  </si>
  <si>
    <t>mc050_other_diagnosis_10</t>
  </si>
  <si>
    <t>Additional Diagnosis 10</t>
  </si>
  <si>
    <t>mc050p_poa_10</t>
  </si>
  <si>
    <t>Required POA flag for diagnosis 10 if populated</t>
  </si>
  <si>
    <t>mc051_other_diagnosis_11</t>
  </si>
  <si>
    <t>Additional Diagnosis 11</t>
  </si>
  <si>
    <t>mc051p_poa_11</t>
  </si>
  <si>
    <t>Required POA flag for diagnosis 11 if populated</t>
  </si>
  <si>
    <t>mc052_other_diagnosis_12</t>
  </si>
  <si>
    <t>Additional Diagnosis 12</t>
  </si>
  <si>
    <t>mc052p_poa_12</t>
  </si>
  <si>
    <t>Required POA flag for diagnosis 12 if populated</t>
  </si>
  <si>
    <t>mc053_other_diagnosis_13</t>
  </si>
  <si>
    <t>Additional Diagnosis 13</t>
  </si>
  <si>
    <t>mc053p_poa_13</t>
  </si>
  <si>
    <t>Required POA flag for diagnosis 13 if populated</t>
  </si>
  <si>
    <t>mc201_icd_version_cd</t>
  </si>
  <si>
    <t>Identifies ICD9 or ICD10 version</t>
  </si>
  <si>
    <t>final_mdc</t>
  </si>
  <si>
    <t>Final Major Diagnostic Category (MDC)</t>
  </si>
  <si>
    <t>final_ms_ind</t>
  </si>
  <si>
    <t>A flag indicating if final_mdc is medical or surgical</t>
  </si>
  <si>
    <t>final_drg</t>
  </si>
  <si>
    <t>Final Diagnosis Related Group (DRG)</t>
  </si>
  <si>
    <t>CCSR grouper</t>
  </si>
  <si>
    <t>AHRQ Clinical Classification Software Refined (CCSR).  Only available on claims coded with ICD-10</t>
  </si>
  <si>
    <t>CCS grouper</t>
  </si>
  <si>
    <t>Clinical Classification Software (CCS).  Originally grouped both procedures and diagnosis. Only available on claims coded with ICD-9</t>
  </si>
  <si>
    <t>BETOS restructured category</t>
  </si>
  <si>
    <t>Berenson-Eggers Restructured Type of Service assigned to Health Care Financing Administration Common Procedure Coding System (HCPCS). Developed primarily for analysing the growth in Medicare expenditures</t>
  </si>
  <si>
    <t>BETOS restructured category description</t>
  </si>
  <si>
    <t>Category description of Berenson-Eggers Restructured Type of Service assigned to Health Care Financing Administration Common Procedure Coding System (HCPCS)</t>
  </si>
  <si>
    <t>BETOS restructured Sub category</t>
  </si>
  <si>
    <t>Berenson-Eggers Type of Service subcategory</t>
  </si>
  <si>
    <t>BETOS restructured sub category description</t>
  </si>
  <si>
    <t>Sub category description of Berenson-Eggers RestructuredType of Service assigned to Health Care Financing Administration Common Procedure Coding System (HCPCS)</t>
  </si>
  <si>
    <t>mc055_procedure_cd</t>
  </si>
  <si>
    <t>Procedures</t>
  </si>
  <si>
    <t>Current Procedural Terminology (CPT) code or Healthcare Common Procedure Coding System (HCPCS)</t>
  </si>
  <si>
    <t>mc056_procedure_modifier_1_cd</t>
  </si>
  <si>
    <t>CPT or HCPCS modifier</t>
  </si>
  <si>
    <t>mc057_procedure_modifier_2_cd</t>
  </si>
  <si>
    <t>mc057a_procedure_modifier_3_cd</t>
  </si>
  <si>
    <t>mc057b_procedure_modifier_4_cd</t>
  </si>
  <si>
    <t>mc058_icd_primary_procedure_cd</t>
  </si>
  <si>
    <t>Primary procedure code. ICD-9 diagnosis codes for dates of service &lt;10/1/2015; ICD-10 codes for all dates of service &gt; 9/30/2015</t>
  </si>
  <si>
    <t>mc058a_icd_procedure_2</t>
  </si>
  <si>
    <t>Inpatient procedure ICD code 2</t>
  </si>
  <si>
    <t>mc058b_icd_procedure_3</t>
  </si>
  <si>
    <t>Inpatient procedure ICD code 3</t>
  </si>
  <si>
    <t>mc058c_icd_procedure_4</t>
  </si>
  <si>
    <t>Inpatient procedure ICD code 4</t>
  </si>
  <si>
    <t>mc058d_icd_procedure_5</t>
  </si>
  <si>
    <t>Inpatient procedure ICD code 5</t>
  </si>
  <si>
    <t>mc058e_icd_procedure_6</t>
  </si>
  <si>
    <t>Inpatient procedure ICD code 6</t>
  </si>
  <si>
    <t>mc058f_icd_procedure_7</t>
  </si>
  <si>
    <t>Inpatient procedure ICD code 7</t>
  </si>
  <si>
    <t>mc058g_icd_procedure_8</t>
  </si>
  <si>
    <t>Inpatient procedure ICD code 8</t>
  </si>
  <si>
    <t>mc058h_icd_procedure_9</t>
  </si>
  <si>
    <t>Inpatient procedure ICD code 9</t>
  </si>
  <si>
    <t>mc058j_icd_procedure_10</t>
  </si>
  <si>
    <t>Inpatient procedure ICD code 10</t>
  </si>
  <si>
    <t>mc058k_icd_procedure_11</t>
  </si>
  <si>
    <t>Inpatient procedure ICD code 11</t>
  </si>
  <si>
    <t>mc058l_icd_procedure_12</t>
  </si>
  <si>
    <t>Inpatient procedure ICD code 12</t>
  </si>
  <si>
    <t>mc058m_icd_procedure_13</t>
  </si>
  <si>
    <t>Inpatient procedure ICD code 13</t>
  </si>
  <si>
    <t>CCS Proc grouper</t>
  </si>
  <si>
    <t>Clinical Classification Software (CCS) procedure grouper that groups ICD-10 and CPT codes into clinically meaningful groups</t>
  </si>
  <si>
    <t>dw_rendering_provider_id</t>
  </si>
  <si>
    <t>A unique identifier associated with a unique rendering provider across plans, payers, and years</t>
  </si>
  <si>
    <t>dw_billing_provider_id</t>
  </si>
  <si>
    <t>Billing provider composite ID. A unique identifier associated with a unique billing provider across plans and payer</t>
  </si>
  <si>
    <t>mc202_provider_network_indicator</t>
  </si>
  <si>
    <t>Indicator of service received in or out of network: 1 (In-network), 2 (National network), 3 (Out-of-network)</t>
  </si>
  <si>
    <t>rendering_hospital_id</t>
  </si>
  <si>
    <t>Hospital that rendered services</t>
  </si>
  <si>
    <t>hospital_name</t>
  </si>
  <si>
    <t>Name of Oregon Hospital</t>
  </si>
  <si>
    <t>billing_hospital_id</t>
  </si>
  <si>
    <t>Hospital billed for services</t>
  </si>
  <si>
    <t>rendering_asc_id</t>
  </si>
  <si>
    <t>Ambulatory surgery center that rendered services</t>
  </si>
  <si>
    <t>ASC_name</t>
  </si>
  <si>
    <t>Name of Oregon Ambulatory Surgery Center (ASC)</t>
  </si>
  <si>
    <t>billing_asc_id</t>
  </si>
  <si>
    <t>Ambulatory surgery center billed or services</t>
  </si>
  <si>
    <t>Pharmacy Claims</t>
  </si>
  <si>
    <t>A unique identifier for each row in pharmacy claims data</t>
  </si>
  <si>
    <t>A unique identifier for a person across payers and time</t>
  </si>
  <si>
    <t>Member age in years calculated on the first day of the month</t>
  </si>
  <si>
    <t>A unique pharmacy claim identifier</t>
  </si>
  <si>
    <t>pc025_claim_status_cd</t>
  </si>
  <si>
    <t>pc003_insurance_product_type_cd</t>
  </si>
  <si>
    <t>COB</t>
  </si>
  <si>
    <t>Links claims based on uniquepersonID, date, pc_026_drug_cd, charged amount, and provider and identifies an event that could be either primary or secondary COB claim</t>
  </si>
  <si>
    <t>pc001_payer_type</t>
  </si>
  <si>
    <t>pc017_paid_dt</t>
  </si>
  <si>
    <t>pc036_paid_amt</t>
  </si>
  <si>
    <t>pc040_copay_amt</t>
  </si>
  <si>
    <t>pc041_coinsurance_amt</t>
  </si>
  <si>
    <t>pc042_deductible_amt</t>
  </si>
  <si>
    <t>pc043_patient_paid_amt</t>
  </si>
  <si>
    <t>pc028a_alt_refill_no</t>
  </si>
  <si>
    <t>Alternate refill number</t>
  </si>
  <si>
    <t>pc034_days_supply_qty</t>
  </si>
  <si>
    <t>Number of days that the drug will last if taken at the prescribed dose</t>
  </si>
  <si>
    <t>pc030_dispense_as_written_cd</t>
  </si>
  <si>
    <t>Dispense as written. Indicates if drug substitution authorized</t>
  </si>
  <si>
    <t>pc028_calc_refill_no</t>
  </si>
  <si>
    <t>Processor's count of times prescription refilled</t>
  </si>
  <si>
    <t>Rx_fill_year_month</t>
  </si>
  <si>
    <t>RX_fill_year</t>
  </si>
  <si>
    <t>pc032_prescription_fill_dt</t>
  </si>
  <si>
    <t>Prescription fill date</t>
  </si>
  <si>
    <t>pc026_drug_cd</t>
  </si>
  <si>
    <t>Medications</t>
  </si>
  <si>
    <t>National Drug Code (NDC)</t>
  </si>
  <si>
    <t>pc033_dispensed_qty</t>
  </si>
  <si>
    <t>Quantity dispensed</t>
  </si>
  <si>
    <t>pc031_compound_drug_ind</t>
  </si>
  <si>
    <t>Indicates if it is a compound drug, 1 (no), 2 (yes), Null</t>
  </si>
  <si>
    <t>dw_prescribing_provider_id</t>
  </si>
  <si>
    <t>A unique identifier associated with a unique prescribing provider across plans, payers, and years</t>
  </si>
  <si>
    <t>pc048_prescribing_physician_npi</t>
  </si>
  <si>
    <t>Identifier for the provider who prescribed the medication as assigned by the reporting entity. Can be linked to national provider ID in provider data</t>
  </si>
  <si>
    <t>dw_pharmacy_id</t>
  </si>
  <si>
    <t>A unique identifier associated with a unique pharmacy across plans, payers and years</t>
  </si>
  <si>
    <t>pc021_pharmacy_npi</t>
  </si>
  <si>
    <t>Pharmacy's National Provider Identifier (NPI)</t>
  </si>
  <si>
    <t>pc020_pharmacy_name</t>
  </si>
  <si>
    <t>Name of pharmacy</t>
  </si>
  <si>
    <t>pc022_pharmacy_city</t>
  </si>
  <si>
    <t>City of pharmacy</t>
  </si>
  <si>
    <t>pc023_pharmacy_state</t>
  </si>
  <si>
    <t>State of Pharmacy</t>
  </si>
  <si>
    <t>pc024_pharmacy_zip</t>
  </si>
  <si>
    <t>Zip Code of Pharmacy</t>
  </si>
  <si>
    <t>Dental Claims</t>
  </si>
  <si>
    <t>A unique identifier for each row in dental claims data</t>
  </si>
  <si>
    <t>Tier2</t>
  </si>
  <si>
    <t>member_state</t>
  </si>
  <si>
    <t>Member's state.  Note: People with Medicaid and/or Medicare coverage reported by the Centers for Medicare &amp; Medicaid Services (CMS) are considered Oregon residents regardless of reported address</t>
  </si>
  <si>
    <t>A unique dental claim identifier</t>
  </si>
  <si>
    <t>dc005_line_no</t>
  </si>
  <si>
    <t>dc038_claim_status_cd</t>
  </si>
  <si>
    <t>dc003_insurance_product_type_cd</t>
  </si>
  <si>
    <t>dc001_payer_type</t>
  </si>
  <si>
    <t>CLaims</t>
  </si>
  <si>
    <t>dc038a_denial_reason_cd</t>
  </si>
  <si>
    <t>Code that defines the reason why the claim was denied. Required when DC038 = D</t>
  </si>
  <si>
    <t>dc017_paid_dt</t>
  </si>
  <si>
    <t>dc063_paid_amt</t>
  </si>
  <si>
    <t>dc065_copay_amt</t>
  </si>
  <si>
    <t>dc066_coinsurance_amt</t>
  </si>
  <si>
    <t>dc067_deductible_amt</t>
  </si>
  <si>
    <t>dc067a_patient_paid_amt</t>
  </si>
  <si>
    <t>dc062a_allowed_amt</t>
  </si>
  <si>
    <t>dc059_service_start_dt</t>
  </si>
  <si>
    <t>Date service occurred</t>
  </si>
  <si>
    <t>dc037_place_of_service_cd</t>
  </si>
  <si>
    <t>dc041_diagnosis_cd</t>
  </si>
  <si>
    <t>ICD diagnosis code</t>
  </si>
  <si>
    <t>dc207_tooth_number_1</t>
  </si>
  <si>
    <t>Number to identify tooth on which service was performed</t>
  </si>
  <si>
    <t>dc208_tooth_1_surface_1</t>
  </si>
  <si>
    <t>Code representing the tooth surface on which the service was performed</t>
  </si>
  <si>
    <t>dc208a_tooth_1_surface_2</t>
  </si>
  <si>
    <t>Additional tooth surface on which the service was performed</t>
  </si>
  <si>
    <t>dc208b_tooth_1_surface_3</t>
  </si>
  <si>
    <t>dc208c_tooth_1_surface_4</t>
  </si>
  <si>
    <t>dc208d_tooth_1_surface_5</t>
  </si>
  <si>
    <t>dc208e_tooth_1_surface_6</t>
  </si>
  <si>
    <t>dc209_tooth_number_2</t>
  </si>
  <si>
    <t>Number to identify additional tooth on which service was performed</t>
  </si>
  <si>
    <t>dc210_tooth_2_surface_1</t>
  </si>
  <si>
    <t>dc210a_tooth_2_surface_2</t>
  </si>
  <si>
    <t>dc210b_tooth_2_surface_3</t>
  </si>
  <si>
    <t>dc210c_tooth_2_surface_4</t>
  </si>
  <si>
    <t>dc210d_tooth_2_surface_5</t>
  </si>
  <si>
    <t>dc210e_tooth_2_surface_6</t>
  </si>
  <si>
    <t>dc211_tooth_number_3</t>
  </si>
  <si>
    <t>dc212_tooth_3_surface_1</t>
  </si>
  <si>
    <t>dc212a_tooth_3_surface_2</t>
  </si>
  <si>
    <t>dc212b_tooth_3_surface_3</t>
  </si>
  <si>
    <t>dc212c_tooth_3_surface_4</t>
  </si>
  <si>
    <t>dc212d_tooth_3_surface_5</t>
  </si>
  <si>
    <t>dc212e_tooth_3_surface_6</t>
  </si>
  <si>
    <t>dc213_tooth_number_4</t>
  </si>
  <si>
    <t>dc214_tooth_4_surface_1</t>
  </si>
  <si>
    <t>dc214a_tooth_4_surface_2</t>
  </si>
  <si>
    <t>dc214b_tooth_4_surface_3</t>
  </si>
  <si>
    <t>dc214c_tooth_4_surface_4</t>
  </si>
  <si>
    <t>dc214d_tooth_4_surface_5</t>
  </si>
  <si>
    <t>dc214e_tooth_4_surface_6</t>
  </si>
  <si>
    <t>dc039_cdt_cd</t>
  </si>
  <si>
    <t>The Common Dental Terminology Code (CDT) for the dental procedure on the claim</t>
  </si>
  <si>
    <t>dc039a_procedure_modifier_1_cd</t>
  </si>
  <si>
    <t>Procedure modifier required when a modifier clarifies/improves the reporting accuracy of the associated CDT code. Blanks allowed</t>
  </si>
  <si>
    <t>dc039b_procedure_modifier_2_cd</t>
  </si>
  <si>
    <t>dc040_dental_quadrant_1</t>
  </si>
  <si>
    <t>standard quadrant identifier when CDT code indicates procedure on 3 or more consecutive teeth</t>
  </si>
  <si>
    <t>dc040a_dental_quadrant_2</t>
  </si>
  <si>
    <t>dc040b_dental_quadrant_3</t>
  </si>
  <si>
    <t>dc040c_dental_quadrant_4</t>
  </si>
  <si>
    <t>dc202_provider_network_indicator</t>
  </si>
  <si>
    <t>Indicator of service received in or out of network:1 (in network), 2 (National network), 3 (out-of-network)</t>
  </si>
  <si>
    <t>A unique identifier for each row in the Eligibility/Member Months data</t>
  </si>
  <si>
    <t>rarestre</t>
  </si>
  <si>
    <t>The rarest race-ethnicity identified for a person across payers and years (only one identified per person): (P) Native Hawaiian or Pacific Islander, (B) Black or African American, (I) American Indian or Alaskan Native, (A) Asian, (H) Hispanic or Latino, (W) White, (O) other and (noRE) no race-ethncity reported</t>
  </si>
  <si>
    <t>re1_race_cd</t>
  </si>
  <si>
    <t>All races reported by all payers for all years for a person: (P) Native Hawaiian or Pacific Islander, (B) Black or African American, (I) American Indian or Alaskan Native, (A) Asian,  (W) White, (O) other, (U) unknown, (R) refused and null</t>
  </si>
  <si>
    <t>re2_ethncity_cd</t>
  </si>
  <si>
    <t>All ethnicities reported by all payers for all years for a person: (H) Hispanic), (O) Not Hispanic, (U) unknown, (R) refused and null</t>
  </si>
  <si>
    <t>me012_member_subscriber_rlp_cd</t>
  </si>
  <si>
    <t>Relationship code</t>
  </si>
  <si>
    <t xml:space="preserve">First three characters of member zip code from the date of eligibility </t>
  </si>
  <si>
    <t>me017_member_zip</t>
  </si>
  <si>
    <t xml:space="preserve">Zip code-from the date of eligibility </t>
  </si>
  <si>
    <t>county_fips</t>
  </si>
  <si>
    <t>Five digit Federal Information Processing Standard (FIPS) county code associated with me017_member_zip</t>
  </si>
  <si>
    <t>county_name</t>
  </si>
  <si>
    <t>Name of county</t>
  </si>
  <si>
    <t>year_Enrollment</t>
  </si>
  <si>
    <t>Year of enrollment</t>
  </si>
  <si>
    <t>month_Enrollment</t>
  </si>
  <si>
    <t>Month of enrollment</t>
  </si>
  <si>
    <t>Month_Start</t>
  </si>
  <si>
    <t>Date of Eligibility set to the first of the month</t>
  </si>
  <si>
    <t>Me005a_plan_term_dt</t>
  </si>
  <si>
    <t>Plan termination date</t>
  </si>
  <si>
    <t>LOB</t>
  </si>
  <si>
    <t>me003_insurance_product_type_cd</t>
  </si>
  <si>
    <t>me018_medical_coverage_flag</t>
  </si>
  <si>
    <t xml:space="preserve">Flag indicates medical coverage for the month.  Medical coverage flag not required when ME001=E </t>
  </si>
  <si>
    <t>me019_prescription_drug_coverage_flag</t>
  </si>
  <si>
    <t xml:space="preserve">Flag indicates prescription coverage for the month </t>
  </si>
  <si>
    <t>me207_dental_coverage_flag</t>
  </si>
  <si>
    <t xml:space="preserve">Flag indicates dental coverage for the month </t>
  </si>
  <si>
    <t>me009a_pebb_flag</t>
  </si>
  <si>
    <t>Public Employees Benefit Board covered members Oregon includes out-of-state residents</t>
  </si>
  <si>
    <t>me009b_oebb_flag</t>
  </si>
  <si>
    <t>Oregon Educators Benefit Board covered members Oregon includes out-of-state residents</t>
  </si>
  <si>
    <t>me201_medicare_coverage_flag</t>
  </si>
  <si>
    <t>Type of Medicare coverage for Medicaid members only: A (Part A), B (Part B), AB (Parts A and B), C (Part C), D (Part D), CD (Part C and D), X (other), Z (none, not required when ME001=E)</t>
  </si>
  <si>
    <t>DualMedicareMedicaid</t>
  </si>
  <si>
    <t>Medicaid and Medicare coverage same month, year</t>
  </si>
  <si>
    <t>me206_primary_insurance_ind</t>
  </si>
  <si>
    <t>Flag indicates primary insurance</t>
  </si>
  <si>
    <t>me205_high_deductible_health_flag</t>
  </si>
  <si>
    <t>High Deductible Health Plan Flag</t>
  </si>
  <si>
    <t>me203_metal_tier</t>
  </si>
  <si>
    <t>Health benefit plan metal tier for qualified health plans (QHPs) and catastrophic plans as defined in the ACA:0 (Not a QHP or catastrophic plan), 1 (catastrophic),  2 (bronze), 3 (silver), 4 (gold), 5 (platinum)</t>
  </si>
  <si>
    <t>me009c_medical_home_flag</t>
  </si>
  <si>
    <t xml:space="preserve">Flag indicates medical home </t>
  </si>
  <si>
    <t>me202_market_segment_cd</t>
  </si>
  <si>
    <t>Market Segment</t>
  </si>
  <si>
    <t>Providers</t>
  </si>
  <si>
    <t>dw_provider_id</t>
  </si>
  <si>
    <t>A unique identifier associated with a unique provider across plans and payers</t>
  </si>
  <si>
    <t>national_provider_id</t>
  </si>
  <si>
    <t>National Provider Identifier (NPI)</t>
  </si>
  <si>
    <t>provider_entity</t>
  </si>
  <si>
    <t>Professional Info</t>
  </si>
  <si>
    <t>Provider entitiy: 1 (Individual);2 (Organization)</t>
  </si>
  <si>
    <t>license_1</t>
  </si>
  <si>
    <t>Provider state license code number 1</t>
  </si>
  <si>
    <t>license_state_1</t>
  </si>
  <si>
    <t>State where provider license number 1 was granted</t>
  </si>
  <si>
    <t>Credential_Text_1</t>
  </si>
  <si>
    <t>Provider NPI credential 1</t>
  </si>
  <si>
    <t>Credential_Text_2</t>
  </si>
  <si>
    <t>Provider NPI credential 2</t>
  </si>
  <si>
    <t>Credential_Text_3</t>
  </si>
  <si>
    <t>Provider NPI credential 3</t>
  </si>
  <si>
    <t>Taxonomy_Cd_1</t>
  </si>
  <si>
    <t>NUCC provider taxonomy for the billing provider;  NPI if not reported</t>
  </si>
  <si>
    <t>Taxonomy_Cd_2</t>
  </si>
  <si>
    <t>Taxonomy_Cd_3</t>
  </si>
  <si>
    <t>Taxonomy_Cd_4</t>
  </si>
  <si>
    <t>Taxonomy_Cd_5</t>
  </si>
  <si>
    <t>Taxonomy_grouping</t>
  </si>
  <si>
    <t>Code that indicates provider specialty or taxonomy 1</t>
  </si>
  <si>
    <t>Taxonomy_classification</t>
  </si>
  <si>
    <t>Taxonomy classification</t>
  </si>
  <si>
    <t>Taxonomy_specialization</t>
  </si>
  <si>
    <t>Taxonomy specialization</t>
  </si>
  <si>
    <t>provider_gender</t>
  </si>
  <si>
    <t>Sex of provider. U if unknown</t>
  </si>
  <si>
    <t>Provider_First_Nm</t>
  </si>
  <si>
    <t>Name</t>
  </si>
  <si>
    <t>Provider first name; null if provider is an organization entity (attending, billing, pharmacy)</t>
  </si>
  <si>
    <t>Provider_Middle_Nm</t>
  </si>
  <si>
    <t>Provider middle name or organization name  (attending, billing, pharmacy )</t>
  </si>
  <si>
    <t>Provider_Last_Nm</t>
  </si>
  <si>
    <t>Provider last name or organization name  (attending, billing, pharmacy )</t>
  </si>
  <si>
    <t>Provider_Prefix</t>
  </si>
  <si>
    <t>Prefix of provider name</t>
  </si>
  <si>
    <t>Provider_Suffix</t>
  </si>
  <si>
    <t>Suffix of provider name</t>
  </si>
  <si>
    <t>Provider_First_Nm_Other</t>
  </si>
  <si>
    <t>Other first name of provider</t>
  </si>
  <si>
    <t>Provider_Middle_Nm_Other</t>
  </si>
  <si>
    <t>Other middle name of provider</t>
  </si>
  <si>
    <t>Provider_Last_Nm_Other</t>
  </si>
  <si>
    <t>Other last name of provider</t>
  </si>
  <si>
    <t>Provider_Prefix_Other</t>
  </si>
  <si>
    <t>Other prefix of provider</t>
  </si>
  <si>
    <t>Provider_Suffix_Other</t>
  </si>
  <si>
    <t>Other suffix of provider</t>
  </si>
  <si>
    <t>Provider_Org_Nm</t>
  </si>
  <si>
    <t>Name of provider's organization</t>
  </si>
  <si>
    <t>Provider_Org_Nm_Other</t>
  </si>
  <si>
    <t>Other name of organization</t>
  </si>
  <si>
    <t>primary_street</t>
  </si>
  <si>
    <t>Provider street address  (attending, billing, pharmacy)</t>
  </si>
  <si>
    <t>primary_city</t>
  </si>
  <si>
    <t>Provider city  (attending, billing, pharmacy)</t>
  </si>
  <si>
    <t>primary_state</t>
  </si>
  <si>
    <t>Provider state  (attending, billing, pharmacy)</t>
  </si>
  <si>
    <t>primary_zip</t>
  </si>
  <si>
    <t>Provider location zip  (attending, billing, pharmacy)</t>
  </si>
  <si>
    <t>Addr_Type</t>
  </si>
  <si>
    <t>Address type of provider: B (Business); L (Location); S (Secondary Location); I (Provider Index)</t>
  </si>
  <si>
    <t>Addr_Street_1</t>
  </si>
  <si>
    <t>Address of provider</t>
  </si>
  <si>
    <t>Addr_Street_2</t>
  </si>
  <si>
    <t>Address 2 of provider</t>
  </si>
  <si>
    <t>Addr_City</t>
  </si>
  <si>
    <t>City of Provider</t>
  </si>
  <si>
    <t>Addr_State</t>
  </si>
  <si>
    <t>State of provider</t>
  </si>
  <si>
    <t>Addr_ZIP</t>
  </si>
  <si>
    <t>ZIP Code of provider - may include non-US codes</t>
  </si>
  <si>
    <t>Zip_Cd_3_Digit</t>
  </si>
  <si>
    <t>ZIP Code of provider - may include non-US codes.  Do not include dash. 3-digit</t>
  </si>
  <si>
    <r>
      <t>About Data Elements Workbook</t>
    </r>
    <r>
      <rPr>
        <sz val="12"/>
        <color theme="1"/>
        <rFont val="Aptos"/>
        <family val="2"/>
      </rPr>
      <t xml:space="preserve"> (Version 1.0 Updated Nov 14, 2025)</t>
    </r>
  </si>
  <si>
    <t>NOTE: Worsheets are locked Except the Field Requested and Justification cells.</t>
  </si>
  <si>
    <t>Jami Bartole</t>
  </si>
  <si>
    <t>jami.s.bartole@oha.oregon.gov</t>
  </si>
  <si>
    <t>RHTP project will be looking specifically at changes in rural regions of the state with some comparision to urban areas.</t>
  </si>
  <si>
    <t>Will be looking for more granular data to match with program changes for specific rural service areas in Oregon.</t>
  </si>
  <si>
    <t>Would like to analysis any differences that may exist in service utilization for different insurance types (ex. Medicaid vs Commercial)</t>
  </si>
  <si>
    <t>Would like to analysis any differences that may exist in service utilization for each payment methodology.</t>
  </si>
  <si>
    <t>Analysis is looking to compare telehealth versus in-person claims which can be identified using place of service</t>
  </si>
  <si>
    <t>Analysis will be looking at emergency visits for members with complex diagnoses.</t>
  </si>
  <si>
    <t>Analysis will be looking to identify behavioral health versus physical health claims using diagnosis at admit</t>
  </si>
  <si>
    <t>Analysis is looking to disagregate telehealth claims for outpatient versus other identiefied types fo claims.</t>
  </si>
  <si>
    <t>Analysis will include looking to bin claims for specific procedures and diagnositics as well as identify telehealth versus in-person services which can be done using these codes.</t>
  </si>
  <si>
    <t>Analysis will be looking at services being provided in rural locations across the state so having both rendering provider and billing provider will help to identify specific providers.</t>
  </si>
  <si>
    <t>Analysis will be specifically looking at services and those providers in rural areas, so name and location for attending versus billing provider will be required.</t>
  </si>
  <si>
    <t>To create custom age groupings that aline with OHP coverage groupings which include age breakdowns more then just what is available in the tier 1 age grouping</t>
  </si>
  <si>
    <t>Identify differenences that may exist in telehealth services by gender.</t>
  </si>
  <si>
    <t>Would like to analyze any differences that may exist in service utilization for different insurance types (ex. Medicaid vs Commercial)</t>
  </si>
  <si>
    <t>Analysis will be looking to identify behavioral health versus physical health claims using diagnosis</t>
  </si>
  <si>
    <t>Analysis will be looking at services being provided in rural locations across the state so having both rendering provider and billing provider will help to identify specific provider locations across the state.</t>
  </si>
  <si>
    <t>Analysis will be also be using Medicaid claims from the MMIS system, so will need a common identifer to help identify the same providers across the different data sources.</t>
  </si>
  <si>
    <t>Analysis will be specifically looking at services and those providers in rural areas, so name and location for attending versus billing provider will be required to help identify common providers across data sources.</t>
  </si>
  <si>
    <t>Analysis will be looking at diagnosis to bin non-emergency services versus emergency dental services which require this field.</t>
  </si>
  <si>
    <t>Analysis will include comparisions between telehealth and in-person visits which requres this field.</t>
  </si>
  <si>
    <t>James Oliver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</si>
</sst>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Aptos Narrow"/>
      <family val="2"/>
      <scheme val="minor"/>
    </font>
    <font>
      <sz val="12"/>
      <color theme="1"/>
      <name val="Aptos Narrow"/>
      <family val="2"/>
      <scheme val="minor"/>
    </font>
    <font>
      <sz val="11"/>
      <name val="Aptos Narrow"/>
      <family val="2"/>
      <scheme val="minor"/>
    </font>
    <font>
      <b/>
      <sz val="36"/>
      <name val="Aptos Narrow"/>
      <family val="2"/>
      <scheme val="minor"/>
    </font>
    <font>
      <b/>
      <sz val="14"/>
      <color theme="1"/>
      <name val="Aptos Narrow"/>
      <family val="2"/>
      <scheme val="minor"/>
    </font>
    <font>
      <sz val="8"/>
      <name val="Aptos Narrow"/>
      <family val="2"/>
      <scheme val="minor"/>
    </font>
    <font>
      <u/>
      <sz val="11"/>
      <color theme="10"/>
      <name val="Aptos Narrow"/>
      <family val="2"/>
      <scheme val="minor"/>
    </font>
    <font>
      <b/>
      <sz val="11"/>
      <color theme="1"/>
      <name val="Aptos Narrow"/>
      <family val="2"/>
      <scheme val="minor"/>
    </font>
    <font>
      <sz val="14"/>
      <color theme="1"/>
      <name val="Aptos Narrow"/>
      <family val="2"/>
      <scheme val="minor"/>
    </font>
    <font>
      <sz val="40"/>
      <color theme="1"/>
      <name val="Aptos Narrow"/>
      <family val="2"/>
      <scheme val="minor"/>
    </font>
    <font>
      <sz val="12"/>
      <color theme="1"/>
      <name val="Aptos Narrow"/>
      <family val="2"/>
      <scheme val="minor"/>
    </font>
    <font>
      <sz val="12"/>
      <color theme="1"/>
      <name val="Aptos"/>
      <family val="2"/>
    </font>
    <font>
      <b/>
      <sz val="12"/>
      <color theme="1"/>
      <name val="Aptos"/>
      <family val="2"/>
    </font>
    <font>
      <sz val="12"/>
      <color theme="1"/>
      <name val="Arial"/>
      <family val="2"/>
    </font>
    <font>
      <sz val="20"/>
      <color theme="1"/>
      <name val="Aptos"/>
      <family val="2"/>
    </font>
    <font>
      <b/>
      <sz val="14"/>
      <color theme="1"/>
      <name val="Aptos"/>
      <family val="2"/>
    </font>
    <font>
      <sz val="14"/>
      <color theme="1"/>
      <name val="Aptos"/>
      <family val="2"/>
    </font>
    <font>
      <b/>
      <sz val="12"/>
      <color theme="1"/>
      <name val="Arial"/>
      <family val="2"/>
    </font>
    <font>
      <b/>
      <sz val="12"/>
      <color theme="1"/>
      <name val="Aptos Narrow"/>
      <family val="2"/>
      <scheme val="minor"/>
    </font>
    <font>
      <u/>
      <sz val="13"/>
      <color theme="10"/>
      <name val="Aptos Narrow"/>
      <family val="2"/>
      <scheme val="minor"/>
    </font>
    <font>
      <b/>
      <sz val="13"/>
      <name val="Aptos Narrow"/>
      <family val="2"/>
      <scheme val="minor"/>
    </font>
    <font>
      <sz val="13"/>
      <name val="Aptos Narrow"/>
      <family val="2"/>
      <scheme val="minor"/>
    </font>
    <font>
      <b/>
      <sz val="18"/>
      <color theme="1"/>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rgb="FFFF99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DAF2D0"/>
        <bgColor indexed="64"/>
      </patternFill>
    </fill>
    <fill>
      <patternFill patternType="solid">
        <fgColor rgb="FFC0E6F5"/>
        <bgColor indexed="64"/>
      </patternFill>
    </fill>
    <fill>
      <patternFill patternType="solid">
        <fgColor rgb="FFFFE5CC"/>
        <bgColor indexed="64"/>
      </patternFill>
    </fill>
    <fill>
      <patternFill patternType="solid">
        <fgColor rgb="FFFFF9CC"/>
        <bgColor indexed="64"/>
      </patternFill>
    </fill>
    <fill>
      <patternFill patternType="solid">
        <fgColor rgb="FFE6E6FA"/>
        <bgColor indexed="64"/>
      </patternFill>
    </fill>
    <fill>
      <patternFill patternType="solid">
        <fgColor rgb="FFFAF0F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6" fillId="0" borderId="0" applyNumberFormat="0" applyFill="0" applyBorder="0" applyAlignment="0" applyProtection="0"/>
    <xf numFmtId="0" fontId="13" fillId="0" borderId="0"/>
  </cellStyleXfs>
  <cellXfs count="130">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wrapText="1"/>
    </xf>
    <xf numFmtId="0" fontId="0" fillId="0" borderId="1" xfId="0" applyBorder="1" applyAlignment="1">
      <alignment horizontal="left"/>
    </xf>
    <xf numFmtId="0" fontId="4" fillId="0" borderId="1" xfId="0" applyFont="1" applyBorder="1" applyAlignment="1">
      <alignment horizontal="center" wrapText="1"/>
    </xf>
    <xf numFmtId="0" fontId="6" fillId="0" borderId="1" xfId="1" applyBorder="1" applyAlignment="1">
      <alignment horizontal="left" wrapText="1"/>
    </xf>
    <xf numFmtId="0" fontId="3" fillId="3" borderId="10" xfId="2" applyFont="1" applyFill="1" applyBorder="1" applyAlignment="1">
      <alignment horizontal="left" indent="13"/>
    </xf>
    <xf numFmtId="0" fontId="3" fillId="3" borderId="11" xfId="2" applyFont="1" applyFill="1" applyBorder="1" applyAlignment="1">
      <alignment horizontal="left" indent="25"/>
    </xf>
    <xf numFmtId="0" fontId="2" fillId="0" borderId="0" xfId="2" applyFont="1" applyAlignment="1">
      <alignment horizontal="left" indent="25"/>
    </xf>
    <xf numFmtId="0" fontId="11" fillId="0" borderId="0" xfId="2" applyFont="1" applyAlignment="1">
      <alignment horizontal="left" indent="25"/>
    </xf>
    <xf numFmtId="0" fontId="12" fillId="4" borderId="2" xfId="2" applyFont="1" applyFill="1" applyBorder="1"/>
    <xf numFmtId="0" fontId="11" fillId="4" borderId="3" xfId="2" applyFont="1" applyFill="1" applyBorder="1"/>
    <xf numFmtId="0" fontId="11" fillId="4" borderId="4" xfId="2" applyFont="1" applyFill="1" applyBorder="1"/>
    <xf numFmtId="0" fontId="12" fillId="7" borderId="10" xfId="2" applyFont="1" applyFill="1" applyBorder="1"/>
    <xf numFmtId="0" fontId="11" fillId="7" borderId="10" xfId="2" applyFont="1" applyFill="1" applyBorder="1"/>
    <xf numFmtId="0" fontId="11" fillId="7" borderId="11" xfId="2" applyFont="1" applyFill="1" applyBorder="1"/>
    <xf numFmtId="0" fontId="11" fillId="7" borderId="12" xfId="2" applyFont="1" applyFill="1" applyBorder="1"/>
    <xf numFmtId="0" fontId="13" fillId="0" borderId="0" xfId="2"/>
    <xf numFmtId="0" fontId="11" fillId="0" borderId="0" xfId="2" applyFont="1"/>
    <xf numFmtId="0" fontId="11" fillId="4" borderId="10" xfId="2" applyFont="1" applyFill="1" applyBorder="1" applyAlignment="1">
      <alignment horizontal="left" indent="1"/>
    </xf>
    <xf numFmtId="0" fontId="11" fillId="4" borderId="10" xfId="2" applyFont="1" applyFill="1" applyBorder="1"/>
    <xf numFmtId="0" fontId="11" fillId="5" borderId="7" xfId="2" applyFont="1" applyFill="1" applyBorder="1" applyAlignment="1">
      <alignment horizontal="left" vertical="top" indent="1"/>
    </xf>
    <xf numFmtId="0" fontId="11" fillId="5" borderId="8" xfId="2" applyFont="1" applyFill="1" applyBorder="1" applyAlignment="1">
      <alignment vertical="top"/>
    </xf>
    <xf numFmtId="0" fontId="11" fillId="6" borderId="10" xfId="2" applyFont="1" applyFill="1" applyBorder="1" applyAlignment="1">
      <alignment horizontal="left" indent="1"/>
    </xf>
    <xf numFmtId="0" fontId="11" fillId="6" borderId="10" xfId="2" applyFont="1" applyFill="1" applyBorder="1"/>
    <xf numFmtId="0" fontId="11" fillId="5" borderId="10" xfId="2" applyFont="1" applyFill="1" applyBorder="1" applyAlignment="1">
      <alignment horizontal="left" indent="1"/>
    </xf>
    <xf numFmtId="0" fontId="11" fillId="5" borderId="11" xfId="2" applyFont="1" applyFill="1" applyBorder="1"/>
    <xf numFmtId="0" fontId="14" fillId="0" borderId="0" xfId="2" applyFont="1" applyAlignment="1">
      <alignment vertical="center"/>
    </xf>
    <xf numFmtId="0" fontId="14" fillId="2" borderId="0" xfId="2" applyFont="1" applyFill="1" applyAlignment="1">
      <alignment vertical="center"/>
    </xf>
    <xf numFmtId="0" fontId="15" fillId="2" borderId="0" xfId="2" applyFont="1" applyFill="1" applyAlignment="1">
      <alignment vertical="top"/>
    </xf>
    <xf numFmtId="0" fontId="11" fillId="2" borderId="0" xfId="2" applyFont="1" applyFill="1" applyAlignment="1">
      <alignment vertical="top"/>
    </xf>
    <xf numFmtId="0" fontId="11" fillId="2" borderId="0" xfId="2" applyFont="1" applyFill="1" applyAlignment="1">
      <alignment vertical="top" wrapText="1"/>
    </xf>
    <xf numFmtId="0" fontId="10" fillId="2" borderId="0" xfId="2" applyFont="1" applyFill="1" applyAlignment="1">
      <alignment vertical="top"/>
    </xf>
    <xf numFmtId="0" fontId="13" fillId="2" borderId="0" xfId="2" applyFill="1"/>
    <xf numFmtId="0" fontId="12" fillId="0" borderId="1" xfId="2" applyFont="1" applyBorder="1" applyAlignment="1">
      <alignment horizontal="right" wrapText="1"/>
    </xf>
    <xf numFmtId="0" fontId="12" fillId="0" borderId="1" xfId="2" applyFont="1" applyBorder="1" applyAlignment="1">
      <alignment wrapText="1"/>
    </xf>
    <xf numFmtId="0" fontId="12" fillId="6" borderId="1" xfId="2" applyFont="1" applyFill="1" applyBorder="1" applyAlignment="1">
      <alignment wrapText="1"/>
    </xf>
    <xf numFmtId="0" fontId="12" fillId="0" borderId="1" xfId="2" applyFont="1" applyBorder="1" applyAlignment="1">
      <alignment horizontal="right" vertical="top" wrapText="1"/>
    </xf>
    <xf numFmtId="0" fontId="11" fillId="0" borderId="1" xfId="2" applyFont="1" applyBorder="1" applyAlignment="1">
      <alignment horizontal="left" vertical="top" wrapText="1"/>
    </xf>
    <xf numFmtId="0" fontId="11" fillId="6" borderId="1" xfId="2" applyFont="1" applyFill="1" applyBorder="1" applyAlignment="1">
      <alignment horizontal="left" vertical="top" wrapText="1"/>
    </xf>
    <xf numFmtId="0" fontId="12" fillId="2" borderId="17" xfId="2" applyFont="1" applyFill="1" applyBorder="1" applyAlignment="1">
      <alignment wrapText="1"/>
    </xf>
    <xf numFmtId="0" fontId="11" fillId="2" borderId="18" xfId="2" applyFont="1" applyFill="1" applyBorder="1"/>
    <xf numFmtId="0" fontId="12" fillId="2" borderId="18" xfId="2" applyFont="1" applyFill="1" applyBorder="1" applyAlignment="1">
      <alignment vertical="top" wrapText="1"/>
    </xf>
    <xf numFmtId="0" fontId="12" fillId="2" borderId="14" xfId="2" applyFont="1" applyFill="1" applyBorder="1" applyAlignment="1">
      <alignment vertical="top" wrapText="1"/>
    </xf>
    <xf numFmtId="0" fontId="11" fillId="2" borderId="13" xfId="2" applyFont="1" applyFill="1" applyBorder="1" applyAlignment="1">
      <alignment horizontal="center" vertical="center" wrapText="1"/>
    </xf>
    <xf numFmtId="0" fontId="13" fillId="2" borderId="17" xfId="2" applyFill="1" applyBorder="1" applyAlignment="1">
      <alignment vertical="top"/>
    </xf>
    <xf numFmtId="0" fontId="13" fillId="2" borderId="18" xfId="2" applyFill="1" applyBorder="1" applyAlignment="1">
      <alignment vertical="top"/>
    </xf>
    <xf numFmtId="0" fontId="13" fillId="2" borderId="14" xfId="2" applyFill="1" applyBorder="1" applyAlignment="1">
      <alignment vertical="top"/>
    </xf>
    <xf numFmtId="0" fontId="11" fillId="2" borderId="16" xfId="2" applyFont="1" applyFill="1" applyBorder="1" applyAlignment="1">
      <alignment vertical="top"/>
    </xf>
    <xf numFmtId="0" fontId="12" fillId="2" borderId="15" xfId="2" applyFont="1" applyFill="1" applyBorder="1" applyAlignment="1">
      <alignment vertical="top"/>
    </xf>
    <xf numFmtId="0" fontId="7" fillId="2" borderId="0" xfId="2" applyFont="1" applyFill="1" applyAlignment="1">
      <alignment vertical="top"/>
    </xf>
    <xf numFmtId="0" fontId="12" fillId="2" borderId="0" xfId="2" applyFont="1" applyFill="1" applyAlignment="1">
      <alignment vertical="top"/>
    </xf>
    <xf numFmtId="0" fontId="11" fillId="6" borderId="3" xfId="2" applyFont="1" applyFill="1" applyBorder="1"/>
    <xf numFmtId="0" fontId="15" fillId="6" borderId="0" xfId="2" applyFont="1" applyFill="1" applyAlignment="1">
      <alignment vertical="top"/>
    </xf>
    <xf numFmtId="0" fontId="11" fillId="2" borderId="0" xfId="2" applyFont="1" applyFill="1"/>
    <xf numFmtId="0" fontId="12" fillId="2" borderId="0" xfId="2" applyFont="1" applyFill="1" applyAlignment="1">
      <alignment horizontal="right" vertical="top" wrapText="1"/>
    </xf>
    <xf numFmtId="0" fontId="11" fillId="2" borderId="0" xfId="2" applyFont="1" applyFill="1" applyAlignment="1">
      <alignment horizontal="left" vertical="top" wrapText="1"/>
    </xf>
    <xf numFmtId="0" fontId="12" fillId="2" borderId="0" xfId="2" applyFont="1" applyFill="1" applyAlignment="1">
      <alignment vertical="top" wrapText="1"/>
    </xf>
    <xf numFmtId="0" fontId="13" fillId="2" borderId="0" xfId="2" applyFill="1" applyAlignment="1">
      <alignment vertical="top"/>
    </xf>
    <xf numFmtId="0" fontId="17" fillId="0" borderId="0" xfId="2" applyFont="1"/>
    <xf numFmtId="0" fontId="13" fillId="0" borderId="1" xfId="2" applyBorder="1"/>
    <xf numFmtId="0" fontId="13" fillId="0" borderId="1" xfId="2" applyBorder="1" applyAlignment="1">
      <alignment wrapText="1"/>
    </xf>
    <xf numFmtId="164" fontId="11" fillId="0" borderId="0" xfId="2" applyNumberFormat="1" applyFont="1"/>
    <xf numFmtId="0" fontId="0" fillId="0" borderId="0" xfId="0" applyAlignment="1">
      <alignment horizontal="left" wrapText="1"/>
    </xf>
    <xf numFmtId="0" fontId="3" fillId="3" borderId="12" xfId="2" applyFont="1" applyFill="1" applyBorder="1" applyAlignment="1">
      <alignment horizontal="left" indent="25"/>
    </xf>
    <xf numFmtId="0" fontId="14" fillId="2" borderId="6" xfId="2" applyFont="1" applyFill="1" applyBorder="1" applyAlignment="1">
      <alignment vertical="center"/>
    </xf>
    <xf numFmtId="0" fontId="15" fillId="2" borderId="6" xfId="2" applyFont="1" applyFill="1" applyBorder="1" applyAlignment="1">
      <alignment vertical="top"/>
    </xf>
    <xf numFmtId="0" fontId="11" fillId="2" borderId="6" xfId="2" applyFont="1" applyFill="1" applyBorder="1" applyAlignment="1">
      <alignment vertical="top" wrapText="1"/>
    </xf>
    <xf numFmtId="0" fontId="11" fillId="2" borderId="6" xfId="2" applyFont="1" applyFill="1" applyBorder="1"/>
    <xf numFmtId="0" fontId="11" fillId="2" borderId="6" xfId="2" applyFont="1" applyFill="1" applyBorder="1" applyAlignment="1">
      <alignment horizontal="left" vertical="top" wrapText="1"/>
    </xf>
    <xf numFmtId="0" fontId="11" fillId="2" borderId="6" xfId="2" applyFont="1" applyFill="1" applyBorder="1" applyAlignment="1">
      <alignment vertical="top"/>
    </xf>
    <xf numFmtId="0" fontId="12" fillId="2" borderId="6" xfId="2" applyFont="1" applyFill="1" applyBorder="1" applyAlignment="1">
      <alignment vertical="top" wrapText="1"/>
    </xf>
    <xf numFmtId="0" fontId="13" fillId="2" borderId="6" xfId="2" applyFill="1" applyBorder="1" applyAlignment="1">
      <alignment vertical="top"/>
    </xf>
    <xf numFmtId="0" fontId="7" fillId="2" borderId="6" xfId="2" applyFont="1" applyFill="1" applyBorder="1" applyAlignment="1">
      <alignment vertical="top"/>
    </xf>
    <xf numFmtId="0" fontId="10" fillId="2" borderId="6" xfId="2" applyFont="1" applyFill="1" applyBorder="1" applyAlignment="1">
      <alignment vertical="top"/>
    </xf>
    <xf numFmtId="0" fontId="13" fillId="2" borderId="6" xfId="2" applyFill="1" applyBorder="1"/>
    <xf numFmtId="14" fontId="11" fillId="0" borderId="0" xfId="2" applyNumberFormat="1" applyFont="1"/>
    <xf numFmtId="0" fontId="4" fillId="6" borderId="1" xfId="0" applyFont="1" applyFill="1" applyBorder="1" applyAlignment="1">
      <alignment wrapText="1"/>
    </xf>
    <xf numFmtId="0" fontId="18" fillId="0" borderId="0" xfId="0" applyFont="1"/>
    <xf numFmtId="0" fontId="10" fillId="7" borderId="0" xfId="0" applyFont="1" applyFill="1"/>
    <xf numFmtId="0" fontId="0" fillId="7" borderId="0" xfId="0" applyFill="1"/>
    <xf numFmtId="0" fontId="10" fillId="11" borderId="0" xfId="0" applyFont="1" applyFill="1"/>
    <xf numFmtId="0" fontId="0" fillId="11" borderId="0" xfId="0" applyFill="1"/>
    <xf numFmtId="0" fontId="19" fillId="2" borderId="2" xfId="1" applyFont="1" applyFill="1" applyBorder="1" applyAlignment="1" applyProtection="1"/>
    <xf numFmtId="0" fontId="19" fillId="2" borderId="3" xfId="1" applyFont="1" applyFill="1" applyBorder="1" applyAlignment="1" applyProtection="1"/>
    <xf numFmtId="0" fontId="19" fillId="2" borderId="4" xfId="1" applyFont="1" applyFill="1" applyBorder="1" applyAlignment="1" applyProtection="1"/>
    <xf numFmtId="0" fontId="10" fillId="8" borderId="0" xfId="0" applyFont="1" applyFill="1"/>
    <xf numFmtId="0" fontId="0" fillId="8" borderId="0" xfId="0" applyFill="1"/>
    <xf numFmtId="0" fontId="20" fillId="2" borderId="0" xfId="1" applyFont="1" applyFill="1" applyBorder="1" applyAlignment="1" applyProtection="1"/>
    <xf numFmtId="0" fontId="19" fillId="2" borderId="0" xfId="1" applyFont="1" applyFill="1" applyBorder="1" applyAlignment="1" applyProtection="1"/>
    <xf numFmtId="0" fontId="19" fillId="2" borderId="6" xfId="1" applyFont="1" applyFill="1" applyBorder="1" applyAlignment="1" applyProtection="1"/>
    <xf numFmtId="0" fontId="10" fillId="9" borderId="0" xfId="0" applyFont="1" applyFill="1"/>
    <xf numFmtId="0" fontId="0" fillId="9" borderId="0" xfId="0" applyFill="1"/>
    <xf numFmtId="0" fontId="10" fillId="10" borderId="0" xfId="0" applyFont="1" applyFill="1"/>
    <xf numFmtId="0" fontId="0" fillId="10" borderId="0" xfId="0" applyFill="1"/>
    <xf numFmtId="0" fontId="21" fillId="2" borderId="0" xfId="1" applyFont="1" applyFill="1" applyBorder="1" applyAlignment="1" applyProtection="1"/>
    <xf numFmtId="0" fontId="10" fillId="0" borderId="7" xfId="0" applyFont="1" applyBorder="1" applyAlignment="1">
      <alignment horizontal="left" vertical="top"/>
    </xf>
    <xf numFmtId="0" fontId="10" fillId="0" borderId="8" xfId="0" applyFont="1" applyBorder="1" applyAlignment="1">
      <alignment horizontal="left" vertical="top"/>
    </xf>
    <xf numFmtId="0" fontId="10" fillId="0" borderId="9" xfId="0" applyFont="1" applyBorder="1" applyAlignment="1">
      <alignment horizontal="left" vertical="top"/>
    </xf>
    <xf numFmtId="0" fontId="4" fillId="0" borderId="1" xfId="0" applyFont="1" applyBorder="1" applyAlignment="1">
      <alignment wrapText="1"/>
    </xf>
    <xf numFmtId="0" fontId="22" fillId="0" borderId="1" xfId="0" applyFont="1" applyBorder="1" applyAlignment="1">
      <alignment wrapText="1"/>
    </xf>
    <xf numFmtId="0" fontId="8" fillId="0" borderId="0" xfId="0" applyFont="1"/>
    <xf numFmtId="0" fontId="10" fillId="0" borderId="1" xfId="0" applyFont="1" applyBorder="1"/>
    <xf numFmtId="0" fontId="10" fillId="0" borderId="1" xfId="0" applyFont="1" applyBorder="1" applyAlignment="1">
      <alignment horizontal="left" wrapText="1"/>
    </xf>
    <xf numFmtId="0" fontId="10" fillId="0" borderId="1" xfId="0" applyFont="1" applyBorder="1" applyAlignment="1">
      <alignment wrapText="1"/>
    </xf>
    <xf numFmtId="0" fontId="0" fillId="0" borderId="0" xfId="0" applyAlignment="1">
      <alignment wrapText="1"/>
    </xf>
    <xf numFmtId="0" fontId="18" fillId="2" borderId="0" xfId="2" applyFont="1" applyFill="1" applyAlignment="1">
      <alignment vertical="top"/>
    </xf>
    <xf numFmtId="0" fontId="11" fillId="4" borderId="10" xfId="2" applyFont="1" applyFill="1" applyBorder="1" applyProtection="1">
      <protection locked="0"/>
    </xf>
    <xf numFmtId="0" fontId="11" fillId="4" borderId="11" xfId="2" applyFont="1" applyFill="1" applyBorder="1" applyProtection="1">
      <protection locked="0"/>
    </xf>
    <xf numFmtId="0" fontId="11" fillId="4" borderId="12" xfId="2" applyFont="1" applyFill="1" applyBorder="1" applyProtection="1">
      <protection locked="0"/>
    </xf>
    <xf numFmtId="0" fontId="11" fillId="6" borderId="10" xfId="2" applyFont="1" applyFill="1" applyBorder="1" applyProtection="1">
      <protection locked="0"/>
    </xf>
    <xf numFmtId="0" fontId="11" fillId="6" borderId="11" xfId="2" applyFont="1" applyFill="1" applyBorder="1" applyProtection="1">
      <protection locked="0"/>
    </xf>
    <xf numFmtId="0" fontId="11" fillId="6" borderId="12" xfId="2" applyFont="1" applyFill="1" applyBorder="1" applyProtection="1">
      <protection locked="0"/>
    </xf>
    <xf numFmtId="0" fontId="11" fillId="5" borderId="7" xfId="2" applyFont="1" applyFill="1" applyBorder="1" applyAlignment="1" applyProtection="1">
      <alignment vertical="top"/>
      <protection locked="0"/>
    </xf>
    <xf numFmtId="0" fontId="11" fillId="5" borderId="9" xfId="2" applyFont="1" applyFill="1" applyBorder="1" applyAlignment="1" applyProtection="1">
      <alignment vertical="top"/>
      <protection locked="0"/>
    </xf>
    <xf numFmtId="0" fontId="11" fillId="5" borderId="10" xfId="2" applyFont="1" applyFill="1" applyBorder="1" applyProtection="1">
      <protection locked="0"/>
    </xf>
    <xf numFmtId="0" fontId="11" fillId="5" borderId="12" xfId="2" applyFont="1" applyFill="1" applyBorder="1" applyProtection="1">
      <protection locked="0"/>
    </xf>
    <xf numFmtId="0" fontId="10" fillId="6" borderId="1" xfId="0" applyFont="1" applyFill="1" applyBorder="1" applyProtection="1">
      <protection locked="0"/>
    </xf>
    <xf numFmtId="0" fontId="10" fillId="6" borderId="1" xfId="0" applyFont="1" applyFill="1" applyBorder="1" applyAlignment="1" applyProtection="1">
      <alignment wrapText="1"/>
      <protection locked="0"/>
    </xf>
    <xf numFmtId="0" fontId="9" fillId="0" borderId="2" xfId="0" applyFont="1" applyBorder="1" applyAlignment="1">
      <alignment horizontal="left"/>
    </xf>
    <xf numFmtId="0" fontId="9" fillId="0" borderId="3" xfId="0" applyFont="1" applyBorder="1" applyAlignment="1">
      <alignment horizontal="left"/>
    </xf>
    <xf numFmtId="0" fontId="9" fillId="0" borderId="4" xfId="0" applyFont="1" applyBorder="1" applyAlignment="1">
      <alignment horizontal="left"/>
    </xf>
    <xf numFmtId="0" fontId="9" fillId="0" borderId="5" xfId="0" applyFont="1" applyBorder="1" applyAlignment="1">
      <alignment horizontal="left"/>
    </xf>
    <xf numFmtId="0" fontId="9" fillId="0" borderId="0" xfId="0" applyFont="1" applyAlignment="1">
      <alignment horizontal="left"/>
    </xf>
    <xf numFmtId="0" fontId="9" fillId="0" borderId="6" xfId="0" applyFont="1" applyBorder="1" applyAlignment="1">
      <alignment horizontal="left"/>
    </xf>
    <xf numFmtId="0" fontId="9" fillId="0" borderId="7" xfId="0" applyFont="1" applyBorder="1" applyAlignment="1">
      <alignment horizontal="left"/>
    </xf>
    <xf numFmtId="0" fontId="9" fillId="0" borderId="8" xfId="0" applyFont="1" applyBorder="1" applyAlignment="1">
      <alignment horizontal="left"/>
    </xf>
    <xf numFmtId="0" fontId="9" fillId="0" borderId="9" xfId="0" applyFont="1" applyBorder="1" applyAlignment="1">
      <alignment horizontal="left"/>
    </xf>
    <xf numFmtId="0" fontId="1" fillId="6" borderId="1" xfId="0" applyFont="1" applyFill="1" applyBorder="1" applyAlignment="1" applyProtection="1">
      <alignment wrapText="1"/>
      <protection locked="0"/>
    </xf>
  </cellXfs>
  <cellStyles count="3">
    <cellStyle name="Hyperlink" xfId="1" builtinId="8"/>
    <cellStyle name="Normal" xfId="0" builtinId="0"/>
    <cellStyle name="Normal 2" xfId="2" xr:uid="{CFD29A0A-A8D5-42C5-90BC-2CDDBA20B684}"/>
  </cellStyles>
  <dxfs count="21">
    <dxf>
      <fill>
        <patternFill>
          <bgColor rgb="FFD9EAF7"/>
        </patternFill>
      </fill>
    </dxf>
    <dxf>
      <fill>
        <patternFill>
          <bgColor rgb="FFFAF0F0"/>
        </patternFill>
      </fill>
    </dxf>
    <dxf>
      <fill>
        <patternFill>
          <bgColor rgb="FFFFE5CC"/>
        </patternFill>
      </fill>
    </dxf>
    <dxf>
      <fill>
        <patternFill>
          <bgColor rgb="FFFFF9CC"/>
        </patternFill>
      </fill>
    </dxf>
    <dxf>
      <fill>
        <patternFill>
          <bgColor rgb="FFE6E6FA"/>
        </patternFill>
      </fill>
    </dxf>
    <dxf>
      <fill>
        <patternFill>
          <bgColor rgb="FFFDE2E2"/>
        </patternFill>
      </fill>
    </dxf>
    <dxf>
      <fill>
        <patternFill>
          <bgColor rgb="FFE9F496"/>
        </patternFill>
      </fill>
    </dxf>
    <dxf>
      <fill>
        <patternFill>
          <bgColor rgb="FFD9EAF7"/>
        </patternFill>
      </fill>
    </dxf>
    <dxf>
      <fill>
        <patternFill>
          <bgColor rgb="FFFAF0F0"/>
        </patternFill>
      </fill>
    </dxf>
    <dxf>
      <fill>
        <patternFill>
          <bgColor rgb="FFFFE5CC"/>
        </patternFill>
      </fill>
    </dxf>
    <dxf>
      <fill>
        <patternFill>
          <bgColor rgb="FFFFF9CC"/>
        </patternFill>
      </fill>
    </dxf>
    <dxf>
      <fill>
        <patternFill>
          <bgColor rgb="FFE6E6FA"/>
        </patternFill>
      </fill>
    </dxf>
    <dxf>
      <fill>
        <patternFill>
          <bgColor rgb="FFFDE2E2"/>
        </patternFill>
      </fill>
    </dxf>
    <dxf>
      <fill>
        <patternFill>
          <bgColor rgb="FFE9F496"/>
        </patternFill>
      </fill>
    </dxf>
    <dxf>
      <fill>
        <patternFill>
          <bgColor rgb="FFD9EAF7"/>
        </patternFill>
      </fill>
    </dxf>
    <dxf>
      <fill>
        <patternFill>
          <bgColor rgb="FFFAF0F0"/>
        </patternFill>
      </fill>
    </dxf>
    <dxf>
      <fill>
        <patternFill>
          <bgColor rgb="FFFFE5CC"/>
        </patternFill>
      </fill>
    </dxf>
    <dxf>
      <fill>
        <patternFill>
          <bgColor rgb="FFFFF9CC"/>
        </patternFill>
      </fill>
    </dxf>
    <dxf>
      <fill>
        <patternFill>
          <bgColor rgb="FFE6E6FA"/>
        </patternFill>
      </fill>
    </dxf>
    <dxf>
      <fill>
        <patternFill>
          <bgColor rgb="FFFDE2E2"/>
        </patternFill>
      </fill>
    </dxf>
    <dxf>
      <fill>
        <patternFill>
          <bgColor rgb="FFE9F496"/>
        </patternFill>
      </fill>
    </dxf>
  </dxfs>
  <tableStyles count="0" defaultTableStyle="TableStyleMedium2" defaultPivotStyle="PivotStyleLight16"/>
  <colors>
    <mruColors>
      <color rgb="FFFF9900"/>
      <color rgb="FFE6E6FA"/>
      <color rgb="FFFFF9CC"/>
      <color rgb="FFFFE5CC"/>
      <color rgb="FFFAF0F0"/>
      <color rgb="FFC0E6F5"/>
      <color rgb="FFDAF2D0"/>
      <color rgb="FF99CCFF"/>
      <color rgb="FFE9F496"/>
      <color rgb="FFFD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cms.gov/medicare/coding-billing/place-of-service-codes/code-sets" TargetMode="External"/><Relationship Id="rId2" Type="http://schemas.openxmlformats.org/officeDocument/2006/relationships/hyperlink" Target="https://resdac.org/cms-data/variables/patient-status" TargetMode="External"/><Relationship Id="rId1" Type="http://schemas.openxmlformats.org/officeDocument/2006/relationships/hyperlink" Target="https://resdac.org/cms-data/variables/source-admission-inpatient-facility-newborn-admit-type-delivery-code" TargetMode="External"/><Relationship Id="rId5" Type="http://schemas.openxmlformats.org/officeDocument/2006/relationships/printerSettings" Target="../printerSettings/printerSettings5.bin"/><Relationship Id="rId4" Type="http://schemas.openxmlformats.org/officeDocument/2006/relationships/hyperlink" Target="https://www.cms.gov/medicare/coding-billing/place-of-service-codes/code-se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CB4CA-6BA5-4D4A-9076-43EF600036DA}">
  <sheetPr>
    <pageSetUpPr fitToPage="1"/>
  </sheetPr>
  <dimension ref="A1:O60"/>
  <sheetViews>
    <sheetView workbookViewId="0">
      <selection activeCell="H4" sqref="H4"/>
    </sheetView>
  </sheetViews>
  <sheetFormatPr defaultColWidth="9.140625" defaultRowHeight="15.75" x14ac:dyDescent="0.25"/>
  <cols>
    <col min="1" max="1" width="18.5703125" style="19" customWidth="1"/>
    <col min="2" max="3" width="19.42578125" style="19" customWidth="1"/>
    <col min="4" max="4" width="27.85546875" style="19" customWidth="1"/>
    <col min="5" max="5" width="28.5703125" style="19" customWidth="1"/>
    <col min="6" max="6" width="17.85546875" style="19" customWidth="1"/>
    <col min="7" max="7" width="18.28515625" style="19" customWidth="1"/>
    <col min="8" max="8" width="17.85546875" style="19" customWidth="1"/>
    <col min="9" max="9" width="19.85546875" style="19" customWidth="1"/>
    <col min="10" max="15" width="11.85546875" style="19" customWidth="1"/>
    <col min="16" max="16384" width="9.140625" style="19"/>
  </cols>
  <sheetData>
    <row r="1" spans="1:15" s="10" customFormat="1" ht="46.5" x14ac:dyDescent="0.7">
      <c r="A1" s="7" t="s">
        <v>0</v>
      </c>
      <c r="B1" s="8"/>
      <c r="C1" s="8"/>
      <c r="D1" s="8"/>
      <c r="E1" s="8"/>
      <c r="F1" s="8"/>
      <c r="G1" s="8"/>
      <c r="H1" s="8"/>
      <c r="I1" s="65"/>
      <c r="J1" s="9"/>
      <c r="K1" s="9"/>
      <c r="L1" s="9"/>
      <c r="M1" s="9"/>
      <c r="N1" s="9"/>
      <c r="O1" s="9"/>
    </row>
    <row r="2" spans="1:15" ht="32.25" customHeight="1" x14ac:dyDescent="0.25">
      <c r="A2" s="11" t="s">
        <v>1</v>
      </c>
      <c r="B2" s="12"/>
      <c r="C2" s="12"/>
      <c r="D2" s="53" t="s">
        <v>2</v>
      </c>
      <c r="E2" s="13"/>
      <c r="F2" s="14" t="s">
        <v>3</v>
      </c>
      <c r="G2" s="15"/>
      <c r="H2" s="16"/>
      <c r="I2" s="17"/>
      <c r="J2" s="18"/>
      <c r="O2" s="18"/>
    </row>
    <row r="3" spans="1:15" x14ac:dyDescent="0.25">
      <c r="A3" s="20" t="s">
        <v>4</v>
      </c>
      <c r="B3" s="21"/>
      <c r="C3" s="108" t="s">
        <v>779</v>
      </c>
      <c r="D3" s="109"/>
      <c r="E3" s="110"/>
      <c r="F3" s="22" t="s">
        <v>5</v>
      </c>
      <c r="G3" s="23"/>
      <c r="H3" s="114">
        <v>6978</v>
      </c>
      <c r="I3" s="115"/>
      <c r="J3" s="18"/>
      <c r="O3" s="18"/>
    </row>
    <row r="4" spans="1:15" x14ac:dyDescent="0.25">
      <c r="A4" s="24" t="s">
        <v>6</v>
      </c>
      <c r="B4" s="25"/>
      <c r="C4" s="111" t="s">
        <v>780</v>
      </c>
      <c r="D4" s="112"/>
      <c r="E4" s="113"/>
      <c r="F4" s="26" t="s">
        <v>7</v>
      </c>
      <c r="G4" s="27"/>
      <c r="H4" s="116" t="s">
        <v>801</v>
      </c>
      <c r="I4" s="117"/>
      <c r="J4" s="18"/>
      <c r="O4" s="18"/>
    </row>
    <row r="5" spans="1:15" ht="30.75" customHeight="1" x14ac:dyDescent="0.25">
      <c r="A5" s="28" t="s">
        <v>777</v>
      </c>
      <c r="B5" s="29"/>
      <c r="C5" s="29"/>
      <c r="D5" s="29"/>
      <c r="E5" s="29"/>
      <c r="F5" s="29"/>
      <c r="G5" s="29"/>
      <c r="H5" s="29"/>
      <c r="I5" s="66"/>
    </row>
    <row r="6" spans="1:15" ht="18.75" x14ac:dyDescent="0.25">
      <c r="A6" s="30" t="s">
        <v>8</v>
      </c>
      <c r="B6" s="30"/>
      <c r="C6" s="30"/>
      <c r="D6" s="30"/>
      <c r="E6" s="30"/>
      <c r="F6" s="30"/>
      <c r="G6" s="30"/>
      <c r="H6" s="30"/>
      <c r="I6" s="67"/>
    </row>
    <row r="7" spans="1:15" ht="18.75" x14ac:dyDescent="0.25">
      <c r="A7" s="54" t="s">
        <v>9</v>
      </c>
      <c r="B7" s="54"/>
      <c r="C7" s="54"/>
      <c r="D7" s="54"/>
      <c r="E7" s="54"/>
      <c r="F7" s="54"/>
      <c r="G7" s="30"/>
      <c r="H7" s="30"/>
      <c r="I7" s="67"/>
    </row>
    <row r="8" spans="1:15" ht="18.75" x14ac:dyDescent="0.25">
      <c r="A8" s="30"/>
      <c r="B8" s="30"/>
      <c r="C8" s="30"/>
      <c r="D8" s="30"/>
      <c r="E8" s="30"/>
      <c r="F8" s="30"/>
      <c r="G8" s="30"/>
      <c r="H8" s="30"/>
      <c r="I8" s="67"/>
    </row>
    <row r="9" spans="1:15" ht="15.75" customHeight="1" x14ac:dyDescent="0.25">
      <c r="A9" s="31" t="s">
        <v>10</v>
      </c>
      <c r="B9" s="32"/>
      <c r="C9" s="32"/>
      <c r="D9" s="32"/>
      <c r="E9" s="32"/>
      <c r="F9" s="32"/>
      <c r="G9" s="32"/>
      <c r="H9" s="32"/>
      <c r="I9" s="68"/>
    </row>
    <row r="10" spans="1:15" x14ac:dyDescent="0.25">
      <c r="A10" s="31" t="s">
        <v>11</v>
      </c>
      <c r="B10" s="32"/>
      <c r="C10" s="32"/>
      <c r="D10" s="32"/>
      <c r="E10" s="32"/>
      <c r="F10" s="32"/>
      <c r="G10" s="32"/>
      <c r="H10" s="32"/>
      <c r="I10" s="68"/>
    </row>
    <row r="11" spans="1:15" x14ac:dyDescent="0.25">
      <c r="A11" s="31" t="s">
        <v>12</v>
      </c>
      <c r="B11" s="32"/>
      <c r="C11" s="32"/>
      <c r="D11" s="32"/>
      <c r="E11" s="32"/>
      <c r="F11" s="32"/>
      <c r="G11" s="32"/>
      <c r="H11" s="32"/>
      <c r="I11" s="68"/>
    </row>
    <row r="12" spans="1:15" x14ac:dyDescent="0.25">
      <c r="A12" s="107" t="s">
        <v>778</v>
      </c>
      <c r="B12" s="32"/>
      <c r="C12" s="32"/>
      <c r="D12" s="32"/>
      <c r="E12" s="32"/>
      <c r="F12" s="32"/>
      <c r="G12" s="32"/>
      <c r="H12" s="32"/>
      <c r="I12" s="68"/>
    </row>
    <row r="13" spans="1:15" ht="31.5" customHeight="1" x14ac:dyDescent="0.25">
      <c r="A13" s="35" t="s">
        <v>13</v>
      </c>
      <c r="B13" s="55"/>
      <c r="C13" s="55"/>
      <c r="D13" s="55"/>
      <c r="E13" s="55"/>
      <c r="F13" s="55"/>
      <c r="G13" s="55"/>
      <c r="H13" s="55"/>
      <c r="I13" s="69"/>
    </row>
    <row r="14" spans="1:15" ht="31.5" x14ac:dyDescent="0.25">
      <c r="A14" s="35" t="s">
        <v>14</v>
      </c>
      <c r="B14" s="36" t="s">
        <v>15</v>
      </c>
      <c r="C14" s="36" t="s">
        <v>16</v>
      </c>
      <c r="D14" s="36" t="s">
        <v>17</v>
      </c>
      <c r="E14" s="36" t="s">
        <v>18</v>
      </c>
      <c r="F14" s="36" t="s">
        <v>19</v>
      </c>
      <c r="G14" s="36" t="s">
        <v>20</v>
      </c>
      <c r="H14" s="37" t="s">
        <v>21</v>
      </c>
      <c r="I14" s="37" t="s">
        <v>22</v>
      </c>
    </row>
    <row r="15" spans="1:15" ht="110.25" x14ac:dyDescent="0.25">
      <c r="A15" s="38" t="s">
        <v>23</v>
      </c>
      <c r="B15" s="39" t="s">
        <v>24</v>
      </c>
      <c r="C15" s="39" t="s">
        <v>25</v>
      </c>
      <c r="D15" s="39" t="s">
        <v>26</v>
      </c>
      <c r="E15" s="39" t="s">
        <v>27</v>
      </c>
      <c r="F15" s="39" t="s">
        <v>28</v>
      </c>
      <c r="G15" s="39" t="s">
        <v>29</v>
      </c>
      <c r="H15" s="40" t="s">
        <v>30</v>
      </c>
      <c r="I15" s="40" t="s">
        <v>31</v>
      </c>
    </row>
    <row r="16" spans="1:15" x14ac:dyDescent="0.25">
      <c r="A16" s="56"/>
      <c r="B16" s="57"/>
      <c r="C16" s="57"/>
      <c r="D16" s="57"/>
      <c r="E16" s="57"/>
      <c r="F16" s="57"/>
      <c r="G16" s="57"/>
      <c r="H16" s="57"/>
      <c r="I16" s="70"/>
    </row>
    <row r="17" spans="1:9" ht="18.75" x14ac:dyDescent="0.25">
      <c r="A17" s="30" t="s">
        <v>19</v>
      </c>
      <c r="B17" s="30"/>
      <c r="C17" s="30"/>
      <c r="D17" s="30"/>
      <c r="E17" s="30"/>
      <c r="F17" s="30"/>
      <c r="G17" s="30"/>
      <c r="H17" s="30"/>
      <c r="I17" s="67"/>
    </row>
    <row r="18" spans="1:9" ht="18.75" x14ac:dyDescent="0.25">
      <c r="A18" s="30"/>
      <c r="B18" s="30"/>
      <c r="C18" s="30"/>
      <c r="D18" s="30"/>
      <c r="E18" s="30"/>
      <c r="F18" s="30"/>
      <c r="G18" s="30"/>
      <c r="H18" s="30"/>
      <c r="I18" s="67"/>
    </row>
    <row r="19" spans="1:9" ht="15.75" customHeight="1" x14ac:dyDescent="0.25">
      <c r="A19" s="31" t="s">
        <v>32</v>
      </c>
      <c r="B19" s="31"/>
      <c r="C19" s="31"/>
      <c r="D19" s="31"/>
      <c r="E19" s="31"/>
      <c r="F19" s="31"/>
      <c r="G19" s="31"/>
      <c r="H19" s="31"/>
      <c r="I19" s="71"/>
    </row>
    <row r="20" spans="1:9" x14ac:dyDescent="0.25">
      <c r="A20" s="31" t="s">
        <v>33</v>
      </c>
      <c r="B20" s="31"/>
      <c r="C20" s="31"/>
      <c r="D20" s="31"/>
      <c r="E20" s="31"/>
      <c r="F20" s="31"/>
      <c r="G20" s="31"/>
      <c r="H20" s="31"/>
      <c r="I20" s="71"/>
    </row>
    <row r="21" spans="1:9" x14ac:dyDescent="0.25">
      <c r="A21" s="31" t="s">
        <v>34</v>
      </c>
      <c r="B21" s="31"/>
      <c r="C21" s="31"/>
      <c r="D21" s="31"/>
      <c r="E21" s="31"/>
      <c r="F21" s="31"/>
      <c r="G21" s="31"/>
      <c r="H21" s="31"/>
      <c r="I21" s="71"/>
    </row>
    <row r="22" spans="1:9" x14ac:dyDescent="0.25">
      <c r="A22" s="31" t="s">
        <v>35</v>
      </c>
      <c r="B22" s="31"/>
      <c r="C22" s="31"/>
      <c r="D22" s="31"/>
      <c r="E22" s="31"/>
      <c r="F22" s="31"/>
      <c r="G22" s="31"/>
      <c r="H22" s="31"/>
      <c r="I22" s="71"/>
    </row>
    <row r="23" spans="1:9" x14ac:dyDescent="0.25">
      <c r="A23" s="31"/>
      <c r="B23" s="31"/>
      <c r="C23" s="31"/>
      <c r="D23" s="31"/>
      <c r="E23" s="31"/>
      <c r="F23" s="31"/>
      <c r="G23" s="31"/>
      <c r="H23" s="31"/>
      <c r="I23" s="71"/>
    </row>
    <row r="24" spans="1:9" x14ac:dyDescent="0.25">
      <c r="A24" s="50" t="s">
        <v>36</v>
      </c>
      <c r="B24" s="31"/>
      <c r="C24" s="31"/>
      <c r="D24" s="31"/>
      <c r="E24" s="31"/>
      <c r="F24" s="31"/>
      <c r="G24" s="31"/>
      <c r="H24" s="31"/>
      <c r="I24" s="71"/>
    </row>
    <row r="25" spans="1:9" x14ac:dyDescent="0.25">
      <c r="A25" s="50" t="s">
        <v>37</v>
      </c>
      <c r="B25" s="31"/>
      <c r="C25" s="31"/>
      <c r="D25" s="31"/>
      <c r="E25" s="31"/>
      <c r="F25" s="31"/>
      <c r="G25" s="31"/>
      <c r="H25" s="31"/>
      <c r="I25" s="71"/>
    </row>
    <row r="26" spans="1:9" x14ac:dyDescent="0.25">
      <c r="A26" s="52"/>
      <c r="B26" s="31"/>
      <c r="C26" s="31"/>
      <c r="D26" s="31"/>
      <c r="E26" s="31"/>
      <c r="F26" s="31"/>
      <c r="G26" s="31"/>
      <c r="H26" s="31"/>
      <c r="I26" s="71"/>
    </row>
    <row r="27" spans="1:9" ht="16.5" thickBot="1" x14ac:dyDescent="0.3">
      <c r="A27" s="35" t="s">
        <v>38</v>
      </c>
      <c r="B27" s="31"/>
      <c r="C27" s="31"/>
      <c r="D27" s="31"/>
      <c r="E27" s="31"/>
      <c r="F27" s="31"/>
      <c r="G27" s="31"/>
      <c r="H27" s="31"/>
      <c r="I27" s="71"/>
    </row>
    <row r="28" spans="1:9" ht="32.25" customHeight="1" thickBot="1" x14ac:dyDescent="0.3">
      <c r="A28" s="35" t="s">
        <v>39</v>
      </c>
      <c r="B28" s="41" t="s">
        <v>22</v>
      </c>
      <c r="C28" s="42"/>
      <c r="D28" s="43"/>
      <c r="E28" s="43"/>
      <c r="F28" s="43"/>
      <c r="G28" s="44"/>
      <c r="H28" s="58"/>
      <c r="I28" s="72"/>
    </row>
    <row r="29" spans="1:9" ht="16.5" thickBot="1" x14ac:dyDescent="0.3">
      <c r="A29" s="45" t="s">
        <v>40</v>
      </c>
      <c r="B29" s="46" t="s">
        <v>41</v>
      </c>
      <c r="C29" s="42"/>
      <c r="D29" s="47"/>
      <c r="E29" s="47"/>
      <c r="F29" s="47"/>
      <c r="G29" s="48"/>
      <c r="H29" s="59"/>
      <c r="I29" s="73"/>
    </row>
    <row r="30" spans="1:9" ht="16.5" thickBot="1" x14ac:dyDescent="0.3">
      <c r="A30" s="45" t="s">
        <v>42</v>
      </c>
      <c r="B30" s="46" t="s">
        <v>43</v>
      </c>
      <c r="C30" s="42"/>
      <c r="D30" s="47"/>
      <c r="E30" s="47"/>
      <c r="F30" s="47"/>
      <c r="G30" s="48"/>
      <c r="H30" s="59"/>
      <c r="I30" s="73"/>
    </row>
    <row r="31" spans="1:9" ht="15.75" customHeight="1" x14ac:dyDescent="0.25">
      <c r="A31" s="49"/>
      <c r="B31" s="49"/>
      <c r="C31" s="49"/>
      <c r="D31" s="49"/>
      <c r="E31" s="49"/>
      <c r="F31" s="49"/>
      <c r="G31" s="49"/>
      <c r="H31" s="31"/>
      <c r="I31" s="71"/>
    </row>
    <row r="32" spans="1:9" x14ac:dyDescent="0.25">
      <c r="A32" s="31"/>
      <c r="B32" s="31"/>
      <c r="C32" s="31"/>
      <c r="D32" s="31"/>
      <c r="E32" s="31"/>
      <c r="F32" s="31"/>
      <c r="G32" s="31"/>
      <c r="H32" s="31"/>
      <c r="I32" s="71"/>
    </row>
    <row r="33" spans="1:9" x14ac:dyDescent="0.25">
      <c r="A33" s="52" t="s">
        <v>44</v>
      </c>
      <c r="B33" s="51"/>
      <c r="C33" s="51"/>
      <c r="D33" s="51"/>
      <c r="E33" s="51"/>
      <c r="F33" s="51"/>
      <c r="G33" s="51"/>
      <c r="H33" s="51"/>
      <c r="I33" s="74"/>
    </row>
    <row r="34" spans="1:9" x14ac:dyDescent="0.25">
      <c r="A34" s="31" t="s">
        <v>45</v>
      </c>
      <c r="B34" s="33"/>
      <c r="C34" s="33"/>
      <c r="D34" s="33"/>
      <c r="E34" s="33"/>
      <c r="F34" s="33"/>
      <c r="G34" s="33"/>
      <c r="H34" s="33"/>
      <c r="I34" s="75"/>
    </row>
    <row r="35" spans="1:9" x14ac:dyDescent="0.25">
      <c r="A35" s="35" t="s">
        <v>46</v>
      </c>
      <c r="B35" s="33"/>
      <c r="C35" s="33"/>
      <c r="D35" s="33"/>
      <c r="E35" s="33"/>
      <c r="F35" s="33"/>
      <c r="G35" s="33"/>
      <c r="H35" s="33"/>
      <c r="I35" s="75"/>
    </row>
    <row r="36" spans="1:9" x14ac:dyDescent="0.25">
      <c r="A36" s="60" t="s">
        <v>21</v>
      </c>
      <c r="B36" s="60" t="s">
        <v>18</v>
      </c>
      <c r="C36" s="60" t="s">
        <v>19</v>
      </c>
      <c r="D36" s="60" t="s">
        <v>20</v>
      </c>
      <c r="E36" s="34"/>
      <c r="F36" s="34"/>
      <c r="G36" s="34"/>
      <c r="H36" s="34"/>
      <c r="I36" s="76"/>
    </row>
    <row r="37" spans="1:9" ht="45.75" x14ac:dyDescent="0.25">
      <c r="A37" s="61"/>
      <c r="B37" s="61" t="s">
        <v>47</v>
      </c>
      <c r="C37" s="61" t="s">
        <v>40</v>
      </c>
      <c r="D37" s="62" t="s">
        <v>48</v>
      </c>
      <c r="E37" s="34"/>
      <c r="F37" s="34"/>
      <c r="G37" s="34"/>
      <c r="H37" s="34"/>
      <c r="I37" s="76"/>
    </row>
    <row r="38" spans="1:9" ht="30.75" x14ac:dyDescent="0.25">
      <c r="A38" s="61"/>
      <c r="B38" s="61" t="s">
        <v>49</v>
      </c>
      <c r="C38" s="61" t="s">
        <v>42</v>
      </c>
      <c r="D38" s="62" t="s">
        <v>50</v>
      </c>
      <c r="E38" s="34"/>
      <c r="F38" s="34"/>
      <c r="G38" s="34"/>
      <c r="H38" s="34"/>
      <c r="I38" s="76"/>
    </row>
    <row r="39" spans="1:9" x14ac:dyDescent="0.25">
      <c r="A39" s="61" t="s">
        <v>51</v>
      </c>
      <c r="B39" s="61" t="s">
        <v>52</v>
      </c>
      <c r="C39" s="61" t="s">
        <v>42</v>
      </c>
      <c r="D39" s="62" t="s">
        <v>53</v>
      </c>
      <c r="E39" s="34"/>
      <c r="F39" s="34"/>
      <c r="G39" s="34"/>
      <c r="H39" s="34"/>
      <c r="I39" s="76"/>
    </row>
    <row r="40" spans="1:9" s="55" customFormat="1" x14ac:dyDescent="0.25">
      <c r="A40" s="34"/>
      <c r="B40" s="34"/>
      <c r="C40" s="34"/>
      <c r="D40" s="34"/>
      <c r="E40" s="34"/>
      <c r="F40" s="34"/>
      <c r="G40" s="34"/>
      <c r="H40" s="34"/>
      <c r="I40" s="76"/>
    </row>
    <row r="41" spans="1:9" x14ac:dyDescent="0.25">
      <c r="A41" s="31" t="s">
        <v>54</v>
      </c>
      <c r="B41" s="31"/>
      <c r="C41" s="31"/>
      <c r="D41" s="31"/>
      <c r="E41" s="31"/>
      <c r="F41" s="31"/>
      <c r="G41" s="31"/>
      <c r="H41" s="33"/>
      <c r="I41" s="75"/>
    </row>
    <row r="42" spans="1:9" x14ac:dyDescent="0.25">
      <c r="A42" s="31" t="s">
        <v>55</v>
      </c>
      <c r="B42" s="31"/>
      <c r="C42" s="31"/>
      <c r="D42" s="31"/>
      <c r="E42" s="31"/>
      <c r="F42" s="31"/>
      <c r="G42" s="31"/>
      <c r="H42" s="33"/>
      <c r="I42" s="75"/>
    </row>
    <row r="43" spans="1:9" x14ac:dyDescent="0.25">
      <c r="A43" s="31"/>
      <c r="B43" s="31"/>
      <c r="C43" s="31"/>
      <c r="D43" s="31"/>
      <c r="E43" s="31"/>
      <c r="F43" s="31"/>
      <c r="G43" s="31"/>
      <c r="H43" s="33"/>
      <c r="I43" s="75"/>
    </row>
    <row r="44" spans="1:9" x14ac:dyDescent="0.25">
      <c r="A44" s="31" t="s">
        <v>56</v>
      </c>
      <c r="B44" s="31"/>
      <c r="C44" s="31"/>
      <c r="D44" s="31"/>
      <c r="E44" s="31"/>
      <c r="F44" s="31"/>
      <c r="G44" s="31"/>
      <c r="H44" s="33"/>
      <c r="I44" s="75"/>
    </row>
    <row r="45" spans="1:9" x14ac:dyDescent="0.25">
      <c r="A45" s="31" t="s">
        <v>57</v>
      </c>
      <c r="B45" s="31"/>
      <c r="C45" s="31"/>
      <c r="D45" s="31"/>
      <c r="E45" s="31"/>
      <c r="F45" s="31"/>
      <c r="G45" s="31"/>
      <c r="H45" s="33"/>
      <c r="I45" s="75"/>
    </row>
    <row r="46" spans="1:9" x14ac:dyDescent="0.25">
      <c r="A46" s="55" t="s">
        <v>58</v>
      </c>
      <c r="B46" s="55"/>
      <c r="C46" s="55"/>
      <c r="D46" s="55"/>
      <c r="E46" s="55"/>
      <c r="F46" s="55"/>
      <c r="G46" s="55"/>
      <c r="H46" s="55"/>
      <c r="I46" s="69"/>
    </row>
    <row r="55" spans="1:3" x14ac:dyDescent="0.25">
      <c r="A55" s="63"/>
    </row>
    <row r="56" spans="1:3" x14ac:dyDescent="0.25">
      <c r="A56" s="77"/>
      <c r="C56" s="77"/>
    </row>
    <row r="57" spans="1:3" x14ac:dyDescent="0.25">
      <c r="A57" s="63"/>
      <c r="C57" s="77"/>
    </row>
    <row r="58" spans="1:3" x14ac:dyDescent="0.25">
      <c r="A58" s="63"/>
      <c r="C58" s="77"/>
    </row>
    <row r="59" spans="1:3" x14ac:dyDescent="0.25">
      <c r="A59" s="63"/>
      <c r="C59" s="77"/>
    </row>
    <row r="60" spans="1:3" x14ac:dyDescent="0.25">
      <c r="A60" s="63"/>
      <c r="C60" s="77"/>
    </row>
  </sheetData>
  <sheetProtection algorithmName="SHA-512" hashValue="Om1YUMpQRQEY8yTFUs+N/nrRl4nieg02i7nmgfL6S9nDIFsEWIzXDLQRoQvX8GB1aTwdeOuGB0lZ8hNJWKq5Gg==" saltValue="HhAQZf5oa/rpyGoytjlScg==" spinCount="100000" sheet="1" objects="1" scenarios="1" selectLockedCells="1"/>
  <pageMargins left="0.7" right="0.7" top="0.75" bottom="0.75" header="0.3" footer="0.3"/>
  <pageSetup scale="6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74BEA-5581-418A-98AE-60B6FDB04892}">
  <sheetPr>
    <outlinePr summaryBelow="0" summaryRight="0"/>
    <pageSetUpPr fitToPage="1"/>
  </sheetPr>
  <dimension ref="A1:M120"/>
  <sheetViews>
    <sheetView tabSelected="1" workbookViewId="0">
      <selection activeCell="H20" sqref="H20"/>
    </sheetView>
  </sheetViews>
  <sheetFormatPr defaultRowHeight="15" x14ac:dyDescent="0.25"/>
  <cols>
    <col min="1" max="1" width="13" customWidth="1"/>
    <col min="2" max="2" width="19" customWidth="1"/>
    <col min="3" max="3" width="12.140625" customWidth="1"/>
    <col min="4" max="4" width="27" customWidth="1"/>
    <col min="5" max="5" width="14.28515625" customWidth="1"/>
    <col min="6" max="6" width="32" customWidth="1"/>
    <col min="7" max="7" width="17.5703125" style="106" customWidth="1"/>
    <col min="8" max="8" width="73.42578125" style="106" customWidth="1"/>
    <col min="9" max="9" width="8.85546875" hidden="1" customWidth="1"/>
    <col min="12" max="12" width="11" customWidth="1"/>
  </cols>
  <sheetData>
    <row r="1" spans="1:13" ht="15.75" x14ac:dyDescent="0.25">
      <c r="A1" s="120" t="s">
        <v>59</v>
      </c>
      <c r="B1" s="121"/>
      <c r="C1" s="121"/>
      <c r="D1" s="121"/>
      <c r="E1" s="121"/>
      <c r="F1" s="121"/>
      <c r="G1" s="121"/>
      <c r="H1" s="122"/>
      <c r="J1" s="79" t="s">
        <v>60</v>
      </c>
      <c r="K1" s="79"/>
    </row>
    <row r="2" spans="1:13" ht="15.75" x14ac:dyDescent="0.25">
      <c r="A2" s="123"/>
      <c r="B2" s="124"/>
      <c r="C2" s="124"/>
      <c r="D2" s="124"/>
      <c r="E2" s="124"/>
      <c r="F2" s="124"/>
      <c r="G2" s="124"/>
      <c r="H2" s="125"/>
      <c r="J2" s="79" t="s">
        <v>15</v>
      </c>
      <c r="K2" s="79" t="s">
        <v>20</v>
      </c>
    </row>
    <row r="3" spans="1:13" ht="15.75" x14ac:dyDescent="0.25">
      <c r="A3" s="123"/>
      <c r="B3" s="124"/>
      <c r="C3" s="124"/>
      <c r="D3" s="124"/>
      <c r="E3" s="124"/>
      <c r="F3" s="124"/>
      <c r="G3" s="124"/>
      <c r="H3" s="125"/>
      <c r="J3" s="80" t="s">
        <v>61</v>
      </c>
      <c r="K3" s="81" t="s">
        <v>62</v>
      </c>
      <c r="L3" s="81"/>
      <c r="M3" s="81"/>
    </row>
    <row r="4" spans="1:13" ht="15.75" x14ac:dyDescent="0.25">
      <c r="A4" s="126"/>
      <c r="B4" s="127"/>
      <c r="C4" s="127"/>
      <c r="D4" s="127"/>
      <c r="E4" s="127"/>
      <c r="F4" s="127"/>
      <c r="G4" s="127"/>
      <c r="H4" s="128"/>
      <c r="J4" s="82" t="s">
        <v>63</v>
      </c>
      <c r="K4" s="83" t="s">
        <v>64</v>
      </c>
      <c r="L4" s="83"/>
      <c r="M4" s="83"/>
    </row>
    <row r="5" spans="1:13" ht="17.25" x14ac:dyDescent="0.3">
      <c r="A5" s="84" t="s">
        <v>65</v>
      </c>
      <c r="B5" s="85"/>
      <c r="C5" s="85"/>
      <c r="D5" s="85"/>
      <c r="E5" s="85"/>
      <c r="F5" s="85"/>
      <c r="G5" s="85"/>
      <c r="H5" s="86"/>
      <c r="J5" s="87" t="s">
        <v>66</v>
      </c>
      <c r="K5" s="88" t="s">
        <v>67</v>
      </c>
      <c r="L5" s="88"/>
      <c r="M5" s="88"/>
    </row>
    <row r="6" spans="1:13" ht="17.25" x14ac:dyDescent="0.3">
      <c r="A6" s="89" t="s">
        <v>68</v>
      </c>
      <c r="B6" s="90"/>
      <c r="C6" s="90"/>
      <c r="D6" s="90"/>
      <c r="E6" s="90"/>
      <c r="F6" s="90"/>
      <c r="G6" s="90"/>
      <c r="H6" s="91"/>
      <c r="J6" s="92" t="s">
        <v>69</v>
      </c>
      <c r="K6" s="93" t="s">
        <v>70</v>
      </c>
      <c r="L6" s="93"/>
      <c r="M6" s="93"/>
    </row>
    <row r="7" spans="1:13" ht="17.25" x14ac:dyDescent="0.3">
      <c r="A7" s="89" t="s">
        <v>71</v>
      </c>
      <c r="B7" s="90"/>
      <c r="C7" s="90"/>
      <c r="D7" s="90"/>
      <c r="E7" s="90"/>
      <c r="F7" s="90"/>
      <c r="G7" s="90"/>
      <c r="H7" s="91"/>
      <c r="J7" s="94" t="s">
        <v>72</v>
      </c>
      <c r="K7" s="95" t="s">
        <v>73</v>
      </c>
      <c r="L7" s="95"/>
      <c r="M7" s="95"/>
    </row>
    <row r="8" spans="1:13" ht="17.25" x14ac:dyDescent="0.3">
      <c r="A8" s="89" t="s">
        <v>74</v>
      </c>
      <c r="B8" s="90"/>
      <c r="C8" s="90"/>
      <c r="D8" s="90"/>
      <c r="E8" s="90"/>
      <c r="F8" s="90"/>
      <c r="G8" s="90"/>
      <c r="H8" s="91"/>
    </row>
    <row r="9" spans="1:13" ht="17.25" x14ac:dyDescent="0.3">
      <c r="A9" s="89" t="s">
        <v>75</v>
      </c>
      <c r="B9" s="90"/>
      <c r="C9" s="90"/>
      <c r="D9" s="90"/>
      <c r="E9" s="90"/>
      <c r="F9" s="90"/>
      <c r="G9" s="90"/>
      <c r="H9" s="91"/>
    </row>
    <row r="10" spans="1:13" ht="17.25" x14ac:dyDescent="0.3">
      <c r="A10" s="96" t="s">
        <v>76</v>
      </c>
      <c r="B10" s="90"/>
      <c r="C10" s="90"/>
      <c r="D10" s="90"/>
      <c r="E10" s="90"/>
      <c r="F10" s="90"/>
      <c r="G10" s="90"/>
      <c r="H10" s="91"/>
    </row>
    <row r="11" spans="1:13" ht="17.25" x14ac:dyDescent="0.3">
      <c r="A11" s="89" t="s">
        <v>77</v>
      </c>
      <c r="B11" s="90"/>
      <c r="C11" s="90"/>
      <c r="D11" s="90"/>
      <c r="E11" s="90"/>
      <c r="F11" s="90"/>
      <c r="G11" s="90"/>
      <c r="H11" s="91"/>
    </row>
    <row r="12" spans="1:13" ht="15.75" hidden="1" x14ac:dyDescent="0.25">
      <c r="A12" s="97"/>
      <c r="B12" s="98"/>
      <c r="C12" s="98"/>
      <c r="D12" s="98"/>
      <c r="E12" s="98"/>
      <c r="F12" s="98"/>
      <c r="G12" s="98"/>
      <c r="H12" s="99"/>
    </row>
    <row r="13" spans="1:13" s="102" customFormat="1" ht="39" x14ac:dyDescent="0.4">
      <c r="A13" s="100" t="s">
        <v>15</v>
      </c>
      <c r="B13" s="100" t="s">
        <v>16</v>
      </c>
      <c r="C13" s="100" t="s">
        <v>17</v>
      </c>
      <c r="D13" s="101" t="s">
        <v>18</v>
      </c>
      <c r="E13" s="100" t="s">
        <v>19</v>
      </c>
      <c r="F13" s="100" t="s">
        <v>20</v>
      </c>
      <c r="G13" s="78" t="s">
        <v>21</v>
      </c>
      <c r="H13" s="78" t="s">
        <v>22</v>
      </c>
      <c r="I13" s="102" t="s">
        <v>78</v>
      </c>
    </row>
    <row r="14" spans="1:13" ht="31.5" x14ac:dyDescent="0.25">
      <c r="A14" s="103" t="str">
        <f>VLOOKUP(I14, MasterElementsList_MEL!$A$1:$M$256,4,FALSE)</f>
        <v>APAC</v>
      </c>
      <c r="B14" s="103" t="str">
        <f>VLOOKUP(I14, MasterElementsList_MEL!$A$1:$M$256,5,FALSE)</f>
        <v>ID</v>
      </c>
      <c r="C14" s="103" t="str">
        <f>IF(VLOOKUP(I14, MasterElementsList_MEL!$A$1:$M$256,10,FALSE)= 0, "N", VLOOKUP(I14,MasterElementsList_MEL!$A$1:$M$256,10,FALSE))</f>
        <v>Y</v>
      </c>
      <c r="D14" s="104" t="str">
        <f>VLOOKUP(I14, MasterElementsList_MEL!$A$1:$M$256,2,FALSE)</f>
        <v>uid</v>
      </c>
      <c r="E14" s="103" t="str">
        <f>VLOOKUP(I14, MasterElementsList_MEL!$A$1:$M$256,12,FALSE)</f>
        <v>Tier 1</v>
      </c>
      <c r="F14" s="105" t="str">
        <f>VLOOKUP(I14, MasterElementsList_MEL!$A$1:$M$256,13,FALSE)</f>
        <v>A unique identifier for each row in medical claims data</v>
      </c>
      <c r="G14" s="118" t="s">
        <v>51</v>
      </c>
      <c r="H14" s="119" t="str">
        <f>IF(C14="Y", "APAC justification for all 'Always Included' Data Elements can be found on the Cover Page tab.", "")</f>
        <v>APAC justification for all 'Always Included' Data Elements can be found on the Cover Page tab.</v>
      </c>
      <c r="I14" s="2" t="s">
        <v>79</v>
      </c>
    </row>
    <row r="15" spans="1:13" ht="31.5" x14ac:dyDescent="0.25">
      <c r="A15" s="103" t="str">
        <f>VLOOKUP(I15, MasterElementsList_MEL!$A$1:$M$256,4,FALSE)</f>
        <v>APAC</v>
      </c>
      <c r="B15" s="103" t="str">
        <f>VLOOKUP(I15, MasterElementsList_MEL!$A$1:$M$256,5,FALSE)</f>
        <v>ID</v>
      </c>
      <c r="C15" s="103" t="str">
        <f>IF(VLOOKUP(I15, MasterElementsList_MEL!$A$1:$M$256,10,FALSE)= 0, "N", VLOOKUP(I15,MasterElementsList_MEL!$A$1:$M$256,10,FALSE))</f>
        <v>Y</v>
      </c>
      <c r="D15" s="104" t="str">
        <f>VLOOKUP(I15, MasterElementsList_MEL!$A$1:$M$256,2,FALSE)</f>
        <v>release_id</v>
      </c>
      <c r="E15" s="103" t="str">
        <f>VLOOKUP(I15, MasterElementsList_MEL!$A$1:$M$256,12,FALSE)</f>
        <v>Tier 1</v>
      </c>
      <c r="F15" s="105" t="str">
        <f>VLOOKUP(I15, MasterElementsList_MEL!$A$1:$M$256,13,FALSE)</f>
        <v>A value associaed with the APAC data release</v>
      </c>
      <c r="G15" s="118" t="s">
        <v>51</v>
      </c>
      <c r="H15" s="119" t="str">
        <f t="shared" ref="H15:H78" si="0">IF(C15="Y", "APAC justification for all 'Always Included' Data Elements can be found on the Cover Page tab.", "")</f>
        <v>APAC justification for all 'Always Included' Data Elements can be found on the Cover Page tab.</v>
      </c>
      <c r="I15" s="2" t="s">
        <v>80</v>
      </c>
    </row>
    <row r="16" spans="1:13" ht="31.5" x14ac:dyDescent="0.25">
      <c r="A16" s="103" t="str">
        <f>VLOOKUP(I16, MasterElementsList_MEL!$A$1:$M$256,4,FALSE)</f>
        <v>Members</v>
      </c>
      <c r="B16" s="103" t="str">
        <f>VLOOKUP(I16, MasterElementsList_MEL!$A$1:$M$256,5,FALSE)</f>
        <v>ID</v>
      </c>
      <c r="C16" s="103" t="str">
        <f>IF(VLOOKUP(I16, MasterElementsList_MEL!$A$1:$M$256,10,FALSE)= 0, "N", VLOOKUP(I16,MasterElementsList_MEL!$A$1:$M$256,10,FALSE))</f>
        <v>Y</v>
      </c>
      <c r="D16" s="104" t="str">
        <f>VLOOKUP(I16, MasterElementsList_MEL!$A$1:$M$256,2,FALSE)</f>
        <v>uniquepersonID</v>
      </c>
      <c r="E16" s="103" t="str">
        <f>VLOOKUP(I16, MasterElementsList_MEL!$A$1:$M$256,12,FALSE)</f>
        <v>Tier 1</v>
      </c>
      <c r="F16" s="105" t="str">
        <f>VLOOKUP(I16, MasterElementsList_MEL!$A$1:$M$256,13,FALSE)</f>
        <v>A unique indentifier for a person across payers and time</v>
      </c>
      <c r="G16" s="118" t="s">
        <v>51</v>
      </c>
      <c r="H16" s="119" t="str">
        <f t="shared" si="0"/>
        <v>APAC justification for all 'Always Included' Data Elements can be found on the Cover Page tab.</v>
      </c>
      <c r="I16" s="2" t="s">
        <v>81</v>
      </c>
    </row>
    <row r="17" spans="1:9" ht="63" x14ac:dyDescent="0.25">
      <c r="A17" s="103" t="str">
        <f>VLOOKUP(I17, MasterElementsList_MEL!$A$1:$M$256,4,FALSE)</f>
        <v>Members</v>
      </c>
      <c r="B17" s="103" t="str">
        <f>VLOOKUP(I17, MasterElementsList_MEL!$A$1:$M$256,5,FALSE)</f>
        <v>ID</v>
      </c>
      <c r="C17" s="103" t="str">
        <f>IF(VLOOKUP(I17, MasterElementsList_MEL!$A$1:$M$256,10,FALSE)= 0, "N", VLOOKUP(I17,MasterElementsList_MEL!$A$1:$M$256,10,FALSE))</f>
        <v>Y</v>
      </c>
      <c r="D17" s="104" t="str">
        <f>VLOOKUP(I17, MasterElementsList_MEL!$A$1:$M$256,2,FALSE)</f>
        <v>dw_member_id</v>
      </c>
      <c r="E17" s="103" t="str">
        <f>VLOOKUP(I17, MasterElementsList_MEL!$A$1:$M$256,12,FALSE)</f>
        <v>Tier 1</v>
      </c>
      <c r="F17" s="105" t="str">
        <f>VLOOKUP(I17, MasterElementsList_MEL!$A$1:$M$256,13,FALSE)</f>
        <v>A payer &amp; plan specific unique idenfier for a person.  A person could have more than one member ID</v>
      </c>
      <c r="G17" s="118" t="s">
        <v>51</v>
      </c>
      <c r="H17" s="119" t="str">
        <f t="shared" si="0"/>
        <v>APAC justification for all 'Always Included' Data Elements can be found on the Cover Page tab.</v>
      </c>
      <c r="I17" s="2" t="s">
        <v>82</v>
      </c>
    </row>
    <row r="18" spans="1:9" ht="47.25" x14ac:dyDescent="0.25">
      <c r="A18" s="103" t="str">
        <f>VLOOKUP(I18, MasterElementsList_MEL!$A$1:$M$256,4,FALSE)</f>
        <v>Members</v>
      </c>
      <c r="B18" s="103" t="str">
        <f>VLOOKUP(I18, MasterElementsList_MEL!$A$1:$M$256,5,FALSE)</f>
        <v>Demographics</v>
      </c>
      <c r="C18" s="103" t="str">
        <f>IF(VLOOKUP(I18, MasterElementsList_MEL!$A$1:$M$256,10,FALSE)= 0, "N", VLOOKUP(I18,MasterElementsList_MEL!$A$1:$M$256,10,FALSE))</f>
        <v>N</v>
      </c>
      <c r="D18" s="104" t="str">
        <f>VLOOKUP(I18, MasterElementsList_MEL!$A$1:$M$256,2,FALSE)</f>
        <v>age_group</v>
      </c>
      <c r="E18" s="103" t="str">
        <f>VLOOKUP(I18, MasterElementsList_MEL!$A$1:$M$256,12,FALSE)</f>
        <v>Tier 1</v>
      </c>
      <c r="F18" s="105" t="str">
        <f>VLOOKUP(I18, MasterElementsList_MEL!$A$1:$M$256,13,FALSE)</f>
        <v>Age grouped into 5-year bands, and is based on age at date of service</v>
      </c>
      <c r="G18" s="118" t="s">
        <v>186</v>
      </c>
      <c r="H18" s="119" t="str">
        <f t="shared" si="0"/>
        <v/>
      </c>
      <c r="I18" s="2" t="s">
        <v>83</v>
      </c>
    </row>
    <row r="19" spans="1:9" ht="31.5" x14ac:dyDescent="0.25">
      <c r="A19" s="103" t="str">
        <f>VLOOKUP(I19, MasterElementsList_MEL!$A$1:$M$256,4,FALSE)</f>
        <v>Members</v>
      </c>
      <c r="B19" s="103" t="str">
        <f>VLOOKUP(I19, MasterElementsList_MEL!$A$1:$M$256,5,FALSE)</f>
        <v>Demographics</v>
      </c>
      <c r="C19" s="103" t="str">
        <f>IF(VLOOKUP(I19, MasterElementsList_MEL!$A$1:$M$256,10,FALSE)= 0, "N", VLOOKUP(I19,MasterElementsList_MEL!$A$1:$M$256,10,FALSE))</f>
        <v>N</v>
      </c>
      <c r="D19" s="104" t="str">
        <f>VLOOKUP(I19, MasterElementsList_MEL!$A$1:$M$256,2,FALSE)</f>
        <v>yob</v>
      </c>
      <c r="E19" s="103" t="str">
        <f>VLOOKUP(I19, MasterElementsList_MEL!$A$1:$M$256,12,FALSE)</f>
        <v>Tier 2</v>
      </c>
      <c r="F19" s="105" t="str">
        <f>VLOOKUP(I19, MasterElementsList_MEL!$A$1:$M$256,13,FALSE)</f>
        <v>Year of Birth. Null If no date of birth was reported</v>
      </c>
      <c r="G19" s="118" t="s">
        <v>186</v>
      </c>
      <c r="H19" s="119" t="str">
        <f t="shared" si="0"/>
        <v/>
      </c>
      <c r="I19" s="2" t="s">
        <v>84</v>
      </c>
    </row>
    <row r="20" spans="1:9" ht="47.25" x14ac:dyDescent="0.25">
      <c r="A20" s="103" t="str">
        <f>VLOOKUP(I20, MasterElementsList_MEL!$A$1:$M$256,4,FALSE)</f>
        <v>Members</v>
      </c>
      <c r="B20" s="103" t="str">
        <f>VLOOKUP(I20, MasterElementsList_MEL!$A$1:$M$256,5,FALSE)</f>
        <v>Demographics</v>
      </c>
      <c r="C20" s="103" t="str">
        <f>IF(VLOOKUP(I20, MasterElementsList_MEL!$A$1:$M$256,10,FALSE)= 0, "N", VLOOKUP(I20,MasterElementsList_MEL!$A$1:$M$256,10,FALSE))</f>
        <v>N</v>
      </c>
      <c r="D20" s="104" t="str">
        <f>VLOOKUP(I20, MasterElementsList_MEL!$A$1:$M$256,2,FALSE)</f>
        <v>age</v>
      </c>
      <c r="E20" s="103" t="str">
        <f>VLOOKUP(I20, MasterElementsList_MEL!$A$1:$M$256,12,FALSE)</f>
        <v>Tier 2</v>
      </c>
      <c r="F20" s="105" t="str">
        <f>VLOOKUP(I20, MasterElementsList_MEL!$A$1:$M$256,13,FALSE)</f>
        <v>Age on date of service</v>
      </c>
      <c r="G20" s="118" t="s">
        <v>51</v>
      </c>
      <c r="H20" s="119" t="s">
        <v>792</v>
      </c>
      <c r="I20" s="2" t="s">
        <v>85</v>
      </c>
    </row>
    <row r="21" spans="1:9" ht="31.5" x14ac:dyDescent="0.25">
      <c r="A21" s="103" t="str">
        <f>VLOOKUP(I21, MasterElementsList_MEL!$A$1:$M$256,4,FALSE)</f>
        <v>Members</v>
      </c>
      <c r="B21" s="103" t="str">
        <f>VLOOKUP(I21, MasterElementsList_MEL!$A$1:$M$256,5,FALSE)</f>
        <v>Demographics</v>
      </c>
      <c r="C21" s="103" t="str">
        <f>IF(VLOOKUP(I21, MasterElementsList_MEL!$A$1:$M$256,10,FALSE)= 0, "N", VLOOKUP(I21,MasterElementsList_MEL!$A$1:$M$256,10,FALSE))</f>
        <v>N</v>
      </c>
      <c r="D21" s="104" t="str">
        <f>VLOOKUP(I21, MasterElementsList_MEL!$A$1:$M$256,2,FALSE)</f>
        <v>me013_member_gender_cd</v>
      </c>
      <c r="E21" s="103" t="str">
        <f>VLOOKUP(I21, MasterElementsList_MEL!$A$1:$M$256,12,FALSE)</f>
        <v>Tier 1</v>
      </c>
      <c r="F21" s="105" t="str">
        <f>VLOOKUP(I21, MasterElementsList_MEL!$A$1:$M$256,13,FALSE)</f>
        <v>Member's sex: F (Female), M (Male), U (Unknown)</v>
      </c>
      <c r="G21" s="118" t="s">
        <v>51</v>
      </c>
      <c r="H21" s="119" t="s">
        <v>793</v>
      </c>
      <c r="I21" s="2" t="s">
        <v>86</v>
      </c>
    </row>
    <row r="22" spans="1:9" ht="47.25" x14ac:dyDescent="0.25">
      <c r="A22" s="103" t="str">
        <f>VLOOKUP(I22, MasterElementsList_MEL!$A$1:$M$256,4,FALSE)</f>
        <v>Members</v>
      </c>
      <c r="B22" s="103" t="str">
        <f>VLOOKUP(I22, MasterElementsList_MEL!$A$1:$M$256,5,FALSE)</f>
        <v>Geography</v>
      </c>
      <c r="C22" s="103" t="str">
        <f>IF(VLOOKUP(I22, MasterElementsList_MEL!$A$1:$M$256,10,FALSE)= 0, "N", VLOOKUP(I22,MasterElementsList_MEL!$A$1:$M$256,10,FALSE))</f>
        <v>N</v>
      </c>
      <c r="D22" s="104" t="str">
        <f>VLOOKUP(I22, MasterElementsList_MEL!$A$1:$M$256,2,FALSE)</f>
        <v>urban_fl</v>
      </c>
      <c r="E22" s="103" t="str">
        <f>VLOOKUP(I22, MasterElementsList_MEL!$A$1:$M$256,12,FALSE)</f>
        <v>Tier 1</v>
      </c>
      <c r="F22" s="105" t="str">
        <f>VLOOKUP(I22, MasterElementsList_MEL!$A$1:$M$256,13,FALSE)</f>
        <v>Zip codes grouped into urban and rural identified by Oregon Office of Rural Health</v>
      </c>
      <c r="G22" s="118" t="s">
        <v>51</v>
      </c>
      <c r="H22" s="119" t="s">
        <v>781</v>
      </c>
      <c r="I22" s="2" t="s">
        <v>87</v>
      </c>
    </row>
    <row r="23" spans="1:9" ht="47.25" x14ac:dyDescent="0.25">
      <c r="A23" s="103" t="str">
        <f>VLOOKUP(I23, MasterElementsList_MEL!$A$1:$M$256,4,FALSE)</f>
        <v>Members</v>
      </c>
      <c r="B23" s="103" t="str">
        <f>VLOOKUP(I23, MasterElementsList_MEL!$A$1:$M$256,5,FALSE)</f>
        <v>Geography</v>
      </c>
      <c r="C23" s="103" t="str">
        <f>IF(VLOOKUP(I23, MasterElementsList_MEL!$A$1:$M$256,10,FALSE)= 0, "N", VLOOKUP(I23,MasterElementsList_MEL!$A$1:$M$256,10,FALSE))</f>
        <v>N</v>
      </c>
      <c r="D23" s="104" t="str">
        <f>VLOOKUP(I23, MasterElementsList_MEL!$A$1:$M$256,2,FALSE)</f>
        <v>member_zip_three</v>
      </c>
      <c r="E23" s="103" t="str">
        <f>VLOOKUP(I23, MasterElementsList_MEL!$A$1:$M$256,12,FALSE)</f>
        <v>Tier 2</v>
      </c>
      <c r="F23" s="105" t="str">
        <f>VLOOKUP(I23, MasterElementsList_MEL!$A$1:$M$256,13,FALSE)</f>
        <v>First three characters of member's zip code at date of service</v>
      </c>
      <c r="G23" s="118" t="s">
        <v>51</v>
      </c>
      <c r="H23" s="119" t="s">
        <v>782</v>
      </c>
      <c r="I23" s="2" t="s">
        <v>88</v>
      </c>
    </row>
    <row r="24" spans="1:9" ht="31.5" x14ac:dyDescent="0.25">
      <c r="A24" s="103" t="str">
        <f>VLOOKUP(I24, MasterElementsList_MEL!$A$1:$M$256,4,FALSE)</f>
        <v>Claims</v>
      </c>
      <c r="B24" s="103" t="str">
        <f>VLOOKUP(I24, MasterElementsList_MEL!$A$1:$M$256,5,FALSE)</f>
        <v>ID</v>
      </c>
      <c r="C24" s="103" t="str">
        <f>IF(VLOOKUP(I24, MasterElementsList_MEL!$A$1:$M$256,10,FALSE)= 0, "N", VLOOKUP(I24,MasterElementsList_MEL!$A$1:$M$256,10,FALSE))</f>
        <v>Y</v>
      </c>
      <c r="D24" s="104" t="str">
        <f>VLOOKUP(I24, MasterElementsList_MEL!$A$1:$M$256,2,FALSE)</f>
        <v>dw_claim_id</v>
      </c>
      <c r="E24" s="103" t="str">
        <f>VLOOKUP(I24, MasterElementsList_MEL!$A$1:$M$256,12,FALSE)</f>
        <v>Tier 1</v>
      </c>
      <c r="F24" s="105" t="str">
        <f>VLOOKUP(I24, MasterElementsList_MEL!$A$1:$M$256,13,FALSE)</f>
        <v>A unique medical claim identifier</v>
      </c>
      <c r="G24" s="118" t="s">
        <v>51</v>
      </c>
      <c r="H24" s="119" t="str">
        <f t="shared" si="0"/>
        <v>APAC justification for all 'Always Included' Data Elements can be found on the Cover Page tab.</v>
      </c>
      <c r="I24" s="2" t="s">
        <v>89</v>
      </c>
    </row>
    <row r="25" spans="1:9" ht="47.25" x14ac:dyDescent="0.25">
      <c r="A25" s="103" t="str">
        <f>VLOOKUP(I25, MasterElementsList_MEL!$A$1:$M$256,4,FALSE)</f>
        <v>Claims</v>
      </c>
      <c r="B25" s="103" t="str">
        <f>VLOOKUP(I25, MasterElementsList_MEL!$A$1:$M$256,5,FALSE)</f>
        <v>ID</v>
      </c>
      <c r="C25" s="103" t="str">
        <f>IF(VLOOKUP(I25, MasterElementsList_MEL!$A$1:$M$256,10,FALSE)= 0, "N", VLOOKUP(I25,MasterElementsList_MEL!$A$1:$M$256,10,FALSE))</f>
        <v>Y</v>
      </c>
      <c r="D25" s="104" t="str">
        <f>VLOOKUP(I25, MasterElementsList_MEL!$A$1:$M$256,2,FALSE)</f>
        <v>mc005_line_no</v>
      </c>
      <c r="E25" s="103" t="str">
        <f>VLOOKUP(I25, MasterElementsList_MEL!$A$1:$M$256,12,FALSE)</f>
        <v>Tier 1</v>
      </c>
      <c r="F25" s="105" t="str">
        <f>VLOOKUP(I25, MasterElementsList_MEL!$A$1:$M$256,13,FALSE)</f>
        <v>Line number for the claim ID that begins with 1 and ascends for each line of the claim</v>
      </c>
      <c r="G25" s="118" t="s">
        <v>51</v>
      </c>
      <c r="H25" s="119" t="str">
        <f t="shared" si="0"/>
        <v>APAC justification for all 'Always Included' Data Elements can be found on the Cover Page tab.</v>
      </c>
      <c r="I25" s="2" t="s">
        <v>90</v>
      </c>
    </row>
    <row r="26" spans="1:9" ht="47.25" x14ac:dyDescent="0.25">
      <c r="A26" s="103" t="str">
        <f>VLOOKUP(I26, MasterElementsList_MEL!$A$1:$M$256,4,FALSE)</f>
        <v>Claims</v>
      </c>
      <c r="B26" s="103" t="str">
        <f>VLOOKUP(I26, MasterElementsList_MEL!$A$1:$M$256,5,FALSE)</f>
        <v>Coverage</v>
      </c>
      <c r="C26" s="103" t="str">
        <f>IF(VLOOKUP(I26, MasterElementsList_MEL!$A$1:$M$256,10,FALSE)= 0, "N", VLOOKUP(I26,MasterElementsList_MEL!$A$1:$M$256,10,FALSE))</f>
        <v>N</v>
      </c>
      <c r="D26" s="104" t="str">
        <f>VLOOKUP(I26, MasterElementsList_MEL!$A$1:$M$256,2,FALSE)</f>
        <v>orphan_fl</v>
      </c>
      <c r="E26" s="103" t="str">
        <f>VLOOKUP(I26, MasterElementsList_MEL!$A$1:$M$256,12,FALSE)</f>
        <v>Tier 1</v>
      </c>
      <c r="F26" s="105" t="str">
        <f>VLOOKUP(I26, MasterElementsList_MEL!$A$1:$M$256,13,FALSE)</f>
        <v>Identifies orphan claim with no corresponding enrollment for the date of service: 1 (Yes), 0 (No)</v>
      </c>
      <c r="G26" s="118" t="s">
        <v>186</v>
      </c>
      <c r="H26" s="119" t="str">
        <f t="shared" si="0"/>
        <v/>
      </c>
      <c r="I26" s="2" t="s">
        <v>91</v>
      </c>
    </row>
    <row r="27" spans="1:9" ht="47.25" x14ac:dyDescent="0.25">
      <c r="A27" s="103" t="str">
        <f>VLOOKUP(I27, MasterElementsList_MEL!$A$1:$M$256,4,FALSE)</f>
        <v>Claims</v>
      </c>
      <c r="B27" s="103" t="str">
        <f>VLOOKUP(I27, MasterElementsList_MEL!$A$1:$M$256,5,FALSE)</f>
        <v>Coverage</v>
      </c>
      <c r="C27" s="103" t="str">
        <f>IF(VLOOKUP(I27, MasterElementsList_MEL!$A$1:$M$256,10,FALSE)= 0, "N", VLOOKUP(I27,MasterElementsList_MEL!$A$1:$M$256,10,FALSE))</f>
        <v>Y</v>
      </c>
      <c r="D27" s="104" t="str">
        <f>VLOOKUP(I27, MasterElementsList_MEL!$A$1:$M$256,2,FALSE)</f>
        <v>mc038_claim_status_cd</v>
      </c>
      <c r="E27" s="103" t="str">
        <f>VLOOKUP(I27, MasterElementsList_MEL!$A$1:$M$256,12,FALSE)</f>
        <v>Tier 1</v>
      </c>
      <c r="F27" s="105" t="str">
        <f>VLOOKUP(I27, MasterElementsList_MEL!$A$1:$M$256,13,FALSE)</f>
        <v>Claims status: P (paid), D (denied), C (MCO/CCO encounter), E (other)</v>
      </c>
      <c r="G27" s="118" t="s">
        <v>51</v>
      </c>
      <c r="H27" s="119" t="str">
        <f t="shared" si="0"/>
        <v>APAC justification for all 'Always Included' Data Elements can be found on the Cover Page tab.</v>
      </c>
      <c r="I27" s="2" t="s">
        <v>92</v>
      </c>
    </row>
    <row r="28" spans="1:9" ht="63" x14ac:dyDescent="0.25">
      <c r="A28" s="103" t="str">
        <f>VLOOKUP(I28, MasterElementsList_MEL!$A$1:$M$256,4,FALSE)</f>
        <v>Claims</v>
      </c>
      <c r="B28" s="103" t="str">
        <f>VLOOKUP(I28, MasterElementsList_MEL!$A$1:$M$256,5,FALSE)</f>
        <v>Coverage</v>
      </c>
      <c r="C28" s="103" t="str">
        <f>IF(VLOOKUP(I28, MasterElementsList_MEL!$A$1:$M$256,10,FALSE)= 0, "N", VLOOKUP(I28,MasterElementsList_MEL!$A$1:$M$256,10,FALSE))</f>
        <v>N</v>
      </c>
      <c r="D28" s="104" t="str">
        <f>VLOOKUP(I28, MasterElementsList_MEL!$A$1:$M$256,2,FALSE)</f>
        <v>mc003_insurance_product_type_cd</v>
      </c>
      <c r="E28" s="103" t="str">
        <f>VLOOKUP(I28, MasterElementsList_MEL!$A$1:$M$256,12,FALSE)</f>
        <v>Tier 1</v>
      </c>
      <c r="F28" s="105" t="str">
        <f>VLOOKUP(I28, MasterElementsList_MEL!$A$1:$M$256,13,FALSE)</f>
        <v>A code that indicates an insurance coverage type.  See APAC Data Dictionary for product codes</v>
      </c>
      <c r="G28" s="118" t="s">
        <v>51</v>
      </c>
      <c r="H28" s="119" t="s">
        <v>794</v>
      </c>
      <c r="I28" s="2" t="s">
        <v>93</v>
      </c>
    </row>
    <row r="29" spans="1:9" ht="15.75" x14ac:dyDescent="0.25">
      <c r="A29" s="103" t="str">
        <f>VLOOKUP(I29, MasterElementsList_MEL!$A$1:$M$256,4,FALSE)</f>
        <v>Claims</v>
      </c>
      <c r="B29" s="103" t="str">
        <f>VLOOKUP(I29, MasterElementsList_MEL!$A$1:$M$256,5,FALSE)</f>
        <v>Coverage</v>
      </c>
      <c r="C29" s="103" t="str">
        <f>IF(VLOOKUP(I29, MasterElementsList_MEL!$A$1:$M$256,10,FALSE)= 0, "N", VLOOKUP(I29,MasterElementsList_MEL!$A$1:$M$256,10,FALSE))</f>
        <v>N</v>
      </c>
      <c r="D29" s="104" t="str">
        <f>VLOOKUP(I29, MasterElementsList_MEL!$A$1:$M$256,2,FALSE)</f>
        <v>mc038a_cob_status</v>
      </c>
      <c r="E29" s="103" t="str">
        <f>VLOOKUP(I29, MasterElementsList_MEL!$A$1:$M$256,12,FALSE)</f>
        <v>Tier 1</v>
      </c>
      <c r="F29" s="105" t="str">
        <f>VLOOKUP(I29, MasterElementsList_MEL!$A$1:$M$256,13,FALSE)</f>
        <v>Coordination of benefit claim</v>
      </c>
      <c r="G29" s="118" t="s">
        <v>186</v>
      </c>
      <c r="H29" s="119" t="str">
        <f t="shared" si="0"/>
        <v/>
      </c>
      <c r="I29" s="2" t="s">
        <v>94</v>
      </c>
    </row>
    <row r="30" spans="1:9" ht="63" x14ac:dyDescent="0.25">
      <c r="A30" s="103" t="str">
        <f>VLOOKUP(I30, MasterElementsList_MEL!$A$1:$M$256,4,FALSE)</f>
        <v>Claims</v>
      </c>
      <c r="B30" s="103" t="str">
        <f>VLOOKUP(I30, MasterElementsList_MEL!$A$1:$M$256,5,FALSE)</f>
        <v>Coverage</v>
      </c>
      <c r="C30" s="103" t="str">
        <f>IF(VLOOKUP(I30, MasterElementsList_MEL!$A$1:$M$256,10,FALSE)= 0, "N", VLOOKUP(I30,MasterElementsList_MEL!$A$1:$M$256,10,FALSE))</f>
        <v>N</v>
      </c>
      <c r="D30" s="104" t="str">
        <f>VLOOKUP(I30, MasterElementsList_MEL!$A$1:$M$256,2,FALSE)</f>
        <v>Claim_LOB</v>
      </c>
      <c r="E30" s="103" t="str">
        <f>VLOOKUP(I30, MasterElementsList_MEL!$A$1:$M$256,12,FALSE)</f>
        <v>Tier 1</v>
      </c>
      <c r="F30" s="105" t="str">
        <f>VLOOKUP(I30, MasterElementsList_MEL!$A$1:$M$256,13,FALSE)</f>
        <v>Payer line of business: 1 (medicare), 2 (medicaid), 3 (commercial), 0 (no lob reported)</v>
      </c>
      <c r="G30" s="118" t="s">
        <v>51</v>
      </c>
      <c r="H30" s="119" t="s">
        <v>783</v>
      </c>
      <c r="I30" s="2" t="s">
        <v>95</v>
      </c>
    </row>
    <row r="31" spans="1:9" ht="47.25" x14ac:dyDescent="0.25">
      <c r="A31" s="103" t="str">
        <f>VLOOKUP(I31, MasterElementsList_MEL!$A$1:$M$256,4,FALSE)</f>
        <v>Claims</v>
      </c>
      <c r="B31" s="103" t="str">
        <f>VLOOKUP(I31, MasterElementsList_MEL!$A$1:$M$256,5,FALSE)</f>
        <v>Coverage</v>
      </c>
      <c r="C31" s="103" t="str">
        <f>IF(VLOOKUP(I31, MasterElementsList_MEL!$A$1:$M$256,10,FALSE)= 0, "N", VLOOKUP(I31,MasterElementsList_MEL!$A$1:$M$256,10,FALSE))</f>
        <v>N</v>
      </c>
      <c r="D31" s="104" t="str">
        <f>VLOOKUP(I31, MasterElementsList_MEL!$A$1:$M$256,2,FALSE)</f>
        <v>mc207_payment_type</v>
      </c>
      <c r="E31" s="103" t="str">
        <f>VLOOKUP(I31, MasterElementsList_MEL!$A$1:$M$256,12,FALSE)</f>
        <v>Tier 1</v>
      </c>
      <c r="F31" s="105" t="str">
        <f>VLOOKUP(I31, MasterElementsList_MEL!$A$1:$M$256,13,FALSE)</f>
        <v>Indicates the payment methodology: 01 (Capitation), 02 (Fee for service), 07 (other)</v>
      </c>
      <c r="G31" s="118" t="s">
        <v>51</v>
      </c>
      <c r="H31" s="119" t="s">
        <v>784</v>
      </c>
      <c r="I31" s="2" t="s">
        <v>96</v>
      </c>
    </row>
    <row r="32" spans="1:9" ht="15.75" x14ac:dyDescent="0.25">
      <c r="A32" s="103" t="str">
        <f>VLOOKUP(I32, MasterElementsList_MEL!$A$1:$M$256,4,FALSE)</f>
        <v>Claims</v>
      </c>
      <c r="B32" s="103" t="str">
        <f>VLOOKUP(I32, MasterElementsList_MEL!$A$1:$M$256,5,FALSE)</f>
        <v>Coverage</v>
      </c>
      <c r="C32" s="103" t="str">
        <f>IF(VLOOKUP(I32, MasterElementsList_MEL!$A$1:$M$256,10,FALSE)= 0, "N", VLOOKUP(I32,MasterElementsList_MEL!$A$1:$M$256,10,FALSE))</f>
        <v>N</v>
      </c>
      <c r="D32" s="104" t="str">
        <f>VLOOKUP(I32, MasterElementsList_MEL!$A$1:$M$256,2,FALSE)</f>
        <v>self_insured_fl</v>
      </c>
      <c r="E32" s="103" t="str">
        <f>VLOOKUP(I32, MasterElementsList_MEL!$A$1:$M$256,12,FALSE)</f>
        <v>Tier 1</v>
      </c>
      <c r="F32" s="105" t="str">
        <f>VLOOKUP(I32, MasterElementsList_MEL!$A$1:$M$256,13,FALSE)</f>
        <v>Self Insured flag: 1 (Yes), 0 (No)</v>
      </c>
      <c r="G32" s="118" t="s">
        <v>186</v>
      </c>
      <c r="H32" s="119" t="str">
        <f t="shared" si="0"/>
        <v/>
      </c>
      <c r="I32" s="2" t="s">
        <v>97</v>
      </c>
    </row>
    <row r="33" spans="1:9" ht="94.5" x14ac:dyDescent="0.25">
      <c r="A33" s="103" t="str">
        <f>VLOOKUP(I33, MasterElementsList_MEL!$A$1:$M$256,4,FALSE)</f>
        <v>Claims</v>
      </c>
      <c r="B33" s="103" t="str">
        <f>VLOOKUP(I33, MasterElementsList_MEL!$A$1:$M$256,5,FALSE)</f>
        <v>Coverage</v>
      </c>
      <c r="C33" s="103" t="str">
        <f>IF(VLOOKUP(I33, MasterElementsList_MEL!$A$1:$M$256,10,FALSE)= 0, "N", VLOOKUP(I33,MasterElementsList_MEL!$A$1:$M$256,10,FALSE))</f>
        <v>N</v>
      </c>
      <c r="D33" s="104" t="str">
        <f>VLOOKUP(I33, MasterElementsList_MEL!$A$1:$M$256,2,FALSE)</f>
        <v>mc001_payer_type</v>
      </c>
      <c r="E33" s="103" t="str">
        <f>VLOOKUP(I33, MasterElementsList_MEL!$A$1:$M$256,12,FALSE)</f>
        <v>Tier 1</v>
      </c>
      <c r="F33" s="105" t="str">
        <f>VLOOKUP(I33, MasterElementsList_MEL!$A$1:$M$256,13,FALSE)</f>
        <v>Payer reported payer-type codes: C (Carrier), D (Medicaid), G (Other government agency), P (Pharmacy benefits manager), T (third-party administrator), U (Unlicensed entity)</v>
      </c>
      <c r="G33" s="118" t="s">
        <v>186</v>
      </c>
      <c r="H33" s="119" t="str">
        <f t="shared" si="0"/>
        <v/>
      </c>
      <c r="I33" s="2" t="s">
        <v>98</v>
      </c>
    </row>
    <row r="34" spans="1:9" ht="31.5" x14ac:dyDescent="0.25">
      <c r="A34" s="103" t="str">
        <f>VLOOKUP(I34, MasterElementsList_MEL!$A$1:$M$256,4,FALSE)</f>
        <v>Claims</v>
      </c>
      <c r="B34" s="103" t="str">
        <f>VLOOKUP(I34, MasterElementsList_MEL!$A$1:$M$256,5,FALSE)</f>
        <v>Price &amp; Utilization</v>
      </c>
      <c r="C34" s="103" t="str">
        <f>IF(VLOOKUP(I34, MasterElementsList_MEL!$A$1:$M$256,10,FALSE)= 0, "N", VLOOKUP(I34,MasterElementsList_MEL!$A$1:$M$256,10,FALSE))</f>
        <v>N</v>
      </c>
      <c r="D34" s="104" t="str">
        <f>VLOOKUP(I34, MasterElementsList_MEL!$A$1:$M$256,2,FALSE)</f>
        <v>mc061_service_qty</v>
      </c>
      <c r="E34" s="103" t="str">
        <f>VLOOKUP(I34, MasterElementsList_MEL!$A$1:$M$256,12,FALSE)</f>
        <v>Tier 1</v>
      </c>
      <c r="F34" s="105" t="str">
        <f>VLOOKUP(I34, MasterElementsList_MEL!$A$1:$M$256,13,FALSE)</f>
        <v>Count of units reported on a claim line</v>
      </c>
      <c r="G34" s="118" t="s">
        <v>186</v>
      </c>
      <c r="H34" s="119" t="str">
        <f t="shared" si="0"/>
        <v/>
      </c>
      <c r="I34" s="2" t="s">
        <v>99</v>
      </c>
    </row>
    <row r="35" spans="1:9" ht="15.75" x14ac:dyDescent="0.25">
      <c r="A35" s="103" t="str">
        <f>VLOOKUP(I35, MasterElementsList_MEL!$A$1:$M$256,4,FALSE)</f>
        <v>Claims</v>
      </c>
      <c r="B35" s="103" t="str">
        <f>VLOOKUP(I35, MasterElementsList_MEL!$A$1:$M$256,5,FALSE)</f>
        <v>Price &amp; Utilization</v>
      </c>
      <c r="C35" s="103" t="str">
        <f>IF(VLOOKUP(I35, MasterElementsList_MEL!$A$1:$M$256,10,FALSE)= 0, "N", VLOOKUP(I35,MasterElementsList_MEL!$A$1:$M$256,10,FALSE))</f>
        <v>N</v>
      </c>
      <c r="D35" s="104" t="str">
        <f>VLOOKUP(I35, MasterElementsList_MEL!$A$1:$M$256,2,FALSE)</f>
        <v>mc017_paid_dt</v>
      </c>
      <c r="E35" s="103" t="str">
        <f>VLOOKUP(I35, MasterElementsList_MEL!$A$1:$M$256,12,FALSE)</f>
        <v>Tier 2</v>
      </c>
      <c r="F35" s="105" t="str">
        <f>VLOOKUP(I35, MasterElementsList_MEL!$A$1:$M$256,13,FALSE)</f>
        <v>Payment date</v>
      </c>
      <c r="G35" s="118" t="s">
        <v>186</v>
      </c>
      <c r="H35" s="119" t="str">
        <f t="shared" si="0"/>
        <v/>
      </c>
      <c r="I35" s="2" t="s">
        <v>100</v>
      </c>
    </row>
    <row r="36" spans="1:9" ht="15.75" x14ac:dyDescent="0.25">
      <c r="A36" s="103" t="str">
        <f>VLOOKUP(I36, MasterElementsList_MEL!$A$1:$M$256,4,FALSE)</f>
        <v>Claims</v>
      </c>
      <c r="B36" s="103" t="str">
        <f>VLOOKUP(I36, MasterElementsList_MEL!$A$1:$M$256,5,FALSE)</f>
        <v>Price &amp; Utilization</v>
      </c>
      <c r="C36" s="103" t="str">
        <f>IF(VLOOKUP(I36, MasterElementsList_MEL!$A$1:$M$256,10,FALSE)= 0, "N", VLOOKUP(I36,MasterElementsList_MEL!$A$1:$M$256,10,FALSE))</f>
        <v>N</v>
      </c>
      <c r="D36" s="104" t="str">
        <f>VLOOKUP(I36, MasterElementsList_MEL!$A$1:$M$256,2,FALSE)</f>
        <v>Paid_date_year_month</v>
      </c>
      <c r="E36" s="103" t="str">
        <f>VLOOKUP(I36, MasterElementsList_MEL!$A$1:$M$256,12,FALSE)</f>
        <v>Tier 1</v>
      </c>
      <c r="F36" s="105" t="str">
        <f>VLOOKUP(I36, MasterElementsList_MEL!$A$1:$M$256,13,FALSE)</f>
        <v>Payment date: YYYYMM</v>
      </c>
      <c r="G36" s="118" t="s">
        <v>186</v>
      </c>
      <c r="H36" s="119" t="str">
        <f t="shared" si="0"/>
        <v/>
      </c>
      <c r="I36" s="2" t="s">
        <v>101</v>
      </c>
    </row>
    <row r="37" spans="1:9" ht="15.75" x14ac:dyDescent="0.25">
      <c r="A37" s="103" t="str">
        <f>VLOOKUP(I37, MasterElementsList_MEL!$A$1:$M$256,4,FALSE)</f>
        <v>Claims</v>
      </c>
      <c r="B37" s="103" t="str">
        <f>VLOOKUP(I37, MasterElementsList_MEL!$A$1:$M$256,5,FALSE)</f>
        <v>Price &amp; Utilization</v>
      </c>
      <c r="C37" s="103" t="str">
        <f>IF(VLOOKUP(I37, MasterElementsList_MEL!$A$1:$M$256,10,FALSE)= 0, "N", VLOOKUP(I37,MasterElementsList_MEL!$A$1:$M$256,10,FALSE))</f>
        <v>N</v>
      </c>
      <c r="D37" s="104" t="str">
        <f>VLOOKUP(I37, MasterElementsList_MEL!$A$1:$M$256,2,FALSE)</f>
        <v>mc063_paid_amt</v>
      </c>
      <c r="E37" s="103" t="str">
        <f>VLOOKUP(I37, MasterElementsList_MEL!$A$1:$M$256,12,FALSE)</f>
        <v>Tier 1</v>
      </c>
      <c r="F37" s="105" t="str">
        <f>VLOOKUP(I37, MasterElementsList_MEL!$A$1:$M$256,13,FALSE)</f>
        <v>Payment made by payer</v>
      </c>
      <c r="G37" s="118" t="s">
        <v>186</v>
      </c>
      <c r="H37" s="119" t="str">
        <f t="shared" si="0"/>
        <v/>
      </c>
      <c r="I37" s="2" t="s">
        <v>102</v>
      </c>
    </row>
    <row r="38" spans="1:9" ht="31.5" x14ac:dyDescent="0.25">
      <c r="A38" s="103" t="str">
        <f>VLOOKUP(I38, MasterElementsList_MEL!$A$1:$M$256,4,FALSE)</f>
        <v>Claims</v>
      </c>
      <c r="B38" s="103" t="str">
        <f>VLOOKUP(I38, MasterElementsList_MEL!$A$1:$M$256,5,FALSE)</f>
        <v>Price &amp; Utilization</v>
      </c>
      <c r="C38" s="103" t="str">
        <f>IF(VLOOKUP(I38, MasterElementsList_MEL!$A$1:$M$256,10,FALSE)= 0, "N", VLOOKUP(I38,MasterElementsList_MEL!$A$1:$M$256,10,FALSE))</f>
        <v>N</v>
      </c>
      <c r="D38" s="104" t="str">
        <f>VLOOKUP(I38, MasterElementsList_MEL!$A$1:$M$256,2,FALSE)</f>
        <v>mc065_copay_amt</v>
      </c>
      <c r="E38" s="103" t="str">
        <f>VLOOKUP(I38, MasterElementsList_MEL!$A$1:$M$256,12,FALSE)</f>
        <v>Tier 1</v>
      </c>
      <c r="F38" s="105" t="str">
        <f>VLOOKUP(I38, MasterElementsList_MEL!$A$1:$M$256,13,FALSE)</f>
        <v>Expected co-payment by the member</v>
      </c>
      <c r="G38" s="118" t="s">
        <v>186</v>
      </c>
      <c r="H38" s="119" t="str">
        <f t="shared" si="0"/>
        <v/>
      </c>
      <c r="I38" s="2" t="s">
        <v>103</v>
      </c>
    </row>
    <row r="39" spans="1:9" ht="31.5" x14ac:dyDescent="0.25">
      <c r="A39" s="103" t="str">
        <f>VLOOKUP(I39, MasterElementsList_MEL!$A$1:$M$256,4,FALSE)</f>
        <v>Claims</v>
      </c>
      <c r="B39" s="103" t="str">
        <f>VLOOKUP(I39, MasterElementsList_MEL!$A$1:$M$256,5,FALSE)</f>
        <v>Price &amp; Utilization</v>
      </c>
      <c r="C39" s="103" t="str">
        <f>IF(VLOOKUP(I39, MasterElementsList_MEL!$A$1:$M$256,10,FALSE)= 0, "N", VLOOKUP(I39,MasterElementsList_MEL!$A$1:$M$256,10,FALSE))</f>
        <v>N</v>
      </c>
      <c r="D39" s="104" t="str">
        <f>VLOOKUP(I39, MasterElementsList_MEL!$A$1:$M$256,2,FALSE)</f>
        <v>mc066_coinsurance_amt</v>
      </c>
      <c r="E39" s="103" t="str">
        <f>VLOOKUP(I39, MasterElementsList_MEL!$A$1:$M$256,12,FALSE)</f>
        <v>Tier 1</v>
      </c>
      <c r="F39" s="105" t="str">
        <f>VLOOKUP(I39, MasterElementsList_MEL!$A$1:$M$256,13,FALSE)</f>
        <v>Expected co-insurance by the member</v>
      </c>
      <c r="G39" s="118" t="s">
        <v>186</v>
      </c>
      <c r="H39" s="119" t="str">
        <f t="shared" si="0"/>
        <v/>
      </c>
      <c r="I39" s="2" t="s">
        <v>104</v>
      </c>
    </row>
    <row r="40" spans="1:9" ht="31.5" x14ac:dyDescent="0.25">
      <c r="A40" s="103" t="str">
        <f>VLOOKUP(I40, MasterElementsList_MEL!$A$1:$M$256,4,FALSE)</f>
        <v>Claims</v>
      </c>
      <c r="B40" s="103" t="str">
        <f>VLOOKUP(I40, MasterElementsList_MEL!$A$1:$M$256,5,FALSE)</f>
        <v>Price &amp; Utilization</v>
      </c>
      <c r="C40" s="103" t="str">
        <f>IF(VLOOKUP(I40, MasterElementsList_MEL!$A$1:$M$256,10,FALSE)= 0, "N", VLOOKUP(I40,MasterElementsList_MEL!$A$1:$M$256,10,FALSE))</f>
        <v>N</v>
      </c>
      <c r="D40" s="104" t="str">
        <f>VLOOKUP(I40, MasterElementsList_MEL!$A$1:$M$256,2,FALSE)</f>
        <v>mc067_deductible_amt</v>
      </c>
      <c r="E40" s="103" t="str">
        <f>VLOOKUP(I40, MasterElementsList_MEL!$A$1:$M$256,12,FALSE)</f>
        <v>Tier 1</v>
      </c>
      <c r="F40" s="105" t="str">
        <f>VLOOKUP(I40, MasterElementsList_MEL!$A$1:$M$256,13,FALSE)</f>
        <v>Expected deductible by the member</v>
      </c>
      <c r="G40" s="118" t="s">
        <v>186</v>
      </c>
      <c r="H40" s="119" t="str">
        <f t="shared" si="0"/>
        <v/>
      </c>
      <c r="I40" s="2" t="s">
        <v>105</v>
      </c>
    </row>
    <row r="41" spans="1:9" ht="47.25" x14ac:dyDescent="0.25">
      <c r="A41" s="103" t="str">
        <f>VLOOKUP(I41, MasterElementsList_MEL!$A$1:$M$256,4,FALSE)</f>
        <v>Claims</v>
      </c>
      <c r="B41" s="103" t="str">
        <f>VLOOKUP(I41, MasterElementsList_MEL!$A$1:$M$256,5,FALSE)</f>
        <v>Price &amp; Utilization</v>
      </c>
      <c r="C41" s="103" t="str">
        <f>IF(VLOOKUP(I41, MasterElementsList_MEL!$A$1:$M$256,10,FALSE)= 0, "N", VLOOKUP(I41,MasterElementsList_MEL!$A$1:$M$256,10,FALSE))</f>
        <v>N</v>
      </c>
      <c r="D41" s="104" t="str">
        <f>VLOOKUP(I41, MasterElementsList_MEL!$A$1:$M$256,2,FALSE)</f>
        <v>mc067a_patient_paid_amt</v>
      </c>
      <c r="E41" s="103" t="str">
        <f>VLOOKUP(I41, MasterElementsList_MEL!$A$1:$M$256,12,FALSE)</f>
        <v>Tier 1</v>
      </c>
      <c r="F41" s="105" t="str">
        <f>VLOOKUP(I41, MasterElementsList_MEL!$A$1:$M$256,13,FALSE)</f>
        <v>Expected patient paid amount. Combination of copayment, coinsurance, and/or deductible</v>
      </c>
      <c r="G41" s="118" t="s">
        <v>186</v>
      </c>
      <c r="H41" s="119" t="str">
        <f t="shared" si="0"/>
        <v/>
      </c>
      <c r="I41" s="2" t="s">
        <v>106</v>
      </c>
    </row>
    <row r="42" spans="1:9" ht="31.5" x14ac:dyDescent="0.25">
      <c r="A42" s="103" t="str">
        <f>VLOOKUP(I42, MasterElementsList_MEL!$A$1:$M$256,4,FALSE)</f>
        <v>Claims</v>
      </c>
      <c r="B42" s="103" t="str">
        <f>VLOOKUP(I42, MasterElementsList_MEL!$A$1:$M$256,5,FALSE)</f>
        <v>Price &amp; Utilization</v>
      </c>
      <c r="C42" s="103" t="str">
        <f>IF(VLOOKUP(I42, MasterElementsList_MEL!$A$1:$M$256,10,FALSE)= 0, "N", VLOOKUP(I42,MasterElementsList_MEL!$A$1:$M$256,10,FALSE))</f>
        <v>N</v>
      </c>
      <c r="D42" s="104" t="str">
        <f>VLOOKUP(I42, MasterElementsList_MEL!$A$1:$M$256,2,FALSE)</f>
        <v>mc062a_allowed_amt</v>
      </c>
      <c r="E42" s="103" t="str">
        <f>VLOOKUP(I42, MasterElementsList_MEL!$A$1:$M$256,12,FALSE)</f>
        <v>Tier 1</v>
      </c>
      <c r="F42" s="105" t="str">
        <f>VLOOKUP(I42, MasterElementsList_MEL!$A$1:$M$256,13,FALSE)</f>
        <v>Allowed amount (0 if amount =$0.00, blank if missing)</v>
      </c>
      <c r="G42" s="118" t="s">
        <v>186</v>
      </c>
      <c r="H42" s="119" t="str">
        <f t="shared" si="0"/>
        <v/>
      </c>
      <c r="I42" s="2" t="s">
        <v>107</v>
      </c>
    </row>
    <row r="43" spans="1:9" ht="31.5" x14ac:dyDescent="0.25">
      <c r="A43" s="103" t="str">
        <f>VLOOKUP(I43, MasterElementsList_MEL!$A$1:$M$256,4,FALSE)</f>
        <v>Service</v>
      </c>
      <c r="B43" s="103" t="str">
        <f>VLOOKUP(I43, MasterElementsList_MEL!$A$1:$M$256,5,FALSE)</f>
        <v>Dates</v>
      </c>
      <c r="C43" s="103" t="str">
        <f>IF(VLOOKUP(I43, MasterElementsList_MEL!$A$1:$M$256,10,FALSE)= 0, "N", VLOOKUP(I43,MasterElementsList_MEL!$A$1:$M$256,10,FALSE))</f>
        <v>Y</v>
      </c>
      <c r="D43" s="104" t="str">
        <f>VLOOKUP(I43, MasterElementsList_MEL!$A$1:$M$256,2,FALSE)</f>
        <v>Service_date_year_month</v>
      </c>
      <c r="E43" s="103" t="str">
        <f>VLOOKUP(I43, MasterElementsList_MEL!$A$1:$M$256,12,FALSE)</f>
        <v>Tier 1</v>
      </c>
      <c r="F43" s="105" t="str">
        <f>VLOOKUP(I43, MasterElementsList_MEL!$A$1:$M$256,13,FALSE)</f>
        <v>Year and month service occurred: YYYYMM</v>
      </c>
      <c r="G43" s="118" t="s">
        <v>51</v>
      </c>
      <c r="H43" s="119" t="str">
        <f t="shared" si="0"/>
        <v>APAC justification for all 'Always Included' Data Elements can be found on the Cover Page tab.</v>
      </c>
      <c r="I43" s="2" t="s">
        <v>108</v>
      </c>
    </row>
    <row r="44" spans="1:9" ht="15.75" x14ac:dyDescent="0.25">
      <c r="A44" s="103" t="str">
        <f>VLOOKUP(I44, MasterElementsList_MEL!$A$1:$M$256,4,FALSE)</f>
        <v>Service</v>
      </c>
      <c r="B44" s="103" t="str">
        <f>VLOOKUP(I44, MasterElementsList_MEL!$A$1:$M$256,5,FALSE)</f>
        <v>Dates</v>
      </c>
      <c r="C44" s="103" t="str">
        <f>IF(VLOOKUP(I44, MasterElementsList_MEL!$A$1:$M$256,10,FALSE)= 0, "N", VLOOKUP(I44,MasterElementsList_MEL!$A$1:$M$256,10,FALSE))</f>
        <v>N</v>
      </c>
      <c r="D44" s="104" t="str">
        <f>VLOOKUP(I44, MasterElementsList_MEL!$A$1:$M$256,2,FALSE)</f>
        <v>Service_year</v>
      </c>
      <c r="E44" s="103" t="str">
        <f>VLOOKUP(I44, MasterElementsList_MEL!$A$1:$M$256,12,FALSE)</f>
        <v>Tier 1</v>
      </c>
      <c r="F44" s="105" t="str">
        <f>VLOOKUP(I44, MasterElementsList_MEL!$A$1:$M$256,13,FALSE)</f>
        <v>Year service occurred: YYYY</v>
      </c>
      <c r="G44" s="118" t="s">
        <v>186</v>
      </c>
      <c r="H44" s="119" t="str">
        <f t="shared" si="0"/>
        <v/>
      </c>
      <c r="I44" s="2" t="s">
        <v>109</v>
      </c>
    </row>
    <row r="45" spans="1:9" ht="78.75" x14ac:dyDescent="0.25">
      <c r="A45" s="103" t="str">
        <f>VLOOKUP(I45, MasterElementsList_MEL!$A$1:$M$256,4,FALSE)</f>
        <v>Service</v>
      </c>
      <c r="B45" s="103" t="str">
        <f>VLOOKUP(I45, MasterElementsList_MEL!$A$1:$M$256,5,FALSE)</f>
        <v>Dates</v>
      </c>
      <c r="C45" s="103" t="str">
        <f>IF(VLOOKUP(I45, MasterElementsList_MEL!$A$1:$M$256,10,FALSE)= 0, "N", VLOOKUP(I45,MasterElementsList_MEL!$A$1:$M$256,10,FALSE))</f>
        <v>N</v>
      </c>
      <c r="D45" s="104" t="str">
        <f>VLOOKUP(I45, MasterElementsList_MEL!$A$1:$M$256,2,FALSE)</f>
        <v>LOS</v>
      </c>
      <c r="E45" s="103" t="str">
        <f>VLOOKUP(I45, MasterElementsList_MEL!$A$1:$M$256,12,FALSE)</f>
        <v>Tier 1</v>
      </c>
      <c r="F45" s="105" t="str">
        <f>VLOOKUP(I45, MasterElementsList_MEL!$A$1:$M$256,13,FALSE)</f>
        <v>Length of stay for facility admission, discharge date - admit date.  If  &lt;1, value is rounded to 1.  Negative values set to NULL</v>
      </c>
      <c r="G45" s="118" t="s">
        <v>186</v>
      </c>
      <c r="H45" s="119" t="str">
        <f t="shared" si="0"/>
        <v/>
      </c>
      <c r="I45" s="2" t="s">
        <v>110</v>
      </c>
    </row>
    <row r="46" spans="1:9" ht="31.5" x14ac:dyDescent="0.25">
      <c r="A46" s="103" t="str">
        <f>VLOOKUP(I46, MasterElementsList_MEL!$A$1:$M$256,4,FALSE)</f>
        <v>Service</v>
      </c>
      <c r="B46" s="103" t="str">
        <f>VLOOKUP(I46, MasterElementsList_MEL!$A$1:$M$256,5,FALSE)</f>
        <v>Dates</v>
      </c>
      <c r="C46" s="103" t="str">
        <f>IF(VLOOKUP(I46, MasterElementsList_MEL!$A$1:$M$256,10,FALSE)= 0, "N", VLOOKUP(I46,MasterElementsList_MEL!$A$1:$M$256,10,FALSE))</f>
        <v>N</v>
      </c>
      <c r="D46" s="104" t="str">
        <f>VLOOKUP(I46, MasterElementsList_MEL!$A$1:$M$256,2,FALSE)</f>
        <v>mc059_service_start_dt</v>
      </c>
      <c r="E46" s="103" t="str">
        <f>VLOOKUP(I46, MasterElementsList_MEL!$A$1:$M$256,12,FALSE)</f>
        <v>Tier 2</v>
      </c>
      <c r="F46" s="105" t="str">
        <f>VLOOKUP(I46, MasterElementsList_MEL!$A$1:$M$256,13,FALSE)</f>
        <v>Date of service/date services on claim started</v>
      </c>
      <c r="G46" s="118" t="s">
        <v>186</v>
      </c>
      <c r="H46" s="119"/>
      <c r="I46" s="2" t="s">
        <v>111</v>
      </c>
    </row>
    <row r="47" spans="1:9" ht="15.75" x14ac:dyDescent="0.25">
      <c r="A47" s="103" t="str">
        <f>VLOOKUP(I47, MasterElementsList_MEL!$A$1:$M$256,4,FALSE)</f>
        <v>Service</v>
      </c>
      <c r="B47" s="103" t="str">
        <f>VLOOKUP(I47, MasterElementsList_MEL!$A$1:$M$256,5,FALSE)</f>
        <v>Dates</v>
      </c>
      <c r="C47" s="103" t="str">
        <f>IF(VLOOKUP(I47, MasterElementsList_MEL!$A$1:$M$256,10,FALSE)= 0, "N", VLOOKUP(I47,MasterElementsList_MEL!$A$1:$M$256,10,FALSE))</f>
        <v>N</v>
      </c>
      <c r="D47" s="104" t="str">
        <f>VLOOKUP(I47, MasterElementsList_MEL!$A$1:$M$256,2,FALSE)</f>
        <v>mc060_service_end_dt</v>
      </c>
      <c r="E47" s="103" t="str">
        <f>VLOOKUP(I47, MasterElementsList_MEL!$A$1:$M$256,12,FALSE)</f>
        <v>Tier 2</v>
      </c>
      <c r="F47" s="105" t="str">
        <f>VLOOKUP(I47, MasterElementsList_MEL!$A$1:$M$256,13,FALSE)</f>
        <v>Date services on claim ended</v>
      </c>
      <c r="G47" s="118" t="s">
        <v>186</v>
      </c>
      <c r="H47" s="119" t="str">
        <f t="shared" si="0"/>
        <v/>
      </c>
      <c r="I47" s="2" t="s">
        <v>112</v>
      </c>
    </row>
    <row r="48" spans="1:9" ht="15.75" x14ac:dyDescent="0.25">
      <c r="A48" s="103" t="str">
        <f>VLOOKUP(I48, MasterElementsList_MEL!$A$1:$M$256,4,FALSE)</f>
        <v>Service</v>
      </c>
      <c r="B48" s="103" t="str">
        <f>VLOOKUP(I48, MasterElementsList_MEL!$A$1:$M$256,5,FALSE)</f>
        <v>Dates</v>
      </c>
      <c r="C48" s="103" t="str">
        <f>IF(VLOOKUP(I48, MasterElementsList_MEL!$A$1:$M$256,10,FALSE)= 0, "N", VLOOKUP(I48,MasterElementsList_MEL!$A$1:$M$256,10,FALSE))</f>
        <v>N</v>
      </c>
      <c r="D48" s="104" t="str">
        <f>VLOOKUP(I48, MasterElementsList_MEL!$A$1:$M$256,2,FALSE)</f>
        <v>mc018_admit_dt</v>
      </c>
      <c r="E48" s="103" t="str">
        <f>VLOOKUP(I48, MasterElementsList_MEL!$A$1:$M$256,12,FALSE)</f>
        <v>Tier 2</v>
      </c>
      <c r="F48" s="105" t="str">
        <f>VLOOKUP(I48, MasterElementsList_MEL!$A$1:$M$256,13,FALSE)</f>
        <v>Facility admission date</v>
      </c>
      <c r="G48" s="118" t="s">
        <v>186</v>
      </c>
      <c r="H48" s="119" t="str">
        <f t="shared" si="0"/>
        <v/>
      </c>
      <c r="I48" s="2" t="s">
        <v>113</v>
      </c>
    </row>
    <row r="49" spans="1:9" ht="15.75" x14ac:dyDescent="0.25">
      <c r="A49" s="103" t="str">
        <f>VLOOKUP(I49, MasterElementsList_MEL!$A$1:$M$256,4,FALSE)</f>
        <v>Service</v>
      </c>
      <c r="B49" s="103" t="str">
        <f>VLOOKUP(I49, MasterElementsList_MEL!$A$1:$M$256,5,FALSE)</f>
        <v>Dates</v>
      </c>
      <c r="C49" s="103" t="str">
        <f>IF(VLOOKUP(I49, MasterElementsList_MEL!$A$1:$M$256,10,FALSE)= 0, "N", VLOOKUP(I49,MasterElementsList_MEL!$A$1:$M$256,10,FALSE))</f>
        <v>N</v>
      </c>
      <c r="D49" s="104" t="str">
        <f>VLOOKUP(I49, MasterElementsList_MEL!$A$1:$M$256,2,FALSE)</f>
        <v>mc070_discharge_dt</v>
      </c>
      <c r="E49" s="103" t="str">
        <f>VLOOKUP(I49, MasterElementsList_MEL!$A$1:$M$256,12,FALSE)</f>
        <v>Tier 2</v>
      </c>
      <c r="F49" s="105" t="str">
        <f>VLOOKUP(I49, MasterElementsList_MEL!$A$1:$M$256,13,FALSE)</f>
        <v>Facility discharge date</v>
      </c>
      <c r="G49" s="118" t="s">
        <v>186</v>
      </c>
      <c r="H49" s="119" t="str">
        <f t="shared" si="0"/>
        <v/>
      </c>
      <c r="I49" s="2" t="s">
        <v>114</v>
      </c>
    </row>
    <row r="50" spans="1:9" ht="31.5" x14ac:dyDescent="0.25">
      <c r="A50" s="103" t="str">
        <f>VLOOKUP(I50, MasterElementsList_MEL!$A$1:$M$256,4,FALSE)</f>
        <v>Service</v>
      </c>
      <c r="B50" s="103" t="str">
        <f>VLOOKUP(I50, MasterElementsList_MEL!$A$1:$M$256,5,FALSE)</f>
        <v>Facility Details</v>
      </c>
      <c r="C50" s="103" t="str">
        <f>IF(VLOOKUP(I50, MasterElementsList_MEL!$A$1:$M$256,10,FALSE)= 0, "N", VLOOKUP(I50,MasterElementsList_MEL!$A$1:$M$256,10,FALSE))</f>
        <v>N</v>
      </c>
      <c r="D50" s="104" t="str">
        <f>VLOOKUP(I50, MasterElementsList_MEL!$A$1:$M$256,2,FALSE)</f>
        <v>mc036_bill_type_cd</v>
      </c>
      <c r="E50" s="103" t="str">
        <f>VLOOKUP(I50, MasterElementsList_MEL!$A$1:$M$256,12,FALSE)</f>
        <v>Tier 1</v>
      </c>
      <c r="F50" s="105" t="str">
        <f>VLOOKUP(I50, MasterElementsList_MEL!$A$1:$M$256,13,FALSE)</f>
        <v>Type of bill on uniform billing form (UB)</v>
      </c>
      <c r="G50" s="118" t="s">
        <v>186</v>
      </c>
      <c r="H50" s="119" t="str">
        <f t="shared" si="0"/>
        <v/>
      </c>
      <c r="I50" s="2" t="s">
        <v>115</v>
      </c>
    </row>
    <row r="51" spans="1:9" ht="31.5" x14ac:dyDescent="0.25">
      <c r="A51" s="103" t="str">
        <f>VLOOKUP(I51, MasterElementsList_MEL!$A$1:$M$256,4,FALSE)</f>
        <v>Service</v>
      </c>
      <c r="B51" s="103" t="str">
        <f>VLOOKUP(I51, MasterElementsList_MEL!$A$1:$M$256,5,FALSE)</f>
        <v>Facility Details</v>
      </c>
      <c r="C51" s="103" t="str">
        <f>IF(VLOOKUP(I51, MasterElementsList_MEL!$A$1:$M$256,10,FALSE)= 0, "N", VLOOKUP(I51,MasterElementsList_MEL!$A$1:$M$256,10,FALSE))</f>
        <v>N</v>
      </c>
      <c r="D51" s="104" t="str">
        <f>VLOOKUP(I51, MasterElementsList_MEL!$A$1:$M$256,2,FALSE)</f>
        <v>mc037_place_of_service_cd</v>
      </c>
      <c r="E51" s="103" t="str">
        <f>VLOOKUP(I51, MasterElementsList_MEL!$A$1:$M$256,12,FALSE)</f>
        <v>Tier 1</v>
      </c>
      <c r="F51" s="105" t="str">
        <f>VLOOKUP(I51, MasterElementsList_MEL!$A$1:$M$256,13,FALSE)</f>
        <v>Industry standard place of service code</v>
      </c>
      <c r="G51" s="118" t="s">
        <v>51</v>
      </c>
      <c r="H51" s="119" t="s">
        <v>785</v>
      </c>
      <c r="I51" s="2" t="s">
        <v>116</v>
      </c>
    </row>
    <row r="52" spans="1:9" ht="63" x14ac:dyDescent="0.25">
      <c r="A52" s="103" t="str">
        <f>VLOOKUP(I52, MasterElementsList_MEL!$A$1:$M$256,4,FALSE)</f>
        <v>Service</v>
      </c>
      <c r="B52" s="103" t="str">
        <f>VLOOKUP(I52, MasterElementsList_MEL!$A$1:$M$256,5,FALSE)</f>
        <v>Facility Details</v>
      </c>
      <c r="C52" s="103" t="str">
        <f>IF(VLOOKUP(I52, MasterElementsList_MEL!$A$1:$M$256,10,FALSE)= 0, "N", VLOOKUP(I52,MasterElementsList_MEL!$A$1:$M$256,10,FALSE))</f>
        <v>N</v>
      </c>
      <c r="D52" s="104" t="str">
        <f>VLOOKUP(I52, MasterElementsList_MEL!$A$1:$M$256,2,FALSE)</f>
        <v>mc203_admit_type_cd</v>
      </c>
      <c r="E52" s="103" t="str">
        <f>VLOOKUP(I52, MasterElementsList_MEL!$A$1:$M$256,12,FALSE)</f>
        <v>Tier 1</v>
      </c>
      <c r="F52" s="105" t="str">
        <f>VLOOKUP(I52, MasterElementsList_MEL!$A$1:$M$256,13,FALSE)</f>
        <v>Admission type: 1 (Emergency), 2 (Urgent), 3 (Elective), 4 (Newborn), 5 (Trauma), 9 (Missing)</v>
      </c>
      <c r="G52" s="118" t="s">
        <v>51</v>
      </c>
      <c r="H52" s="119" t="s">
        <v>786</v>
      </c>
      <c r="I52" s="2" t="s">
        <v>117</v>
      </c>
    </row>
    <row r="53" spans="1:9" ht="31.5" x14ac:dyDescent="0.25">
      <c r="A53" s="103" t="str">
        <f>VLOOKUP(I53, MasterElementsList_MEL!$A$1:$M$256,4,FALSE)</f>
        <v>Service</v>
      </c>
      <c r="B53" s="103" t="str">
        <f>VLOOKUP(I53, MasterElementsList_MEL!$A$1:$M$256,5,FALSE)</f>
        <v>Facility Details</v>
      </c>
      <c r="C53" s="103" t="str">
        <f>IF(VLOOKUP(I53, MasterElementsList_MEL!$A$1:$M$256,10,FALSE)= 0, "N", VLOOKUP(I53,MasterElementsList_MEL!$A$1:$M$256,10,FALSE))</f>
        <v>N</v>
      </c>
      <c r="D53" s="104" t="str">
        <f>VLOOKUP(I53, MasterElementsList_MEL!$A$1:$M$256,2,FALSE)</f>
        <v>mc204_admission_source_cd</v>
      </c>
      <c r="E53" s="103" t="str">
        <f>VLOOKUP(I53, MasterElementsList_MEL!$A$1:$M$256,12,FALSE)</f>
        <v>Tier 1</v>
      </c>
      <c r="F53" s="105" t="str">
        <f>VLOOKUP(I53, MasterElementsList_MEL!$A$1:$M$256,13,FALSE)</f>
        <v>Admission source (CMS standard admission codes)</v>
      </c>
      <c r="G53" s="118" t="s">
        <v>186</v>
      </c>
      <c r="H53" s="119" t="str">
        <f t="shared" si="0"/>
        <v/>
      </c>
      <c r="I53" s="2" t="s">
        <v>118</v>
      </c>
    </row>
    <row r="54" spans="1:9" ht="47.25" x14ac:dyDescent="0.25">
      <c r="A54" s="103" t="str">
        <f>VLOOKUP(I54, MasterElementsList_MEL!$A$1:$M$256,4,FALSE)</f>
        <v>Service</v>
      </c>
      <c r="B54" s="103" t="str">
        <f>VLOOKUP(I54, MasterElementsList_MEL!$A$1:$M$256,5,FALSE)</f>
        <v>Facility Details</v>
      </c>
      <c r="C54" s="103" t="str">
        <f>IF(VLOOKUP(I54, MasterElementsList_MEL!$A$1:$M$256,10,FALSE)= 0, "N", VLOOKUP(I54,MasterElementsList_MEL!$A$1:$M$256,10,FALSE))</f>
        <v>N</v>
      </c>
      <c r="D54" s="104" t="str">
        <f>VLOOKUP(I54, MasterElementsList_MEL!$A$1:$M$256,2,FALSE)</f>
        <v>mc203_discharge_status_cd</v>
      </c>
      <c r="E54" s="103" t="str">
        <f>VLOOKUP(I54, MasterElementsList_MEL!$A$1:$M$256,12,FALSE)</f>
        <v>Tier 1</v>
      </c>
      <c r="F54" s="105" t="str">
        <f>VLOOKUP(I54, MasterElementsList_MEL!$A$1:$M$256,13,FALSE)</f>
        <v>Status of member discharged from facility (CMS standard discharge status codes)</v>
      </c>
      <c r="G54" s="118" t="s">
        <v>186</v>
      </c>
      <c r="H54" s="119" t="str">
        <f t="shared" si="0"/>
        <v/>
      </c>
      <c r="I54" s="2" t="s">
        <v>119</v>
      </c>
    </row>
    <row r="55" spans="1:9" ht="110.25" x14ac:dyDescent="0.25">
      <c r="A55" s="103" t="str">
        <f>VLOOKUP(I55, MasterElementsList_MEL!$A$1:$M$256,4,FALSE)</f>
        <v>Service</v>
      </c>
      <c r="B55" s="103" t="str">
        <f>VLOOKUP(I55, MasterElementsList_MEL!$A$1:$M$256,5,FALSE)</f>
        <v>Service Location</v>
      </c>
      <c r="C55" s="103" t="str">
        <f>IF(VLOOKUP(I55, MasterElementsList_MEL!$A$1:$M$256,10,FALSE)= 0, "N", VLOOKUP(I55,MasterElementsList_MEL!$A$1:$M$256,10,FALSE))</f>
        <v>N</v>
      </c>
      <c r="D55" s="104" t="str">
        <f>VLOOKUP(I55, MasterElementsList_MEL!$A$1:$M$256,2,FALSE)</f>
        <v>APACgrouper</v>
      </c>
      <c r="E55" s="103" t="str">
        <f>VLOOKUP(I55, MasterElementsList_MEL!$A$1:$M$256,12,FALSE)</f>
        <v>Tier 1</v>
      </c>
      <c r="F55" s="105" t="str">
        <f>VLOOKUP(I55, MasterElementsList_MEL!$A$1:$M$256,13,FALSE)</f>
        <v>Groups all lines of a claim in prioritized order as inpatient, emergency department, outpatient, professional, pharmacy and other based on type of bill, revenue and place of service codes</v>
      </c>
      <c r="G55" s="118" t="s">
        <v>51</v>
      </c>
      <c r="H55" s="119" t="s">
        <v>788</v>
      </c>
      <c r="I55" s="2" t="s">
        <v>120</v>
      </c>
    </row>
    <row r="56" spans="1:9" ht="78.75" x14ac:dyDescent="0.25">
      <c r="A56" s="103" t="str">
        <f>VLOOKUP(I56, MasterElementsList_MEL!$A$1:$M$256,4,FALSE)</f>
        <v>Service</v>
      </c>
      <c r="B56" s="103" t="str">
        <f>VLOOKUP(I56, MasterElementsList_MEL!$A$1:$M$256,5,FALSE)</f>
        <v>Diagnosis</v>
      </c>
      <c r="C56" s="103" t="str">
        <f>IF(VLOOKUP(I56, MasterElementsList_MEL!$A$1:$M$256,10,FALSE)= 0, "N", VLOOKUP(I56,MasterElementsList_MEL!$A$1:$M$256,10,FALSE))</f>
        <v>N</v>
      </c>
      <c r="D56" s="104" t="str">
        <f>VLOOKUP(I56, MasterElementsList_MEL!$A$1:$M$256,2,FALSE)</f>
        <v>mc025_admit_diagnosis_cd</v>
      </c>
      <c r="E56" s="103" t="str">
        <f>VLOOKUP(I56, MasterElementsList_MEL!$A$1:$M$256,12,FALSE)</f>
        <v>Tier 1</v>
      </c>
      <c r="F56" s="105" t="str">
        <f>VLOOKUP(I56, MasterElementsList_MEL!$A$1:$M$256,13,FALSE)</f>
        <v>Admitting diagnosis.  ICD-9 diagnosis codes for dates of service &lt;10/1/2015; ICD-10 codes for all dates of service &gt; 9/30/2015</v>
      </c>
      <c r="G56" s="118" t="s">
        <v>51</v>
      </c>
      <c r="H56" s="119" t="s">
        <v>787</v>
      </c>
      <c r="I56" s="2" t="s">
        <v>121</v>
      </c>
    </row>
    <row r="57" spans="1:9" ht="31.5" x14ac:dyDescent="0.25">
      <c r="A57" s="103" t="str">
        <f>VLOOKUP(I57, MasterElementsList_MEL!$A$1:$M$256,4,FALSE)</f>
        <v>Service</v>
      </c>
      <c r="B57" s="103" t="str">
        <f>VLOOKUP(I57, MasterElementsList_MEL!$A$1:$M$256,5,FALSE)</f>
        <v>Diagnosis</v>
      </c>
      <c r="C57" s="103" t="str">
        <f>IF(VLOOKUP(I57, MasterElementsList_MEL!$A$1:$M$256,10,FALSE)= 0, "N", VLOOKUP(I57,MasterElementsList_MEL!$A$1:$M$256,10,FALSE))</f>
        <v>N</v>
      </c>
      <c r="D57" s="104" t="str">
        <f>VLOOKUP(I57, MasterElementsList_MEL!$A$1:$M$256,2,FALSE)</f>
        <v>mc041_principal_diagnosis_cd</v>
      </c>
      <c r="E57" s="103" t="str">
        <f>VLOOKUP(I57, MasterElementsList_MEL!$A$1:$M$256,12,FALSE)</f>
        <v>Tier 1</v>
      </c>
      <c r="F57" s="105" t="str">
        <f>VLOOKUP(I57, MasterElementsList_MEL!$A$1:$M$256,13,FALSE)</f>
        <v>Principal Diagnosis code</v>
      </c>
      <c r="G57" s="118" t="s">
        <v>51</v>
      </c>
      <c r="H57" s="119" t="s">
        <v>795</v>
      </c>
      <c r="I57" s="2" t="s">
        <v>122</v>
      </c>
    </row>
    <row r="58" spans="1:9" ht="94.5" x14ac:dyDescent="0.25">
      <c r="A58" s="103" t="str">
        <f>VLOOKUP(I58, MasterElementsList_MEL!$A$1:$M$256,4,FALSE)</f>
        <v>Service</v>
      </c>
      <c r="B58" s="103" t="str">
        <f>VLOOKUP(I58, MasterElementsList_MEL!$A$1:$M$256,5,FALSE)</f>
        <v>Diagnosis</v>
      </c>
      <c r="C58" s="103" t="str">
        <f>IF(VLOOKUP(I58, MasterElementsList_MEL!$A$1:$M$256,10,FALSE)= 0, "N", VLOOKUP(I58,MasterElementsList_MEL!$A$1:$M$256,10,FALSE))</f>
        <v>N</v>
      </c>
      <c r="D58" s="104" t="str">
        <f>VLOOKUP(I58, MasterElementsList_MEL!$A$1:$M$256,2,FALSE)</f>
        <v>mc041p_poa_p</v>
      </c>
      <c r="E58" s="103" t="str">
        <f>VLOOKUP(I58, MasterElementsList_MEL!$A$1:$M$256,12,FALSE)</f>
        <v>Tier 1</v>
      </c>
      <c r="F58" s="105" t="str">
        <f>VLOOKUP(I58, MasterElementsList_MEL!$A$1:$M$256,13,FALSE)</f>
        <v>Required present on admission flag for diagnosis 1: Yes, No, W (Clinically undetermined), U (Information not in record), 1 (Diagnosis exempt from POA reporting), Null (not reported)</v>
      </c>
      <c r="G58" s="118" t="s">
        <v>186</v>
      </c>
      <c r="H58" s="119" t="str">
        <f t="shared" si="0"/>
        <v/>
      </c>
      <c r="I58" s="2" t="s">
        <v>123</v>
      </c>
    </row>
    <row r="59" spans="1:9" ht="15.75" x14ac:dyDescent="0.25">
      <c r="A59" s="103" t="str">
        <f>VLOOKUP(I59, MasterElementsList_MEL!$A$1:$M$256,4,FALSE)</f>
        <v>Service</v>
      </c>
      <c r="B59" s="103" t="str">
        <f>VLOOKUP(I59, MasterElementsList_MEL!$A$1:$M$256,5,FALSE)</f>
        <v>Diagnosis</v>
      </c>
      <c r="C59" s="103" t="str">
        <f>IF(VLOOKUP(I59, MasterElementsList_MEL!$A$1:$M$256,10,FALSE)= 0, "N", VLOOKUP(I59,MasterElementsList_MEL!$A$1:$M$256,10,FALSE))</f>
        <v>N</v>
      </c>
      <c r="D59" s="104" t="str">
        <f>VLOOKUP(I59, MasterElementsList_MEL!$A$1:$M$256,2,FALSE)</f>
        <v>mc042_other_diagnosis_2</v>
      </c>
      <c r="E59" s="103" t="str">
        <f>VLOOKUP(I59, MasterElementsList_MEL!$A$1:$M$256,12,FALSE)</f>
        <v>Tier 2</v>
      </c>
      <c r="F59" s="105" t="str">
        <f>VLOOKUP(I59, MasterElementsList_MEL!$A$1:$M$256,13,FALSE)</f>
        <v>Additional Diagnosis 2</v>
      </c>
      <c r="G59" s="118" t="s">
        <v>186</v>
      </c>
      <c r="H59" s="119" t="str">
        <f t="shared" si="0"/>
        <v/>
      </c>
      <c r="I59" s="2" t="s">
        <v>124</v>
      </c>
    </row>
    <row r="60" spans="1:9" ht="31.5" x14ac:dyDescent="0.25">
      <c r="A60" s="103" t="str">
        <f>VLOOKUP(I60, MasterElementsList_MEL!$A$1:$M$256,4,FALSE)</f>
        <v>Service</v>
      </c>
      <c r="B60" s="103" t="str">
        <f>VLOOKUP(I60, MasterElementsList_MEL!$A$1:$M$256,5,FALSE)</f>
        <v>Diagnosis</v>
      </c>
      <c r="C60" s="103" t="str">
        <f>IF(VLOOKUP(I60, MasterElementsList_MEL!$A$1:$M$256,10,FALSE)= 0, "N", VLOOKUP(I60,MasterElementsList_MEL!$A$1:$M$256,10,FALSE))</f>
        <v>N</v>
      </c>
      <c r="D60" s="104" t="str">
        <f>VLOOKUP(I60, MasterElementsList_MEL!$A$1:$M$256,2,FALSE)</f>
        <v>mc042p_poa_2</v>
      </c>
      <c r="E60" s="103" t="str">
        <f>VLOOKUP(I60, MasterElementsList_MEL!$A$1:$M$256,12,FALSE)</f>
        <v>Tier 2</v>
      </c>
      <c r="F60" s="105" t="str">
        <f>VLOOKUP(I60, MasterElementsList_MEL!$A$1:$M$256,13,FALSE)</f>
        <v>Required POA flag for diagnosis 2 if populated</v>
      </c>
      <c r="G60" s="118" t="s">
        <v>186</v>
      </c>
      <c r="H60" s="119" t="str">
        <f t="shared" si="0"/>
        <v/>
      </c>
      <c r="I60" s="2" t="s">
        <v>125</v>
      </c>
    </row>
    <row r="61" spans="1:9" ht="15.75" x14ac:dyDescent="0.25">
      <c r="A61" s="103" t="str">
        <f>VLOOKUP(I61, MasterElementsList_MEL!$A$1:$M$256,4,FALSE)</f>
        <v>Service</v>
      </c>
      <c r="B61" s="103" t="str">
        <f>VLOOKUP(I61, MasterElementsList_MEL!$A$1:$M$256,5,FALSE)</f>
        <v>Diagnosis</v>
      </c>
      <c r="C61" s="103" t="str">
        <f>IF(VLOOKUP(I61, MasterElementsList_MEL!$A$1:$M$256,10,FALSE)= 0, "N", VLOOKUP(I61,MasterElementsList_MEL!$A$1:$M$256,10,FALSE))</f>
        <v>N</v>
      </c>
      <c r="D61" s="104" t="str">
        <f>VLOOKUP(I61, MasterElementsList_MEL!$A$1:$M$256,2,FALSE)</f>
        <v>mc043_other_diagnosis_3</v>
      </c>
      <c r="E61" s="103" t="str">
        <f>VLOOKUP(I61, MasterElementsList_MEL!$A$1:$M$256,12,FALSE)</f>
        <v>Tier 2</v>
      </c>
      <c r="F61" s="105" t="str">
        <f>VLOOKUP(I61, MasterElementsList_MEL!$A$1:$M$256,13,FALSE)</f>
        <v>Additional Diagnosis 3</v>
      </c>
      <c r="G61" s="118" t="s">
        <v>186</v>
      </c>
      <c r="H61" s="119" t="str">
        <f t="shared" si="0"/>
        <v/>
      </c>
      <c r="I61" s="2" t="s">
        <v>126</v>
      </c>
    </row>
    <row r="62" spans="1:9" ht="31.5" x14ac:dyDescent="0.25">
      <c r="A62" s="103" t="str">
        <f>VLOOKUP(I62, MasterElementsList_MEL!$A$1:$M$256,4,FALSE)</f>
        <v>Service</v>
      </c>
      <c r="B62" s="103" t="str">
        <f>VLOOKUP(I62, MasterElementsList_MEL!$A$1:$M$256,5,FALSE)</f>
        <v>Diagnosis</v>
      </c>
      <c r="C62" s="103" t="str">
        <f>IF(VLOOKUP(I62, MasterElementsList_MEL!$A$1:$M$256,10,FALSE)= 0, "N", VLOOKUP(I62,MasterElementsList_MEL!$A$1:$M$256,10,FALSE))</f>
        <v>N</v>
      </c>
      <c r="D62" s="104" t="str">
        <f>VLOOKUP(I62, MasterElementsList_MEL!$A$1:$M$256,2,FALSE)</f>
        <v>mc043p_poa_3</v>
      </c>
      <c r="E62" s="103" t="str">
        <f>VLOOKUP(I62, MasterElementsList_MEL!$A$1:$M$256,12,FALSE)</f>
        <v>Tier 2</v>
      </c>
      <c r="F62" s="105" t="str">
        <f>VLOOKUP(I62, MasterElementsList_MEL!$A$1:$M$256,13,FALSE)</f>
        <v xml:space="preserve">Required POA flag for diagnosis 3 if populated </v>
      </c>
      <c r="G62" s="118" t="s">
        <v>186</v>
      </c>
      <c r="H62" s="119" t="str">
        <f t="shared" si="0"/>
        <v/>
      </c>
      <c r="I62" s="2" t="s">
        <v>127</v>
      </c>
    </row>
    <row r="63" spans="1:9" ht="15.75" x14ac:dyDescent="0.25">
      <c r="A63" s="103" t="str">
        <f>VLOOKUP(I63, MasterElementsList_MEL!$A$1:$M$256,4,FALSE)</f>
        <v>Service</v>
      </c>
      <c r="B63" s="103" t="str">
        <f>VLOOKUP(I63, MasterElementsList_MEL!$A$1:$M$256,5,FALSE)</f>
        <v>Diagnosis</v>
      </c>
      <c r="C63" s="103" t="str">
        <f>IF(VLOOKUP(I63, MasterElementsList_MEL!$A$1:$M$256,10,FALSE)= 0, "N", VLOOKUP(I63,MasterElementsList_MEL!$A$1:$M$256,10,FALSE))</f>
        <v>N</v>
      </c>
      <c r="D63" s="104" t="str">
        <f>VLOOKUP(I63, MasterElementsList_MEL!$A$1:$M$256,2,FALSE)</f>
        <v>mc044_other_diagnosis_4</v>
      </c>
      <c r="E63" s="103" t="str">
        <f>VLOOKUP(I63, MasterElementsList_MEL!$A$1:$M$256,12,FALSE)</f>
        <v>Tier 2</v>
      </c>
      <c r="F63" s="105" t="str">
        <f>VLOOKUP(I63, MasterElementsList_MEL!$A$1:$M$256,13,FALSE)</f>
        <v>Additional Diagnosis 4</v>
      </c>
      <c r="G63" s="118" t="s">
        <v>186</v>
      </c>
      <c r="H63" s="119" t="str">
        <f t="shared" si="0"/>
        <v/>
      </c>
      <c r="I63" s="2" t="s">
        <v>128</v>
      </c>
    </row>
    <row r="64" spans="1:9" ht="31.5" x14ac:dyDescent="0.25">
      <c r="A64" s="103" t="str">
        <f>VLOOKUP(I64, MasterElementsList_MEL!$A$1:$M$256,4,FALSE)</f>
        <v>Service</v>
      </c>
      <c r="B64" s="103" t="str">
        <f>VLOOKUP(I64, MasterElementsList_MEL!$A$1:$M$256,5,FALSE)</f>
        <v>Diagnosis</v>
      </c>
      <c r="C64" s="103" t="str">
        <f>IF(VLOOKUP(I64, MasterElementsList_MEL!$A$1:$M$256,10,FALSE)= 0, "N", VLOOKUP(I64,MasterElementsList_MEL!$A$1:$M$256,10,FALSE))</f>
        <v>N</v>
      </c>
      <c r="D64" s="104" t="str">
        <f>VLOOKUP(I64, MasterElementsList_MEL!$A$1:$M$256,2,FALSE)</f>
        <v>mc044p_poa_4</v>
      </c>
      <c r="E64" s="103" t="str">
        <f>VLOOKUP(I64, MasterElementsList_MEL!$A$1:$M$256,12,FALSE)</f>
        <v>Tier 2</v>
      </c>
      <c r="F64" s="105" t="str">
        <f>VLOOKUP(I64, MasterElementsList_MEL!$A$1:$M$256,13,FALSE)</f>
        <v xml:space="preserve">Required POA flag for diagnosis 4 if populated </v>
      </c>
      <c r="G64" s="118" t="s">
        <v>186</v>
      </c>
      <c r="H64" s="119" t="str">
        <f t="shared" si="0"/>
        <v/>
      </c>
      <c r="I64" s="2" t="s">
        <v>129</v>
      </c>
    </row>
    <row r="65" spans="1:9" ht="15.75" x14ac:dyDescent="0.25">
      <c r="A65" s="103" t="str">
        <f>VLOOKUP(I65, MasterElementsList_MEL!$A$1:$M$256,4,FALSE)</f>
        <v>Service</v>
      </c>
      <c r="B65" s="103" t="str">
        <f>VLOOKUP(I65, MasterElementsList_MEL!$A$1:$M$256,5,FALSE)</f>
        <v>Diagnosis</v>
      </c>
      <c r="C65" s="103" t="str">
        <f>IF(VLOOKUP(I65, MasterElementsList_MEL!$A$1:$M$256,10,FALSE)= 0, "N", VLOOKUP(I65,MasterElementsList_MEL!$A$1:$M$256,10,FALSE))</f>
        <v>N</v>
      </c>
      <c r="D65" s="104" t="str">
        <f>VLOOKUP(I65, MasterElementsList_MEL!$A$1:$M$256,2,FALSE)</f>
        <v>mc045_other_diagnosis_5</v>
      </c>
      <c r="E65" s="103" t="str">
        <f>VLOOKUP(I65, MasterElementsList_MEL!$A$1:$M$256,12,FALSE)</f>
        <v>Tier 2</v>
      </c>
      <c r="F65" s="105" t="str">
        <f>VLOOKUP(I65, MasterElementsList_MEL!$A$1:$M$256,13,FALSE)</f>
        <v>Additional Diagnosis 5</v>
      </c>
      <c r="G65" s="118" t="s">
        <v>186</v>
      </c>
      <c r="H65" s="119" t="str">
        <f t="shared" si="0"/>
        <v/>
      </c>
      <c r="I65" s="2" t="s">
        <v>130</v>
      </c>
    </row>
    <row r="66" spans="1:9" ht="31.5" x14ac:dyDescent="0.25">
      <c r="A66" s="103" t="str">
        <f>VLOOKUP(I66, MasterElementsList_MEL!$A$1:$M$256,4,FALSE)</f>
        <v>Service</v>
      </c>
      <c r="B66" s="103" t="str">
        <f>VLOOKUP(I66, MasterElementsList_MEL!$A$1:$M$256,5,FALSE)</f>
        <v>Diagnosis</v>
      </c>
      <c r="C66" s="103" t="str">
        <f>IF(VLOOKUP(I66, MasterElementsList_MEL!$A$1:$M$256,10,FALSE)= 0, "N", VLOOKUP(I66,MasterElementsList_MEL!$A$1:$M$256,10,FALSE))</f>
        <v>N</v>
      </c>
      <c r="D66" s="104" t="str">
        <f>VLOOKUP(I66, MasterElementsList_MEL!$A$1:$M$256,2,FALSE)</f>
        <v>mc045p_poa_5</v>
      </c>
      <c r="E66" s="103" t="str">
        <f>VLOOKUP(I66, MasterElementsList_MEL!$A$1:$M$256,12,FALSE)</f>
        <v>Tier 2</v>
      </c>
      <c r="F66" s="105" t="str">
        <f>VLOOKUP(I66, MasterElementsList_MEL!$A$1:$M$256,13,FALSE)</f>
        <v>Required POA flag for diagnosis 5 if populated</v>
      </c>
      <c r="G66" s="118" t="s">
        <v>186</v>
      </c>
      <c r="H66" s="119" t="str">
        <f t="shared" si="0"/>
        <v/>
      </c>
      <c r="I66" s="2" t="s">
        <v>131</v>
      </c>
    </row>
    <row r="67" spans="1:9" ht="15.75" x14ac:dyDescent="0.25">
      <c r="A67" s="103" t="str">
        <f>VLOOKUP(I67, MasterElementsList_MEL!$A$1:$M$256,4,FALSE)</f>
        <v>Service</v>
      </c>
      <c r="B67" s="103" t="str">
        <f>VLOOKUP(I67, MasterElementsList_MEL!$A$1:$M$256,5,FALSE)</f>
        <v>Diagnosis</v>
      </c>
      <c r="C67" s="103" t="str">
        <f>IF(VLOOKUP(I67, MasterElementsList_MEL!$A$1:$M$256,10,FALSE)= 0, "N", VLOOKUP(I67,MasterElementsList_MEL!$A$1:$M$256,10,FALSE))</f>
        <v>N</v>
      </c>
      <c r="D67" s="104" t="str">
        <f>VLOOKUP(I67, MasterElementsList_MEL!$A$1:$M$256,2,FALSE)</f>
        <v>mc046_other_diagnosis_6</v>
      </c>
      <c r="E67" s="103" t="str">
        <f>VLOOKUP(I67, MasterElementsList_MEL!$A$1:$M$256,12,FALSE)</f>
        <v>Tier 2</v>
      </c>
      <c r="F67" s="105" t="str">
        <f>VLOOKUP(I67, MasterElementsList_MEL!$A$1:$M$256,13,FALSE)</f>
        <v>Additional Diagnosis 6</v>
      </c>
      <c r="G67" s="118" t="s">
        <v>186</v>
      </c>
      <c r="H67" s="119" t="str">
        <f t="shared" si="0"/>
        <v/>
      </c>
      <c r="I67" s="2" t="s">
        <v>132</v>
      </c>
    </row>
    <row r="68" spans="1:9" ht="31.5" x14ac:dyDescent="0.25">
      <c r="A68" s="103" t="str">
        <f>VLOOKUP(I68, MasterElementsList_MEL!$A$1:$M$256,4,FALSE)</f>
        <v>Service</v>
      </c>
      <c r="B68" s="103" t="str">
        <f>VLOOKUP(I68, MasterElementsList_MEL!$A$1:$M$256,5,FALSE)</f>
        <v>Diagnosis</v>
      </c>
      <c r="C68" s="103" t="str">
        <f>IF(VLOOKUP(I68, MasterElementsList_MEL!$A$1:$M$256,10,FALSE)= 0, "N", VLOOKUP(I68,MasterElementsList_MEL!$A$1:$M$256,10,FALSE))</f>
        <v>N</v>
      </c>
      <c r="D68" s="104" t="str">
        <f>VLOOKUP(I68, MasterElementsList_MEL!$A$1:$M$256,2,FALSE)</f>
        <v>mc046p_poa_6</v>
      </c>
      <c r="E68" s="103" t="str">
        <f>VLOOKUP(I68, MasterElementsList_MEL!$A$1:$M$256,12,FALSE)</f>
        <v>Tier 2</v>
      </c>
      <c r="F68" s="105" t="str">
        <f>VLOOKUP(I68, MasterElementsList_MEL!$A$1:$M$256,13,FALSE)</f>
        <v>Required POA flag for diagnosis 6 if populated</v>
      </c>
      <c r="G68" s="118" t="s">
        <v>186</v>
      </c>
      <c r="H68" s="119" t="str">
        <f t="shared" si="0"/>
        <v/>
      </c>
      <c r="I68" s="2" t="s">
        <v>133</v>
      </c>
    </row>
    <row r="69" spans="1:9" ht="15.75" x14ac:dyDescent="0.25">
      <c r="A69" s="103" t="str">
        <f>VLOOKUP(I69, MasterElementsList_MEL!$A$1:$M$256,4,FALSE)</f>
        <v>Service</v>
      </c>
      <c r="B69" s="103" t="str">
        <f>VLOOKUP(I69, MasterElementsList_MEL!$A$1:$M$256,5,FALSE)</f>
        <v>Diagnosis</v>
      </c>
      <c r="C69" s="103" t="str">
        <f>IF(VLOOKUP(I69, MasterElementsList_MEL!$A$1:$M$256,10,FALSE)= 0, "N", VLOOKUP(I69,MasterElementsList_MEL!$A$1:$M$256,10,FALSE))</f>
        <v>N</v>
      </c>
      <c r="D69" s="104" t="str">
        <f>VLOOKUP(I69, MasterElementsList_MEL!$A$1:$M$256,2,FALSE)</f>
        <v>mc047_other_diagnosis_7</v>
      </c>
      <c r="E69" s="103" t="str">
        <f>VLOOKUP(I69, MasterElementsList_MEL!$A$1:$M$256,12,FALSE)</f>
        <v>Tier 2</v>
      </c>
      <c r="F69" s="105" t="str">
        <f>VLOOKUP(I69, MasterElementsList_MEL!$A$1:$M$256,13,FALSE)</f>
        <v>Additional Diagnosis 7</v>
      </c>
      <c r="G69" s="118" t="s">
        <v>186</v>
      </c>
      <c r="H69" s="119" t="str">
        <f t="shared" si="0"/>
        <v/>
      </c>
      <c r="I69" s="2" t="s">
        <v>134</v>
      </c>
    </row>
    <row r="70" spans="1:9" ht="31.5" x14ac:dyDescent="0.25">
      <c r="A70" s="103" t="str">
        <f>VLOOKUP(I70, MasterElementsList_MEL!$A$1:$M$256,4,FALSE)</f>
        <v>Service</v>
      </c>
      <c r="B70" s="103" t="str">
        <f>VLOOKUP(I70, MasterElementsList_MEL!$A$1:$M$256,5,FALSE)</f>
        <v>Diagnosis</v>
      </c>
      <c r="C70" s="103" t="str">
        <f>IF(VLOOKUP(I70, MasterElementsList_MEL!$A$1:$M$256,10,FALSE)= 0, "N", VLOOKUP(I70,MasterElementsList_MEL!$A$1:$M$256,10,FALSE))</f>
        <v>N</v>
      </c>
      <c r="D70" s="104" t="str">
        <f>VLOOKUP(I70, MasterElementsList_MEL!$A$1:$M$256,2,FALSE)</f>
        <v>mc047p_poa_7</v>
      </c>
      <c r="E70" s="103" t="str">
        <f>VLOOKUP(I70, MasterElementsList_MEL!$A$1:$M$256,12,FALSE)</f>
        <v>Tier 2</v>
      </c>
      <c r="F70" s="105" t="str">
        <f>VLOOKUP(I70, MasterElementsList_MEL!$A$1:$M$256,13,FALSE)</f>
        <v>Required POA flag for diagnosis 7 if populated</v>
      </c>
      <c r="G70" s="118" t="s">
        <v>186</v>
      </c>
      <c r="H70" s="119" t="str">
        <f t="shared" si="0"/>
        <v/>
      </c>
      <c r="I70" s="2" t="s">
        <v>135</v>
      </c>
    </row>
    <row r="71" spans="1:9" ht="15.75" x14ac:dyDescent="0.25">
      <c r="A71" s="103" t="str">
        <f>VLOOKUP(I71, MasterElementsList_MEL!$A$1:$M$256,4,FALSE)</f>
        <v>Service</v>
      </c>
      <c r="B71" s="103" t="str">
        <f>VLOOKUP(I71, MasterElementsList_MEL!$A$1:$M$256,5,FALSE)</f>
        <v>Diagnosis</v>
      </c>
      <c r="C71" s="103" t="str">
        <f>IF(VLOOKUP(I71, MasterElementsList_MEL!$A$1:$M$256,10,FALSE)= 0, "N", VLOOKUP(I71,MasterElementsList_MEL!$A$1:$M$256,10,FALSE))</f>
        <v>N</v>
      </c>
      <c r="D71" s="104" t="str">
        <f>VLOOKUP(I71, MasterElementsList_MEL!$A$1:$M$256,2,FALSE)</f>
        <v>mc048_other_diagnosis_8</v>
      </c>
      <c r="E71" s="103" t="str">
        <f>VLOOKUP(I71, MasterElementsList_MEL!$A$1:$M$256,12,FALSE)</f>
        <v>Tier 2</v>
      </c>
      <c r="F71" s="105" t="str">
        <f>VLOOKUP(I71, MasterElementsList_MEL!$A$1:$M$256,13,FALSE)</f>
        <v>Additional Diagnosis 8</v>
      </c>
      <c r="G71" s="118" t="s">
        <v>186</v>
      </c>
      <c r="H71" s="119" t="str">
        <f t="shared" si="0"/>
        <v/>
      </c>
      <c r="I71" s="2" t="s">
        <v>136</v>
      </c>
    </row>
    <row r="72" spans="1:9" ht="31.5" x14ac:dyDescent="0.25">
      <c r="A72" s="103" t="str">
        <f>VLOOKUP(I72, MasterElementsList_MEL!$A$1:$M$256,4,FALSE)</f>
        <v>Service</v>
      </c>
      <c r="B72" s="103" t="str">
        <f>VLOOKUP(I72, MasterElementsList_MEL!$A$1:$M$256,5,FALSE)</f>
        <v>Diagnosis</v>
      </c>
      <c r="C72" s="103" t="str">
        <f>IF(VLOOKUP(I72, MasterElementsList_MEL!$A$1:$M$256,10,FALSE)= 0, "N", VLOOKUP(I72,MasterElementsList_MEL!$A$1:$M$256,10,FALSE))</f>
        <v>N</v>
      </c>
      <c r="D72" s="104" t="str">
        <f>VLOOKUP(I72, MasterElementsList_MEL!$A$1:$M$256,2,FALSE)</f>
        <v>mc048p_poa_8</v>
      </c>
      <c r="E72" s="103" t="str">
        <f>VLOOKUP(I72, MasterElementsList_MEL!$A$1:$M$256,12,FALSE)</f>
        <v>Tier 2</v>
      </c>
      <c r="F72" s="105" t="str">
        <f>VLOOKUP(I72, MasterElementsList_MEL!$A$1:$M$256,13,FALSE)</f>
        <v>Required POA flag for diagnosis 8 if populated</v>
      </c>
      <c r="G72" s="118" t="s">
        <v>186</v>
      </c>
      <c r="H72" s="119" t="str">
        <f t="shared" si="0"/>
        <v/>
      </c>
      <c r="I72" s="2" t="s">
        <v>137</v>
      </c>
    </row>
    <row r="73" spans="1:9" ht="15.75" x14ac:dyDescent="0.25">
      <c r="A73" s="103" t="str">
        <f>VLOOKUP(I73, MasterElementsList_MEL!$A$1:$M$256,4,FALSE)</f>
        <v>Service</v>
      </c>
      <c r="B73" s="103" t="str">
        <f>VLOOKUP(I73, MasterElementsList_MEL!$A$1:$M$256,5,FALSE)</f>
        <v>Diagnosis</v>
      </c>
      <c r="C73" s="103" t="str">
        <f>IF(VLOOKUP(I73, MasterElementsList_MEL!$A$1:$M$256,10,FALSE)= 0, "N", VLOOKUP(I73,MasterElementsList_MEL!$A$1:$M$256,10,FALSE))</f>
        <v>N</v>
      </c>
      <c r="D73" s="104" t="str">
        <f>VLOOKUP(I73, MasterElementsList_MEL!$A$1:$M$256,2,FALSE)</f>
        <v>mc049_other_diagnosis_9</v>
      </c>
      <c r="E73" s="103" t="str">
        <f>VLOOKUP(I73, MasterElementsList_MEL!$A$1:$M$256,12,FALSE)</f>
        <v>Tier 2</v>
      </c>
      <c r="F73" s="105" t="str">
        <f>VLOOKUP(I73, MasterElementsList_MEL!$A$1:$M$256,13,FALSE)</f>
        <v>Additional Diagnosis 9</v>
      </c>
      <c r="G73" s="118" t="s">
        <v>186</v>
      </c>
      <c r="H73" s="119" t="str">
        <f t="shared" si="0"/>
        <v/>
      </c>
      <c r="I73" s="2" t="s">
        <v>138</v>
      </c>
    </row>
    <row r="74" spans="1:9" ht="31.5" x14ac:dyDescent="0.25">
      <c r="A74" s="103" t="str">
        <f>VLOOKUP(I74, MasterElementsList_MEL!$A$1:$M$256,4,FALSE)</f>
        <v>Service</v>
      </c>
      <c r="B74" s="103" t="str">
        <f>VLOOKUP(I74, MasterElementsList_MEL!$A$1:$M$256,5,FALSE)</f>
        <v>Diagnosis</v>
      </c>
      <c r="C74" s="103" t="str">
        <f>IF(VLOOKUP(I74, MasterElementsList_MEL!$A$1:$M$256,10,FALSE)= 0, "N", VLOOKUP(I74,MasterElementsList_MEL!$A$1:$M$256,10,FALSE))</f>
        <v>N</v>
      </c>
      <c r="D74" s="104" t="str">
        <f>VLOOKUP(I74, MasterElementsList_MEL!$A$1:$M$256,2,FALSE)</f>
        <v>mc049p_poa_9</v>
      </c>
      <c r="E74" s="103" t="str">
        <f>VLOOKUP(I74, MasterElementsList_MEL!$A$1:$M$256,12,FALSE)</f>
        <v>Tier 2</v>
      </c>
      <c r="F74" s="105" t="str">
        <f>VLOOKUP(I74, MasterElementsList_MEL!$A$1:$M$256,13,FALSE)</f>
        <v xml:space="preserve">Required POA flag for diagnosis 9 if populated </v>
      </c>
      <c r="G74" s="118" t="s">
        <v>186</v>
      </c>
      <c r="H74" s="119" t="str">
        <f t="shared" si="0"/>
        <v/>
      </c>
      <c r="I74" s="2" t="s">
        <v>139</v>
      </c>
    </row>
    <row r="75" spans="1:9" ht="15.75" x14ac:dyDescent="0.25">
      <c r="A75" s="103" t="str">
        <f>VLOOKUP(I75, MasterElementsList_MEL!$A$1:$M$256,4,FALSE)</f>
        <v>Service</v>
      </c>
      <c r="B75" s="103" t="str">
        <f>VLOOKUP(I75, MasterElementsList_MEL!$A$1:$M$256,5,FALSE)</f>
        <v>Diagnosis</v>
      </c>
      <c r="C75" s="103" t="str">
        <f>IF(VLOOKUP(I75, MasterElementsList_MEL!$A$1:$M$256,10,FALSE)= 0, "N", VLOOKUP(I75,MasterElementsList_MEL!$A$1:$M$256,10,FALSE))</f>
        <v>N</v>
      </c>
      <c r="D75" s="104" t="str">
        <f>VLOOKUP(I75, MasterElementsList_MEL!$A$1:$M$256,2,FALSE)</f>
        <v>mc050_other_diagnosis_10</v>
      </c>
      <c r="E75" s="103" t="str">
        <f>VLOOKUP(I75, MasterElementsList_MEL!$A$1:$M$256,12,FALSE)</f>
        <v>Tier 2</v>
      </c>
      <c r="F75" s="105" t="str">
        <f>VLOOKUP(I75, MasterElementsList_MEL!$A$1:$M$256,13,FALSE)</f>
        <v>Additional Diagnosis 10</v>
      </c>
      <c r="G75" s="118" t="s">
        <v>186</v>
      </c>
      <c r="H75" s="119" t="str">
        <f t="shared" si="0"/>
        <v/>
      </c>
      <c r="I75" s="2" t="s">
        <v>140</v>
      </c>
    </row>
    <row r="76" spans="1:9" ht="31.5" x14ac:dyDescent="0.25">
      <c r="A76" s="103" t="str">
        <f>VLOOKUP(I76, MasterElementsList_MEL!$A$1:$M$256,4,FALSE)</f>
        <v>Service</v>
      </c>
      <c r="B76" s="103" t="str">
        <f>VLOOKUP(I76, MasterElementsList_MEL!$A$1:$M$256,5,FALSE)</f>
        <v>Diagnosis</v>
      </c>
      <c r="C76" s="103" t="str">
        <f>IF(VLOOKUP(I76, MasterElementsList_MEL!$A$1:$M$256,10,FALSE)= 0, "N", VLOOKUP(I76,MasterElementsList_MEL!$A$1:$M$256,10,FALSE))</f>
        <v>N</v>
      </c>
      <c r="D76" s="104" t="str">
        <f>VLOOKUP(I76, MasterElementsList_MEL!$A$1:$M$256,2,FALSE)</f>
        <v>mc050p_poa_10</v>
      </c>
      <c r="E76" s="103" t="str">
        <f>VLOOKUP(I76, MasterElementsList_MEL!$A$1:$M$256,12,FALSE)</f>
        <v>Tier 2</v>
      </c>
      <c r="F76" s="105" t="str">
        <f>VLOOKUP(I76, MasterElementsList_MEL!$A$1:$M$256,13,FALSE)</f>
        <v>Required POA flag for diagnosis 10 if populated</v>
      </c>
      <c r="G76" s="118" t="s">
        <v>186</v>
      </c>
      <c r="H76" s="119" t="str">
        <f t="shared" si="0"/>
        <v/>
      </c>
      <c r="I76" s="2" t="s">
        <v>141</v>
      </c>
    </row>
    <row r="77" spans="1:9" ht="15.75" x14ac:dyDescent="0.25">
      <c r="A77" s="103" t="str">
        <f>VLOOKUP(I77, MasterElementsList_MEL!$A$1:$M$256,4,FALSE)</f>
        <v>Service</v>
      </c>
      <c r="B77" s="103" t="str">
        <f>VLOOKUP(I77, MasterElementsList_MEL!$A$1:$M$256,5,FALSE)</f>
        <v>Diagnosis</v>
      </c>
      <c r="C77" s="103" t="str">
        <f>IF(VLOOKUP(I77, MasterElementsList_MEL!$A$1:$M$256,10,FALSE)= 0, "N", VLOOKUP(I77,MasterElementsList_MEL!$A$1:$M$256,10,FALSE))</f>
        <v>N</v>
      </c>
      <c r="D77" s="104" t="str">
        <f>VLOOKUP(I77, MasterElementsList_MEL!$A$1:$M$256,2,FALSE)</f>
        <v>mc051_other_diagnosis_11</v>
      </c>
      <c r="E77" s="103" t="str">
        <f>VLOOKUP(I77, MasterElementsList_MEL!$A$1:$M$256,12,FALSE)</f>
        <v>Tier 2</v>
      </c>
      <c r="F77" s="105" t="str">
        <f>VLOOKUP(I77, MasterElementsList_MEL!$A$1:$M$256,13,FALSE)</f>
        <v>Additional Diagnosis 11</v>
      </c>
      <c r="G77" s="118" t="s">
        <v>186</v>
      </c>
      <c r="H77" s="119" t="str">
        <f t="shared" si="0"/>
        <v/>
      </c>
      <c r="I77" s="2" t="s">
        <v>142</v>
      </c>
    </row>
    <row r="78" spans="1:9" ht="31.5" x14ac:dyDescent="0.25">
      <c r="A78" s="103" t="str">
        <f>VLOOKUP(I78, MasterElementsList_MEL!$A$1:$M$256,4,FALSE)</f>
        <v>Service</v>
      </c>
      <c r="B78" s="103" t="str">
        <f>VLOOKUP(I78, MasterElementsList_MEL!$A$1:$M$256,5,FALSE)</f>
        <v>Diagnosis</v>
      </c>
      <c r="C78" s="103" t="str">
        <f>IF(VLOOKUP(I78, MasterElementsList_MEL!$A$1:$M$256,10,FALSE)= 0, "N", VLOOKUP(I78,MasterElementsList_MEL!$A$1:$M$256,10,FALSE))</f>
        <v>N</v>
      </c>
      <c r="D78" s="104" t="str">
        <f>VLOOKUP(I78, MasterElementsList_MEL!$A$1:$M$256,2,FALSE)</f>
        <v>mc051p_poa_11</v>
      </c>
      <c r="E78" s="103" t="str">
        <f>VLOOKUP(I78, MasterElementsList_MEL!$A$1:$M$256,12,FALSE)</f>
        <v>Tier 2</v>
      </c>
      <c r="F78" s="105" t="str">
        <f>VLOOKUP(I78, MasterElementsList_MEL!$A$1:$M$256,13,FALSE)</f>
        <v>Required POA flag for diagnosis 11 if populated</v>
      </c>
      <c r="G78" s="118" t="s">
        <v>186</v>
      </c>
      <c r="H78" s="119" t="str">
        <f t="shared" si="0"/>
        <v/>
      </c>
      <c r="I78" s="2" t="s">
        <v>143</v>
      </c>
    </row>
    <row r="79" spans="1:9" ht="15.75" x14ac:dyDescent="0.25">
      <c r="A79" s="103" t="str">
        <f>VLOOKUP(I79, MasterElementsList_MEL!$A$1:$M$256,4,FALSE)</f>
        <v>Service</v>
      </c>
      <c r="B79" s="103" t="str">
        <f>VLOOKUP(I79, MasterElementsList_MEL!$A$1:$M$256,5,FALSE)</f>
        <v>Diagnosis</v>
      </c>
      <c r="C79" s="103" t="str">
        <f>IF(VLOOKUP(I79, MasterElementsList_MEL!$A$1:$M$256,10,FALSE)= 0, "N", VLOOKUP(I79,MasterElementsList_MEL!$A$1:$M$256,10,FALSE))</f>
        <v>N</v>
      </c>
      <c r="D79" s="104" t="str">
        <f>VLOOKUP(I79, MasterElementsList_MEL!$A$1:$M$256,2,FALSE)</f>
        <v>mc052_other_diagnosis_12</v>
      </c>
      <c r="E79" s="103" t="str">
        <f>VLOOKUP(I79, MasterElementsList_MEL!$A$1:$M$256,12,FALSE)</f>
        <v>Tier 2</v>
      </c>
      <c r="F79" s="105" t="str">
        <f>VLOOKUP(I79, MasterElementsList_MEL!$A$1:$M$256,13,FALSE)</f>
        <v>Additional Diagnosis 12</v>
      </c>
      <c r="G79" s="118" t="s">
        <v>186</v>
      </c>
      <c r="H79" s="119" t="str">
        <f t="shared" ref="H79:H120" si="1">IF(C79="Y", "APAC justification for all 'Always Included' Data Elements can be found on the Cover Page tab.", "")</f>
        <v/>
      </c>
      <c r="I79" s="2" t="s">
        <v>144</v>
      </c>
    </row>
    <row r="80" spans="1:9" ht="31.5" x14ac:dyDescent="0.25">
      <c r="A80" s="103" t="str">
        <f>VLOOKUP(I80, MasterElementsList_MEL!$A$1:$M$256,4,FALSE)</f>
        <v>Service</v>
      </c>
      <c r="B80" s="103" t="str">
        <f>VLOOKUP(I80, MasterElementsList_MEL!$A$1:$M$256,5,FALSE)</f>
        <v>Diagnosis</v>
      </c>
      <c r="C80" s="103" t="str">
        <f>IF(VLOOKUP(I80, MasterElementsList_MEL!$A$1:$M$256,10,FALSE)= 0, "N", VLOOKUP(I80,MasterElementsList_MEL!$A$1:$M$256,10,FALSE))</f>
        <v>N</v>
      </c>
      <c r="D80" s="104" t="str">
        <f>VLOOKUP(I80, MasterElementsList_MEL!$A$1:$M$256,2,FALSE)</f>
        <v>mc052p_poa_12</v>
      </c>
      <c r="E80" s="103" t="str">
        <f>VLOOKUP(I80, MasterElementsList_MEL!$A$1:$M$256,12,FALSE)</f>
        <v>Tier 2</v>
      </c>
      <c r="F80" s="105" t="str">
        <f>VLOOKUP(I80, MasterElementsList_MEL!$A$1:$M$256,13,FALSE)</f>
        <v>Required POA flag for diagnosis 12 if populated</v>
      </c>
      <c r="G80" s="118" t="s">
        <v>186</v>
      </c>
      <c r="H80" s="119" t="str">
        <f t="shared" si="1"/>
        <v/>
      </c>
      <c r="I80" s="2" t="s">
        <v>145</v>
      </c>
    </row>
    <row r="81" spans="1:9" ht="15.75" x14ac:dyDescent="0.25">
      <c r="A81" s="103" t="str">
        <f>VLOOKUP(I81, MasterElementsList_MEL!$A$1:$M$256,4,FALSE)</f>
        <v>Service</v>
      </c>
      <c r="B81" s="103" t="str">
        <f>VLOOKUP(I81, MasterElementsList_MEL!$A$1:$M$256,5,FALSE)</f>
        <v>Diagnosis</v>
      </c>
      <c r="C81" s="103" t="str">
        <f>IF(VLOOKUP(I81, MasterElementsList_MEL!$A$1:$M$256,10,FALSE)= 0, "N", VLOOKUP(I81,MasterElementsList_MEL!$A$1:$M$256,10,FALSE))</f>
        <v>N</v>
      </c>
      <c r="D81" s="104" t="str">
        <f>VLOOKUP(I81, MasterElementsList_MEL!$A$1:$M$256,2,FALSE)</f>
        <v>mc053_other_diagnosis_13</v>
      </c>
      <c r="E81" s="103" t="str">
        <f>VLOOKUP(I81, MasterElementsList_MEL!$A$1:$M$256,12,FALSE)</f>
        <v>Tier 2</v>
      </c>
      <c r="F81" s="105" t="str">
        <f>VLOOKUP(I81, MasterElementsList_MEL!$A$1:$M$256,13,FALSE)</f>
        <v>Additional Diagnosis 13</v>
      </c>
      <c r="G81" s="118" t="s">
        <v>186</v>
      </c>
      <c r="H81" s="119" t="str">
        <f t="shared" si="1"/>
        <v/>
      </c>
      <c r="I81" s="2" t="s">
        <v>146</v>
      </c>
    </row>
    <row r="82" spans="1:9" ht="31.5" x14ac:dyDescent="0.25">
      <c r="A82" s="103" t="str">
        <f>VLOOKUP(I82, MasterElementsList_MEL!$A$1:$M$256,4,FALSE)</f>
        <v>Service</v>
      </c>
      <c r="B82" s="103" t="str">
        <f>VLOOKUP(I82, MasterElementsList_MEL!$A$1:$M$256,5,FALSE)</f>
        <v>Diagnosis</v>
      </c>
      <c r="C82" s="103" t="str">
        <f>IF(VLOOKUP(I82, MasterElementsList_MEL!$A$1:$M$256,10,FALSE)= 0, "N", VLOOKUP(I82,MasterElementsList_MEL!$A$1:$M$256,10,FALSE))</f>
        <v>N</v>
      </c>
      <c r="D82" s="104" t="str">
        <f>VLOOKUP(I82, MasterElementsList_MEL!$A$1:$M$256,2,FALSE)</f>
        <v>mc053p_poa_13</v>
      </c>
      <c r="E82" s="103" t="str">
        <f>VLOOKUP(I82, MasterElementsList_MEL!$A$1:$M$256,12,FALSE)</f>
        <v>Tier 2</v>
      </c>
      <c r="F82" s="105" t="str">
        <f>VLOOKUP(I82, MasterElementsList_MEL!$A$1:$M$256,13,FALSE)</f>
        <v>Required POA flag for diagnosis 13 if populated</v>
      </c>
      <c r="G82" s="118" t="s">
        <v>186</v>
      </c>
      <c r="H82" s="119" t="str">
        <f t="shared" si="1"/>
        <v/>
      </c>
      <c r="I82" s="2" t="s">
        <v>147</v>
      </c>
    </row>
    <row r="83" spans="1:9" ht="15.75" x14ac:dyDescent="0.25">
      <c r="A83" s="103" t="str">
        <f>VLOOKUP(I83, MasterElementsList_MEL!$A$1:$M$256,4,FALSE)</f>
        <v>Service</v>
      </c>
      <c r="B83" s="103" t="str">
        <f>VLOOKUP(I83, MasterElementsList_MEL!$A$1:$M$256,5,FALSE)</f>
        <v>Diagnosis</v>
      </c>
      <c r="C83" s="103" t="str">
        <f>IF(VLOOKUP(I83, MasterElementsList_MEL!$A$1:$M$256,10,FALSE)= 0, "N", VLOOKUP(I83,MasterElementsList_MEL!$A$1:$M$256,10,FALSE))</f>
        <v>N</v>
      </c>
      <c r="D83" s="104" t="str">
        <f>VLOOKUP(I83, MasterElementsList_MEL!$A$1:$M$256,2,FALSE)</f>
        <v>mc201_icd_version_cd</v>
      </c>
      <c r="E83" s="103" t="str">
        <f>VLOOKUP(I83, MasterElementsList_MEL!$A$1:$M$256,12,FALSE)</f>
        <v>Tier 1</v>
      </c>
      <c r="F83" s="105" t="str">
        <f>VLOOKUP(I83, MasterElementsList_MEL!$A$1:$M$256,13,FALSE)</f>
        <v>Identifies ICD9 or ICD10 version</v>
      </c>
      <c r="G83" s="118" t="s">
        <v>186</v>
      </c>
      <c r="H83" s="119" t="str">
        <f t="shared" si="1"/>
        <v/>
      </c>
      <c r="I83" s="2" t="s">
        <v>148</v>
      </c>
    </row>
    <row r="84" spans="1:9" ht="31.5" x14ac:dyDescent="0.25">
      <c r="A84" s="103" t="str">
        <f>VLOOKUP(I84, MasterElementsList_MEL!$A$1:$M$256,4,FALSE)</f>
        <v>Service</v>
      </c>
      <c r="B84" s="103" t="str">
        <f>VLOOKUP(I84, MasterElementsList_MEL!$A$1:$M$256,5,FALSE)</f>
        <v>Diagnosis</v>
      </c>
      <c r="C84" s="103" t="str">
        <f>IF(VLOOKUP(I84, MasterElementsList_MEL!$A$1:$M$256,10,FALSE)= 0, "N", VLOOKUP(I84,MasterElementsList_MEL!$A$1:$M$256,10,FALSE))</f>
        <v>N</v>
      </c>
      <c r="D84" s="104" t="str">
        <f>VLOOKUP(I84, MasterElementsList_MEL!$A$1:$M$256,2,FALSE)</f>
        <v>final_mdc</v>
      </c>
      <c r="E84" s="103" t="str">
        <f>VLOOKUP(I84, MasterElementsList_MEL!$A$1:$M$256,12,FALSE)</f>
        <v>Tier 1</v>
      </c>
      <c r="F84" s="105" t="str">
        <f>VLOOKUP(I84, MasterElementsList_MEL!$A$1:$M$256,13,FALSE)</f>
        <v>Final Major Diagnostic Category (MDC)</v>
      </c>
      <c r="G84" s="118" t="s">
        <v>186</v>
      </c>
      <c r="H84" s="119" t="str">
        <f t="shared" si="1"/>
        <v/>
      </c>
      <c r="I84" s="2" t="s">
        <v>149</v>
      </c>
    </row>
    <row r="85" spans="1:9" ht="31.5" x14ac:dyDescent="0.25">
      <c r="A85" s="103" t="str">
        <f>VLOOKUP(I85, MasterElementsList_MEL!$A$1:$M$256,4,FALSE)</f>
        <v>Service</v>
      </c>
      <c r="B85" s="103" t="str">
        <f>VLOOKUP(I85, MasterElementsList_MEL!$A$1:$M$256,5,FALSE)</f>
        <v>Diagnosis</v>
      </c>
      <c r="C85" s="103" t="str">
        <f>IF(VLOOKUP(I85, MasterElementsList_MEL!$A$1:$M$256,10,FALSE)= 0, "N", VLOOKUP(I85,MasterElementsList_MEL!$A$1:$M$256,10,FALSE))</f>
        <v>N</v>
      </c>
      <c r="D85" s="104" t="str">
        <f>VLOOKUP(I85, MasterElementsList_MEL!$A$1:$M$256,2,FALSE)</f>
        <v>final_ms_ind</v>
      </c>
      <c r="E85" s="103" t="str">
        <f>VLOOKUP(I85, MasterElementsList_MEL!$A$1:$M$256,12,FALSE)</f>
        <v>Tier 1</v>
      </c>
      <c r="F85" s="105" t="str">
        <f>VLOOKUP(I85, MasterElementsList_MEL!$A$1:$M$256,13,FALSE)</f>
        <v>A flag indicating if final_mdc is medical or surgical</v>
      </c>
      <c r="G85" s="118" t="s">
        <v>186</v>
      </c>
      <c r="H85" s="119" t="str">
        <f t="shared" si="1"/>
        <v/>
      </c>
      <c r="I85" s="2" t="s">
        <v>150</v>
      </c>
    </row>
    <row r="86" spans="1:9" ht="31.5" x14ac:dyDescent="0.25">
      <c r="A86" s="103" t="str">
        <f>VLOOKUP(I86, MasterElementsList_MEL!$A$1:$M$256,4,FALSE)</f>
        <v>Service</v>
      </c>
      <c r="B86" s="103" t="str">
        <f>VLOOKUP(I86, MasterElementsList_MEL!$A$1:$M$256,5,FALSE)</f>
        <v>Diagnosis</v>
      </c>
      <c r="C86" s="103" t="str">
        <f>IF(VLOOKUP(I86, MasterElementsList_MEL!$A$1:$M$256,10,FALSE)= 0, "N", VLOOKUP(I86,MasterElementsList_MEL!$A$1:$M$256,10,FALSE))</f>
        <v>N</v>
      </c>
      <c r="D86" s="104" t="str">
        <f>VLOOKUP(I86, MasterElementsList_MEL!$A$1:$M$256,2,FALSE)</f>
        <v>final_drg</v>
      </c>
      <c r="E86" s="103" t="str">
        <f>VLOOKUP(I86, MasterElementsList_MEL!$A$1:$M$256,12,FALSE)</f>
        <v>Tier 1</v>
      </c>
      <c r="F86" s="105" t="str">
        <f>VLOOKUP(I86, MasterElementsList_MEL!$A$1:$M$256,13,FALSE)</f>
        <v>Final Diagnosis Related Group (DRG)</v>
      </c>
      <c r="G86" s="118" t="s">
        <v>186</v>
      </c>
      <c r="H86" s="119" t="str">
        <f t="shared" si="1"/>
        <v/>
      </c>
      <c r="I86" s="2" t="s">
        <v>151</v>
      </c>
    </row>
    <row r="87" spans="1:9" ht="63" x14ac:dyDescent="0.25">
      <c r="A87" s="103" t="str">
        <f>VLOOKUP(I87, MasterElementsList_MEL!$A$1:$M$256,4,FALSE)</f>
        <v>Service</v>
      </c>
      <c r="B87" s="103" t="str">
        <f>VLOOKUP(I87, MasterElementsList_MEL!$A$1:$M$256,5,FALSE)</f>
        <v>Diagnosis</v>
      </c>
      <c r="C87" s="103" t="str">
        <f>IF(VLOOKUP(I87, MasterElementsList_MEL!$A$1:$M$256,10,FALSE)= 0, "N", VLOOKUP(I87,MasterElementsList_MEL!$A$1:$M$256,10,FALSE))</f>
        <v>N</v>
      </c>
      <c r="D87" s="104" t="str">
        <f>VLOOKUP(I87, MasterElementsList_MEL!$A$1:$M$256,2,FALSE)</f>
        <v>CCSR grouper</v>
      </c>
      <c r="E87" s="103" t="str">
        <f>VLOOKUP(I87, MasterElementsList_MEL!$A$1:$M$256,12,FALSE)</f>
        <v>Tier 1</v>
      </c>
      <c r="F87" s="105" t="str">
        <f>VLOOKUP(I87, MasterElementsList_MEL!$A$1:$M$256,13,FALSE)</f>
        <v>AHRQ Clinical Classification Software Refined (CCSR).  Only available on claims coded with ICD-10</v>
      </c>
      <c r="G87" s="118" t="s">
        <v>186</v>
      </c>
      <c r="H87" s="119" t="str">
        <f t="shared" si="1"/>
        <v/>
      </c>
      <c r="I87" s="2" t="s">
        <v>152</v>
      </c>
    </row>
    <row r="88" spans="1:9" ht="78.75" x14ac:dyDescent="0.25">
      <c r="A88" s="103" t="str">
        <f>VLOOKUP(I88, MasterElementsList_MEL!$A$1:$M$256,4,FALSE)</f>
        <v>Service</v>
      </c>
      <c r="B88" s="103" t="str">
        <f>VLOOKUP(I88, MasterElementsList_MEL!$A$1:$M$256,5,FALSE)</f>
        <v>Diagnosis</v>
      </c>
      <c r="C88" s="103" t="str">
        <f>IF(VLOOKUP(I88, MasterElementsList_MEL!$A$1:$M$256,10,FALSE)= 0, "N", VLOOKUP(I88,MasterElementsList_MEL!$A$1:$M$256,10,FALSE))</f>
        <v>N</v>
      </c>
      <c r="D88" s="104" t="str">
        <f>VLOOKUP(I88, MasterElementsList_MEL!$A$1:$M$256,2,FALSE)</f>
        <v>CCS grouper</v>
      </c>
      <c r="E88" s="103" t="str">
        <f>VLOOKUP(I88, MasterElementsList_MEL!$A$1:$M$256,12,FALSE)</f>
        <v>Tier 1</v>
      </c>
      <c r="F88" s="105" t="str">
        <f>VLOOKUP(I88, MasterElementsList_MEL!$A$1:$M$256,13,FALSE)</f>
        <v>Clinical Classification Software (CCS).  Originally grouped both procedures and diagnosis. Only available on claims coded with ICD-9</v>
      </c>
      <c r="G88" s="118" t="s">
        <v>186</v>
      </c>
      <c r="H88" s="119" t="str">
        <f t="shared" si="1"/>
        <v/>
      </c>
      <c r="I88" s="2" t="s">
        <v>153</v>
      </c>
    </row>
    <row r="89" spans="1:9" ht="126" x14ac:dyDescent="0.25">
      <c r="A89" s="103" t="str">
        <f>VLOOKUP(I89, MasterElementsList_MEL!$A$1:$M$256,4,FALSE)</f>
        <v>Service</v>
      </c>
      <c r="B89" s="103" t="str">
        <f>VLOOKUP(I89, MasterElementsList_MEL!$A$1:$M$256,5,FALSE)</f>
        <v>Diagnosis</v>
      </c>
      <c r="C89" s="103" t="str">
        <f>IF(VLOOKUP(I89, MasterElementsList_MEL!$A$1:$M$256,10,FALSE)= 0, "N", VLOOKUP(I89,MasterElementsList_MEL!$A$1:$M$256,10,FALSE))</f>
        <v>N</v>
      </c>
      <c r="D89" s="104" t="str">
        <f>VLOOKUP(I89, MasterElementsList_MEL!$A$1:$M$256,2,FALSE)</f>
        <v>BETOS restructured category</v>
      </c>
      <c r="E89" s="103" t="str">
        <f>VLOOKUP(I89, MasterElementsList_MEL!$A$1:$M$256,12,FALSE)</f>
        <v>Tier 1</v>
      </c>
      <c r="F89" s="105" t="str">
        <f>VLOOKUP(I89, MasterElementsList_MEL!$A$1:$M$256,13,FALSE)</f>
        <v>Berenson-Eggers Restructured Type of Service assigned to Health Care Financing Administration Common Procedure Coding System (HCPCS). Developed primarily for analysing the growth in Medicare expenditures</v>
      </c>
      <c r="G89" s="118" t="s">
        <v>186</v>
      </c>
      <c r="H89" s="119" t="str">
        <f t="shared" si="1"/>
        <v/>
      </c>
      <c r="I89" s="2" t="s">
        <v>154</v>
      </c>
    </row>
    <row r="90" spans="1:9" ht="110.25" x14ac:dyDescent="0.25">
      <c r="A90" s="103" t="str">
        <f>VLOOKUP(I90, MasterElementsList_MEL!$A$1:$M$256,4,FALSE)</f>
        <v>Service</v>
      </c>
      <c r="B90" s="103" t="str">
        <f>VLOOKUP(I90, MasterElementsList_MEL!$A$1:$M$256,5,FALSE)</f>
        <v>Diagnosis</v>
      </c>
      <c r="C90" s="103" t="str">
        <f>IF(VLOOKUP(I90, MasterElementsList_MEL!$A$1:$M$256,10,FALSE)= 0, "N", VLOOKUP(I90,MasterElementsList_MEL!$A$1:$M$256,10,FALSE))</f>
        <v>N</v>
      </c>
      <c r="D90" s="104" t="str">
        <f>VLOOKUP(I90, MasterElementsList_MEL!$A$1:$M$256,2,FALSE)</f>
        <v>BETOS restructured category description</v>
      </c>
      <c r="E90" s="103" t="str">
        <f>VLOOKUP(I90, MasterElementsList_MEL!$A$1:$M$256,12,FALSE)</f>
        <v>Tier 1</v>
      </c>
      <c r="F90" s="105" t="str">
        <f>VLOOKUP(I90, MasterElementsList_MEL!$A$1:$M$256,13,FALSE)</f>
        <v>Category description of Berenson-Eggers Restructured Type of Service assigned to Health Care Financing Administration Common Procedure Coding System (HCPCS)</v>
      </c>
      <c r="G90" s="118" t="s">
        <v>186</v>
      </c>
      <c r="H90" s="119" t="str">
        <f t="shared" si="1"/>
        <v/>
      </c>
      <c r="I90" s="2" t="s">
        <v>155</v>
      </c>
    </row>
    <row r="91" spans="1:9" ht="31.5" x14ac:dyDescent="0.25">
      <c r="A91" s="103" t="str">
        <f>VLOOKUP(I91, MasterElementsList_MEL!$A$1:$M$256,4,FALSE)</f>
        <v>Service</v>
      </c>
      <c r="B91" s="103" t="str">
        <f>VLOOKUP(I91, MasterElementsList_MEL!$A$1:$M$256,5,FALSE)</f>
        <v>Diagnosis</v>
      </c>
      <c r="C91" s="103" t="str">
        <f>IF(VLOOKUP(I91, MasterElementsList_MEL!$A$1:$M$256,10,FALSE)= 0, "N", VLOOKUP(I91,MasterElementsList_MEL!$A$1:$M$256,10,FALSE))</f>
        <v>N</v>
      </c>
      <c r="D91" s="104" t="str">
        <f>VLOOKUP(I91, MasterElementsList_MEL!$A$1:$M$256,2,FALSE)</f>
        <v>BETOS restructured Sub category</v>
      </c>
      <c r="E91" s="103" t="str">
        <f>VLOOKUP(I91, MasterElementsList_MEL!$A$1:$M$256,12,FALSE)</f>
        <v>Tier 1</v>
      </c>
      <c r="F91" s="105" t="str">
        <f>VLOOKUP(I91, MasterElementsList_MEL!$A$1:$M$256,13,FALSE)</f>
        <v>Berenson-Eggers Type of Service subcategory</v>
      </c>
      <c r="G91" s="118" t="s">
        <v>186</v>
      </c>
      <c r="H91" s="119" t="str">
        <f t="shared" si="1"/>
        <v/>
      </c>
      <c r="I91" s="2" t="s">
        <v>156</v>
      </c>
    </row>
    <row r="92" spans="1:9" ht="110.25" x14ac:dyDescent="0.25">
      <c r="A92" s="103" t="str">
        <f>VLOOKUP(I92, MasterElementsList_MEL!$A$1:$M$256,4,FALSE)</f>
        <v>Service</v>
      </c>
      <c r="B92" s="103" t="str">
        <f>VLOOKUP(I92, MasterElementsList_MEL!$A$1:$M$256,5,FALSE)</f>
        <v>Diagnosis</v>
      </c>
      <c r="C92" s="103" t="str">
        <f>IF(VLOOKUP(I92, MasterElementsList_MEL!$A$1:$M$256,10,FALSE)= 0, "N", VLOOKUP(I92,MasterElementsList_MEL!$A$1:$M$256,10,FALSE))</f>
        <v>N</v>
      </c>
      <c r="D92" s="104" t="str">
        <f>VLOOKUP(I92, MasterElementsList_MEL!$A$1:$M$256,2,FALSE)</f>
        <v>BETOS restructured sub category description</v>
      </c>
      <c r="E92" s="103" t="str">
        <f>VLOOKUP(I92, MasterElementsList_MEL!$A$1:$M$256,12,FALSE)</f>
        <v>Tier 1</v>
      </c>
      <c r="F92" s="105" t="str">
        <f>VLOOKUP(I92, MasterElementsList_MEL!$A$1:$M$256,13,FALSE)</f>
        <v>Sub category description of Berenson-Eggers RestructuredType of Service assigned to Health Care Financing Administration Common Procedure Coding System (HCPCS)</v>
      </c>
      <c r="G92" s="118" t="s">
        <v>186</v>
      </c>
      <c r="H92" s="119" t="str">
        <f t="shared" si="1"/>
        <v/>
      </c>
      <c r="I92" s="2" t="s">
        <v>157</v>
      </c>
    </row>
    <row r="93" spans="1:9" ht="63" x14ac:dyDescent="0.25">
      <c r="A93" s="103" t="str">
        <f>VLOOKUP(I93, MasterElementsList_MEL!$A$1:$M$256,4,FALSE)</f>
        <v>Service</v>
      </c>
      <c r="B93" s="103" t="str">
        <f>VLOOKUP(I93, MasterElementsList_MEL!$A$1:$M$256,5,FALSE)</f>
        <v>Procedures</v>
      </c>
      <c r="C93" s="103" t="str">
        <f>IF(VLOOKUP(I93, MasterElementsList_MEL!$A$1:$M$256,10,FALSE)= 0, "N", VLOOKUP(I93,MasterElementsList_MEL!$A$1:$M$256,10,FALSE))</f>
        <v>N</v>
      </c>
      <c r="D93" s="104" t="str">
        <f>VLOOKUP(I93, MasterElementsList_MEL!$A$1:$M$256,2,FALSE)</f>
        <v>mc055_procedure_cd</v>
      </c>
      <c r="E93" s="103" t="str">
        <f>VLOOKUP(I93, MasterElementsList_MEL!$A$1:$M$256,12,FALSE)</f>
        <v>Tier 1</v>
      </c>
      <c r="F93" s="105" t="str">
        <f>VLOOKUP(I93, MasterElementsList_MEL!$A$1:$M$256,13,FALSE)</f>
        <v>Current Procedural Terminology (CPT) code or Healthcare Common Procedure Coding System (HCPCS)</v>
      </c>
      <c r="G93" s="118" t="s">
        <v>51</v>
      </c>
      <c r="H93" s="119" t="s">
        <v>789</v>
      </c>
      <c r="I93" s="2" t="s">
        <v>158</v>
      </c>
    </row>
    <row r="94" spans="1:9" ht="47.25" x14ac:dyDescent="0.25">
      <c r="A94" s="103" t="str">
        <f>VLOOKUP(I94, MasterElementsList_MEL!$A$1:$M$256,4,FALSE)</f>
        <v>Service</v>
      </c>
      <c r="B94" s="103" t="str">
        <f>VLOOKUP(I94, MasterElementsList_MEL!$A$1:$M$256,5,FALSE)</f>
        <v>Procedures</v>
      </c>
      <c r="C94" s="103" t="str">
        <f>IF(VLOOKUP(I94, MasterElementsList_MEL!$A$1:$M$256,10,FALSE)= 0, "N", VLOOKUP(I94,MasterElementsList_MEL!$A$1:$M$256,10,FALSE))</f>
        <v>N</v>
      </c>
      <c r="D94" s="104" t="str">
        <f>VLOOKUP(I94, MasterElementsList_MEL!$A$1:$M$256,2,FALSE)</f>
        <v>mc056_procedure_modifier_1_cd</v>
      </c>
      <c r="E94" s="103" t="str">
        <f>VLOOKUP(I94, MasterElementsList_MEL!$A$1:$M$256,12,FALSE)</f>
        <v>Tier 1</v>
      </c>
      <c r="F94" s="105" t="str">
        <f>VLOOKUP(I94, MasterElementsList_MEL!$A$1:$M$256,13,FALSE)</f>
        <v>CPT or HCPCS modifier</v>
      </c>
      <c r="G94" s="118" t="s">
        <v>51</v>
      </c>
      <c r="H94" s="119" t="s">
        <v>789</v>
      </c>
      <c r="I94" s="2" t="s">
        <v>159</v>
      </c>
    </row>
    <row r="95" spans="1:9" ht="47.25" x14ac:dyDescent="0.25">
      <c r="A95" s="103" t="str">
        <f>VLOOKUP(I95, MasterElementsList_MEL!$A$1:$M$256,4,FALSE)</f>
        <v>Service</v>
      </c>
      <c r="B95" s="103" t="str">
        <f>VLOOKUP(I95, MasterElementsList_MEL!$A$1:$M$256,5,FALSE)</f>
        <v>Procedures</v>
      </c>
      <c r="C95" s="103" t="str">
        <f>IF(VLOOKUP(I95, MasterElementsList_MEL!$A$1:$M$256,10,FALSE)= 0, "N", VLOOKUP(I95,MasterElementsList_MEL!$A$1:$M$256,10,FALSE))</f>
        <v>N</v>
      </c>
      <c r="D95" s="104" t="str">
        <f>VLOOKUP(I95, MasterElementsList_MEL!$A$1:$M$256,2,FALSE)</f>
        <v>mc057_procedure_modifier_2_cd</v>
      </c>
      <c r="E95" s="103" t="str">
        <f>VLOOKUP(I95, MasterElementsList_MEL!$A$1:$M$256,12,FALSE)</f>
        <v>Tier 1</v>
      </c>
      <c r="F95" s="105" t="str">
        <f>VLOOKUP(I95, MasterElementsList_MEL!$A$1:$M$256,13,FALSE)</f>
        <v>CPT or HCPCS modifier</v>
      </c>
      <c r="G95" s="118" t="s">
        <v>51</v>
      </c>
      <c r="H95" s="119" t="s">
        <v>789</v>
      </c>
      <c r="I95" s="2" t="s">
        <v>160</v>
      </c>
    </row>
    <row r="96" spans="1:9" ht="47.25" x14ac:dyDescent="0.25">
      <c r="A96" s="103" t="str">
        <f>VLOOKUP(I96, MasterElementsList_MEL!$A$1:$M$256,4,FALSE)</f>
        <v>Service</v>
      </c>
      <c r="B96" s="103" t="str">
        <f>VLOOKUP(I96, MasterElementsList_MEL!$A$1:$M$256,5,FALSE)</f>
        <v>Procedures</v>
      </c>
      <c r="C96" s="103" t="str">
        <f>IF(VLOOKUP(I96, MasterElementsList_MEL!$A$1:$M$256,10,FALSE)= 0, "N", VLOOKUP(I96,MasterElementsList_MEL!$A$1:$M$256,10,FALSE))</f>
        <v>N</v>
      </c>
      <c r="D96" s="104" t="str">
        <f>VLOOKUP(I96, MasterElementsList_MEL!$A$1:$M$256,2,FALSE)</f>
        <v>mc057a_procedure_modifier_3_cd</v>
      </c>
      <c r="E96" s="103" t="str">
        <f>VLOOKUP(I96, MasterElementsList_MEL!$A$1:$M$256,12,FALSE)</f>
        <v>Tier 1</v>
      </c>
      <c r="F96" s="105" t="str">
        <f>VLOOKUP(I96, MasterElementsList_MEL!$A$1:$M$256,13,FALSE)</f>
        <v>CPT or HCPCS modifier</v>
      </c>
      <c r="G96" s="118" t="s">
        <v>51</v>
      </c>
      <c r="H96" s="119" t="s">
        <v>789</v>
      </c>
      <c r="I96" s="2" t="s">
        <v>161</v>
      </c>
    </row>
    <row r="97" spans="1:9" ht="47.25" x14ac:dyDescent="0.25">
      <c r="A97" s="103" t="str">
        <f>VLOOKUP(I97, MasterElementsList_MEL!$A$1:$M$256,4,FALSE)</f>
        <v>Service</v>
      </c>
      <c r="B97" s="103" t="str">
        <f>VLOOKUP(I97, MasterElementsList_MEL!$A$1:$M$256,5,FALSE)</f>
        <v>Procedures</v>
      </c>
      <c r="C97" s="103" t="str">
        <f>IF(VLOOKUP(I97, MasterElementsList_MEL!$A$1:$M$256,10,FALSE)= 0, "N", VLOOKUP(I97,MasterElementsList_MEL!$A$1:$M$256,10,FALSE))</f>
        <v>N</v>
      </c>
      <c r="D97" s="104" t="str">
        <f>VLOOKUP(I97, MasterElementsList_MEL!$A$1:$M$256,2,FALSE)</f>
        <v>mc057b_procedure_modifier_4_cd</v>
      </c>
      <c r="E97" s="103" t="str">
        <f>VLOOKUP(I97, MasterElementsList_MEL!$A$1:$M$256,12,FALSE)</f>
        <v>Tier 1</v>
      </c>
      <c r="F97" s="105" t="str">
        <f>VLOOKUP(I97, MasterElementsList_MEL!$A$1:$M$256,13,FALSE)</f>
        <v>CPT or HCPCS modifier</v>
      </c>
      <c r="G97" s="118" t="s">
        <v>51</v>
      </c>
      <c r="H97" s="119" t="s">
        <v>789</v>
      </c>
      <c r="I97" s="2" t="s">
        <v>162</v>
      </c>
    </row>
    <row r="98" spans="1:9" ht="78.75" x14ac:dyDescent="0.25">
      <c r="A98" s="103" t="str">
        <f>VLOOKUP(I98, MasterElementsList_MEL!$A$1:$M$256,4,FALSE)</f>
        <v>Service</v>
      </c>
      <c r="B98" s="103" t="str">
        <f>VLOOKUP(I98, MasterElementsList_MEL!$A$1:$M$256,5,FALSE)</f>
        <v>Procedures</v>
      </c>
      <c r="C98" s="103" t="str">
        <f>IF(VLOOKUP(I98, MasterElementsList_MEL!$A$1:$M$256,10,FALSE)= 0, "N", VLOOKUP(I98,MasterElementsList_MEL!$A$1:$M$256,10,FALSE))</f>
        <v>N</v>
      </c>
      <c r="D98" s="104" t="str">
        <f>VLOOKUP(I98, MasterElementsList_MEL!$A$1:$M$256,2,FALSE)</f>
        <v>mc058_icd_primary_procedure_cd</v>
      </c>
      <c r="E98" s="103" t="str">
        <f>VLOOKUP(I98, MasterElementsList_MEL!$A$1:$M$256,12,FALSE)</f>
        <v>Tier 1</v>
      </c>
      <c r="F98" s="105" t="str">
        <f>VLOOKUP(I98, MasterElementsList_MEL!$A$1:$M$256,13,FALSE)</f>
        <v>Primary procedure code. ICD-9 diagnosis codes for dates of service &lt;10/1/2015; ICD-10 codes for all dates of service &gt; 9/30/2015</v>
      </c>
      <c r="G98" s="118"/>
      <c r="H98" s="119" t="str">
        <f t="shared" si="1"/>
        <v/>
      </c>
      <c r="I98" s="2" t="s">
        <v>163</v>
      </c>
    </row>
    <row r="99" spans="1:9" ht="15.75" x14ac:dyDescent="0.25">
      <c r="A99" s="103" t="str">
        <f>VLOOKUP(I99, MasterElementsList_MEL!$A$1:$M$256,4,FALSE)</f>
        <v>Service</v>
      </c>
      <c r="B99" s="103" t="str">
        <f>VLOOKUP(I99, MasterElementsList_MEL!$A$1:$M$256,5,FALSE)</f>
        <v>Procedures</v>
      </c>
      <c r="C99" s="103" t="str">
        <f>IF(VLOOKUP(I99, MasterElementsList_MEL!$A$1:$M$256,10,FALSE)= 0, "N", VLOOKUP(I99,MasterElementsList_MEL!$A$1:$M$256,10,FALSE))</f>
        <v>N</v>
      </c>
      <c r="D99" s="104" t="str">
        <f>VLOOKUP(I99, MasterElementsList_MEL!$A$1:$M$256,2,FALSE)</f>
        <v>mc058a_icd_procedure_2</v>
      </c>
      <c r="E99" s="103" t="str">
        <f>VLOOKUP(I99, MasterElementsList_MEL!$A$1:$M$256,12,FALSE)</f>
        <v>Tier 2</v>
      </c>
      <c r="F99" s="105" t="str">
        <f>VLOOKUP(I99, MasterElementsList_MEL!$A$1:$M$256,13,FALSE)</f>
        <v>Inpatient procedure ICD code 2</v>
      </c>
      <c r="G99" s="118" t="s">
        <v>186</v>
      </c>
      <c r="H99" s="119" t="str">
        <f t="shared" si="1"/>
        <v/>
      </c>
      <c r="I99" s="2" t="s">
        <v>164</v>
      </c>
    </row>
    <row r="100" spans="1:9" ht="15.75" x14ac:dyDescent="0.25">
      <c r="A100" s="103" t="str">
        <f>VLOOKUP(I100, MasterElementsList_MEL!$A$1:$M$256,4,FALSE)</f>
        <v>Service</v>
      </c>
      <c r="B100" s="103" t="str">
        <f>VLOOKUP(I100, MasterElementsList_MEL!$A$1:$M$256,5,FALSE)</f>
        <v>Procedures</v>
      </c>
      <c r="C100" s="103" t="str">
        <f>IF(VLOOKUP(I100, MasterElementsList_MEL!$A$1:$M$256,10,FALSE)= 0, "N", VLOOKUP(I100,MasterElementsList_MEL!$A$1:$M$256,10,FALSE))</f>
        <v>N</v>
      </c>
      <c r="D100" s="104" t="str">
        <f>VLOOKUP(I100, MasterElementsList_MEL!$A$1:$M$256,2,FALSE)</f>
        <v>mc058b_icd_procedure_3</v>
      </c>
      <c r="E100" s="103" t="str">
        <f>VLOOKUP(I100, MasterElementsList_MEL!$A$1:$M$256,12,FALSE)</f>
        <v>Tier 2</v>
      </c>
      <c r="F100" s="105" t="str">
        <f>VLOOKUP(I100, MasterElementsList_MEL!$A$1:$M$256,13,FALSE)</f>
        <v>Inpatient procedure ICD code 3</v>
      </c>
      <c r="G100" s="118" t="s">
        <v>186</v>
      </c>
      <c r="H100" s="119" t="str">
        <f t="shared" si="1"/>
        <v/>
      </c>
      <c r="I100" s="2" t="s">
        <v>165</v>
      </c>
    </row>
    <row r="101" spans="1:9" ht="15.75" x14ac:dyDescent="0.25">
      <c r="A101" s="103" t="str">
        <f>VLOOKUP(I101, MasterElementsList_MEL!$A$1:$M$256,4,FALSE)</f>
        <v>Service</v>
      </c>
      <c r="B101" s="103" t="str">
        <f>VLOOKUP(I101, MasterElementsList_MEL!$A$1:$M$256,5,FALSE)</f>
        <v>Procedures</v>
      </c>
      <c r="C101" s="103" t="str">
        <f>IF(VLOOKUP(I101, MasterElementsList_MEL!$A$1:$M$256,10,FALSE)= 0, "N", VLOOKUP(I101,MasterElementsList_MEL!$A$1:$M$256,10,FALSE))</f>
        <v>N</v>
      </c>
      <c r="D101" s="104" t="str">
        <f>VLOOKUP(I101, MasterElementsList_MEL!$A$1:$M$256,2,FALSE)</f>
        <v>mc058c_icd_procedure_4</v>
      </c>
      <c r="E101" s="103" t="str">
        <f>VLOOKUP(I101, MasterElementsList_MEL!$A$1:$M$256,12,FALSE)</f>
        <v>Tier 2</v>
      </c>
      <c r="F101" s="105" t="str">
        <f>VLOOKUP(I101, MasterElementsList_MEL!$A$1:$M$256,13,FALSE)</f>
        <v>Inpatient procedure ICD code 4</v>
      </c>
      <c r="G101" s="118" t="s">
        <v>186</v>
      </c>
      <c r="H101" s="119" t="str">
        <f t="shared" si="1"/>
        <v/>
      </c>
      <c r="I101" s="2" t="s">
        <v>166</v>
      </c>
    </row>
    <row r="102" spans="1:9" ht="15.75" x14ac:dyDescent="0.25">
      <c r="A102" s="103" t="str">
        <f>VLOOKUP(I102, MasterElementsList_MEL!$A$1:$M$256,4,FALSE)</f>
        <v>Service</v>
      </c>
      <c r="B102" s="103" t="str">
        <f>VLOOKUP(I102, MasterElementsList_MEL!$A$1:$M$256,5,FALSE)</f>
        <v>Procedures</v>
      </c>
      <c r="C102" s="103" t="str">
        <f>IF(VLOOKUP(I102, MasterElementsList_MEL!$A$1:$M$256,10,FALSE)= 0, "N", VLOOKUP(I102,MasterElementsList_MEL!$A$1:$M$256,10,FALSE))</f>
        <v>N</v>
      </c>
      <c r="D102" s="104" t="str">
        <f>VLOOKUP(I102, MasterElementsList_MEL!$A$1:$M$256,2,FALSE)</f>
        <v>mc058d_icd_procedure_5</v>
      </c>
      <c r="E102" s="103" t="str">
        <f>VLOOKUP(I102, MasterElementsList_MEL!$A$1:$M$256,12,FALSE)</f>
        <v>Tier 2</v>
      </c>
      <c r="F102" s="105" t="str">
        <f>VLOOKUP(I102, MasterElementsList_MEL!$A$1:$M$256,13,FALSE)</f>
        <v>Inpatient procedure ICD code 5</v>
      </c>
      <c r="G102" s="118" t="s">
        <v>186</v>
      </c>
      <c r="H102" s="119" t="str">
        <f t="shared" si="1"/>
        <v/>
      </c>
      <c r="I102" s="2" t="s">
        <v>167</v>
      </c>
    </row>
    <row r="103" spans="1:9" ht="15.75" x14ac:dyDescent="0.25">
      <c r="A103" s="103" t="str">
        <f>VLOOKUP(I103, MasterElementsList_MEL!$A$1:$M$256,4,FALSE)</f>
        <v>Service</v>
      </c>
      <c r="B103" s="103" t="str">
        <f>VLOOKUP(I103, MasterElementsList_MEL!$A$1:$M$256,5,FALSE)</f>
        <v>Procedures</v>
      </c>
      <c r="C103" s="103" t="str">
        <f>IF(VLOOKUP(I103, MasterElementsList_MEL!$A$1:$M$256,10,FALSE)= 0, "N", VLOOKUP(I103,MasterElementsList_MEL!$A$1:$M$256,10,FALSE))</f>
        <v>N</v>
      </c>
      <c r="D103" s="104" t="str">
        <f>VLOOKUP(I103, MasterElementsList_MEL!$A$1:$M$256,2,FALSE)</f>
        <v>mc058e_icd_procedure_6</v>
      </c>
      <c r="E103" s="103" t="str">
        <f>VLOOKUP(I103, MasterElementsList_MEL!$A$1:$M$256,12,FALSE)</f>
        <v>Tier 2</v>
      </c>
      <c r="F103" s="105" t="str">
        <f>VLOOKUP(I103, MasterElementsList_MEL!$A$1:$M$256,13,FALSE)</f>
        <v>Inpatient procedure ICD code 6</v>
      </c>
      <c r="G103" s="118" t="s">
        <v>186</v>
      </c>
      <c r="H103" s="119" t="str">
        <f t="shared" si="1"/>
        <v/>
      </c>
      <c r="I103" s="2" t="s">
        <v>168</v>
      </c>
    </row>
    <row r="104" spans="1:9" ht="15.75" x14ac:dyDescent="0.25">
      <c r="A104" s="103" t="str">
        <f>VLOOKUP(I104, MasterElementsList_MEL!$A$1:$M$256,4,FALSE)</f>
        <v>Service</v>
      </c>
      <c r="B104" s="103" t="str">
        <f>VLOOKUP(I104, MasterElementsList_MEL!$A$1:$M$256,5,FALSE)</f>
        <v>Procedures</v>
      </c>
      <c r="C104" s="103" t="str">
        <f>IF(VLOOKUP(I104, MasterElementsList_MEL!$A$1:$M$256,10,FALSE)= 0, "N", VLOOKUP(I104,MasterElementsList_MEL!$A$1:$M$256,10,FALSE))</f>
        <v>N</v>
      </c>
      <c r="D104" s="104" t="str">
        <f>VLOOKUP(I104, MasterElementsList_MEL!$A$1:$M$256,2,FALSE)</f>
        <v>mc058f_icd_procedure_7</v>
      </c>
      <c r="E104" s="103" t="str">
        <f>VLOOKUP(I104, MasterElementsList_MEL!$A$1:$M$256,12,FALSE)</f>
        <v>Tier 2</v>
      </c>
      <c r="F104" s="105" t="str">
        <f>VLOOKUP(I104, MasterElementsList_MEL!$A$1:$M$256,13,FALSE)</f>
        <v>Inpatient procedure ICD code 7</v>
      </c>
      <c r="G104" s="118" t="s">
        <v>186</v>
      </c>
      <c r="H104" s="119" t="str">
        <f t="shared" si="1"/>
        <v/>
      </c>
      <c r="I104" s="2" t="s">
        <v>169</v>
      </c>
    </row>
    <row r="105" spans="1:9" ht="15.75" x14ac:dyDescent="0.25">
      <c r="A105" s="103" t="str">
        <f>VLOOKUP(I105, MasterElementsList_MEL!$A$1:$M$256,4,FALSE)</f>
        <v>Service</v>
      </c>
      <c r="B105" s="103" t="str">
        <f>VLOOKUP(I105, MasterElementsList_MEL!$A$1:$M$256,5,FALSE)</f>
        <v>Procedures</v>
      </c>
      <c r="C105" s="103" t="str">
        <f>IF(VLOOKUP(I105, MasterElementsList_MEL!$A$1:$M$256,10,FALSE)= 0, "N", VLOOKUP(I105,MasterElementsList_MEL!$A$1:$M$256,10,FALSE))</f>
        <v>N</v>
      </c>
      <c r="D105" s="104" t="str">
        <f>VLOOKUP(I105, MasterElementsList_MEL!$A$1:$M$256,2,FALSE)</f>
        <v>mc058g_icd_procedure_8</v>
      </c>
      <c r="E105" s="103" t="str">
        <f>VLOOKUP(I105, MasterElementsList_MEL!$A$1:$M$256,12,FALSE)</f>
        <v>Tier 2</v>
      </c>
      <c r="F105" s="105" t="str">
        <f>VLOOKUP(I105, MasterElementsList_MEL!$A$1:$M$256,13,FALSE)</f>
        <v>Inpatient procedure ICD code 8</v>
      </c>
      <c r="G105" s="118" t="s">
        <v>186</v>
      </c>
      <c r="H105" s="119" t="str">
        <f t="shared" si="1"/>
        <v/>
      </c>
      <c r="I105" s="2" t="s">
        <v>170</v>
      </c>
    </row>
    <row r="106" spans="1:9" ht="15.75" x14ac:dyDescent="0.25">
      <c r="A106" s="103" t="str">
        <f>VLOOKUP(I106, MasterElementsList_MEL!$A$1:$M$256,4,FALSE)</f>
        <v>Service</v>
      </c>
      <c r="B106" s="103" t="str">
        <f>VLOOKUP(I106, MasterElementsList_MEL!$A$1:$M$256,5,FALSE)</f>
        <v>Procedures</v>
      </c>
      <c r="C106" s="103" t="str">
        <f>IF(VLOOKUP(I106, MasterElementsList_MEL!$A$1:$M$256,10,FALSE)= 0, "N", VLOOKUP(I106,MasterElementsList_MEL!$A$1:$M$256,10,FALSE))</f>
        <v>N</v>
      </c>
      <c r="D106" s="104" t="str">
        <f>VLOOKUP(I106, MasterElementsList_MEL!$A$1:$M$256,2,FALSE)</f>
        <v>mc058h_icd_procedure_9</v>
      </c>
      <c r="E106" s="103" t="str">
        <f>VLOOKUP(I106, MasterElementsList_MEL!$A$1:$M$256,12,FALSE)</f>
        <v>Tier 2</v>
      </c>
      <c r="F106" s="105" t="str">
        <f>VLOOKUP(I106, MasterElementsList_MEL!$A$1:$M$256,13,FALSE)</f>
        <v>Inpatient procedure ICD code 9</v>
      </c>
      <c r="G106" s="118" t="s">
        <v>186</v>
      </c>
      <c r="H106" s="119" t="str">
        <f t="shared" si="1"/>
        <v/>
      </c>
      <c r="I106" s="2" t="s">
        <v>171</v>
      </c>
    </row>
    <row r="107" spans="1:9" ht="15.75" x14ac:dyDescent="0.25">
      <c r="A107" s="103" t="str">
        <f>VLOOKUP(I107, MasterElementsList_MEL!$A$1:$M$256,4,FALSE)</f>
        <v>Service</v>
      </c>
      <c r="B107" s="103" t="str">
        <f>VLOOKUP(I107, MasterElementsList_MEL!$A$1:$M$256,5,FALSE)</f>
        <v>Procedures</v>
      </c>
      <c r="C107" s="103" t="str">
        <f>IF(VLOOKUP(I107, MasterElementsList_MEL!$A$1:$M$256,10,FALSE)= 0, "N", VLOOKUP(I107,MasterElementsList_MEL!$A$1:$M$256,10,FALSE))</f>
        <v>N</v>
      </c>
      <c r="D107" s="104" t="str">
        <f>VLOOKUP(I107, MasterElementsList_MEL!$A$1:$M$256,2,FALSE)</f>
        <v>mc058j_icd_procedure_10</v>
      </c>
      <c r="E107" s="103" t="str">
        <f>VLOOKUP(I107, MasterElementsList_MEL!$A$1:$M$256,12,FALSE)</f>
        <v>Tier 2</v>
      </c>
      <c r="F107" s="105" t="str">
        <f>VLOOKUP(I107, MasterElementsList_MEL!$A$1:$M$256,13,FALSE)</f>
        <v>Inpatient procedure ICD code 10</v>
      </c>
      <c r="G107" s="118" t="s">
        <v>186</v>
      </c>
      <c r="H107" s="119" t="str">
        <f t="shared" si="1"/>
        <v/>
      </c>
      <c r="I107" s="2" t="s">
        <v>172</v>
      </c>
    </row>
    <row r="108" spans="1:9" ht="15.75" x14ac:dyDescent="0.25">
      <c r="A108" s="103" t="str">
        <f>VLOOKUP(I108, MasterElementsList_MEL!$A$1:$M$256,4,FALSE)</f>
        <v>Service</v>
      </c>
      <c r="B108" s="103" t="str">
        <f>VLOOKUP(I108, MasterElementsList_MEL!$A$1:$M$256,5,FALSE)</f>
        <v>Procedures</v>
      </c>
      <c r="C108" s="103" t="str">
        <f>IF(VLOOKUP(I108, MasterElementsList_MEL!$A$1:$M$256,10,FALSE)= 0, "N", VLOOKUP(I108,MasterElementsList_MEL!$A$1:$M$256,10,FALSE))</f>
        <v>N</v>
      </c>
      <c r="D108" s="104" t="str">
        <f>VLOOKUP(I108, MasterElementsList_MEL!$A$1:$M$256,2,FALSE)</f>
        <v>mc058k_icd_procedure_11</v>
      </c>
      <c r="E108" s="103" t="str">
        <f>VLOOKUP(I108, MasterElementsList_MEL!$A$1:$M$256,12,FALSE)</f>
        <v>Tier 2</v>
      </c>
      <c r="F108" s="105" t="str">
        <f>VLOOKUP(I108, MasterElementsList_MEL!$A$1:$M$256,13,FALSE)</f>
        <v>Inpatient procedure ICD code 11</v>
      </c>
      <c r="G108" s="118" t="s">
        <v>186</v>
      </c>
      <c r="H108" s="119" t="str">
        <f t="shared" si="1"/>
        <v/>
      </c>
      <c r="I108" s="2" t="s">
        <v>173</v>
      </c>
    </row>
    <row r="109" spans="1:9" ht="15.75" x14ac:dyDescent="0.25">
      <c r="A109" s="103" t="str">
        <f>VLOOKUP(I109, MasterElementsList_MEL!$A$1:$M$256,4,FALSE)</f>
        <v>Service</v>
      </c>
      <c r="B109" s="103" t="str">
        <f>VLOOKUP(I109, MasterElementsList_MEL!$A$1:$M$256,5,FALSE)</f>
        <v>Procedures</v>
      </c>
      <c r="C109" s="103" t="str">
        <f>IF(VLOOKUP(I109, MasterElementsList_MEL!$A$1:$M$256,10,FALSE)= 0, "N", VLOOKUP(I109,MasterElementsList_MEL!$A$1:$M$256,10,FALSE))</f>
        <v>N</v>
      </c>
      <c r="D109" s="104" t="str">
        <f>VLOOKUP(I109, MasterElementsList_MEL!$A$1:$M$256,2,FALSE)</f>
        <v>mc058l_icd_procedure_12</v>
      </c>
      <c r="E109" s="103" t="str">
        <f>VLOOKUP(I109, MasterElementsList_MEL!$A$1:$M$256,12,FALSE)</f>
        <v>Tier 2</v>
      </c>
      <c r="F109" s="105" t="str">
        <f>VLOOKUP(I109, MasterElementsList_MEL!$A$1:$M$256,13,FALSE)</f>
        <v>Inpatient procedure ICD code 12</v>
      </c>
      <c r="G109" s="118" t="s">
        <v>186</v>
      </c>
      <c r="H109" s="119" t="str">
        <f t="shared" si="1"/>
        <v/>
      </c>
      <c r="I109" s="2" t="s">
        <v>174</v>
      </c>
    </row>
    <row r="110" spans="1:9" ht="31.5" x14ac:dyDescent="0.25">
      <c r="A110" s="103" t="str">
        <f>VLOOKUP(I110, MasterElementsList_MEL!$A$1:$M$256,4,FALSE)</f>
        <v>Service</v>
      </c>
      <c r="B110" s="103" t="str">
        <f>VLOOKUP(I110, MasterElementsList_MEL!$A$1:$M$256,5,FALSE)</f>
        <v>Procedures</v>
      </c>
      <c r="C110" s="103" t="str">
        <f>IF(VLOOKUP(I110, MasterElementsList_MEL!$A$1:$M$256,10,FALSE)= 0, "N", VLOOKUP(I110,MasterElementsList_MEL!$A$1:$M$256,10,FALSE))</f>
        <v>N</v>
      </c>
      <c r="D110" s="104" t="str">
        <f>VLOOKUP(I110, MasterElementsList_MEL!$A$1:$M$256,2,FALSE)</f>
        <v>mc058m_icd_procedure_13</v>
      </c>
      <c r="E110" s="103" t="str">
        <f>VLOOKUP(I110, MasterElementsList_MEL!$A$1:$M$256,12,FALSE)</f>
        <v>Tier 2</v>
      </c>
      <c r="F110" s="105" t="str">
        <f>VLOOKUP(I110, MasterElementsList_MEL!$A$1:$M$256,13,FALSE)</f>
        <v>Inpatient procedure ICD code 13</v>
      </c>
      <c r="G110" s="118" t="s">
        <v>186</v>
      </c>
      <c r="H110" s="119" t="str">
        <f t="shared" si="1"/>
        <v/>
      </c>
      <c r="I110" s="2" t="s">
        <v>175</v>
      </c>
    </row>
    <row r="111" spans="1:9" ht="63" x14ac:dyDescent="0.25">
      <c r="A111" s="103" t="str">
        <f>VLOOKUP(I111, MasterElementsList_MEL!$A$1:$M$256,4,FALSE)</f>
        <v>Service</v>
      </c>
      <c r="B111" s="103" t="str">
        <f>VLOOKUP(I111, MasterElementsList_MEL!$A$1:$M$256,5,FALSE)</f>
        <v>Procedures</v>
      </c>
      <c r="C111" s="103" t="str">
        <f>IF(VLOOKUP(I111, MasterElementsList_MEL!$A$1:$M$256,10,FALSE)= 0, "N", VLOOKUP(I111,MasterElementsList_MEL!$A$1:$M$256,10,FALSE))</f>
        <v>N</v>
      </c>
      <c r="D111" s="104" t="str">
        <f>VLOOKUP(I111, MasterElementsList_MEL!$A$1:$M$256,2,FALSE)</f>
        <v>CCS Proc grouper</v>
      </c>
      <c r="E111" s="103" t="str">
        <f>VLOOKUP(I111, MasterElementsList_MEL!$A$1:$M$256,12,FALSE)</f>
        <v>Tier 1</v>
      </c>
      <c r="F111" s="105" t="str">
        <f>VLOOKUP(I111, MasterElementsList_MEL!$A$1:$M$256,13,FALSE)</f>
        <v>Clinical Classification Software (CCS) procedure grouper that groups ICD-10 and CPT codes into clinically meaningful groups</v>
      </c>
      <c r="G111" s="118" t="s">
        <v>186</v>
      </c>
      <c r="H111" s="119" t="str">
        <f t="shared" si="1"/>
        <v/>
      </c>
      <c r="I111" s="2" t="s">
        <v>176</v>
      </c>
    </row>
    <row r="112" spans="1:9" ht="47.25" x14ac:dyDescent="0.25">
      <c r="A112" s="103" t="str">
        <f>VLOOKUP(I112, MasterElementsList_MEL!$A$1:$M$256,4,FALSE)</f>
        <v>Provider</v>
      </c>
      <c r="B112" s="103" t="str">
        <f>VLOOKUP(I112, MasterElementsList_MEL!$A$1:$M$256,5,FALSE)</f>
        <v>ID</v>
      </c>
      <c r="C112" s="103" t="str">
        <f>IF(VLOOKUP(I112, MasterElementsList_MEL!$A$1:$M$256,10,FALSE)= 0, "N", VLOOKUP(I112,MasterElementsList_MEL!$A$1:$M$256,10,FALSE))</f>
        <v>N</v>
      </c>
      <c r="D112" s="104" t="str">
        <f>VLOOKUP(I112, MasterElementsList_MEL!$A$1:$M$256,2,FALSE)</f>
        <v>dw_rendering_provider_id</v>
      </c>
      <c r="E112" s="103" t="str">
        <f>VLOOKUP(I112, MasterElementsList_MEL!$A$1:$M$256,12,FALSE)</f>
        <v>Tier 1</v>
      </c>
      <c r="F112" s="105" t="str">
        <f>VLOOKUP(I112, MasterElementsList_MEL!$A$1:$M$256,13,FALSE)</f>
        <v>A unique identifier associated with a unique rendering provider across plans, payers, and years</v>
      </c>
      <c r="G112" s="118" t="s">
        <v>51</v>
      </c>
      <c r="H112" s="119" t="s">
        <v>796</v>
      </c>
      <c r="I112" s="2" t="s">
        <v>177</v>
      </c>
    </row>
    <row r="113" spans="1:9" ht="63" x14ac:dyDescent="0.25">
      <c r="A113" s="103" t="str">
        <f>VLOOKUP(I113, MasterElementsList_MEL!$A$1:$M$256,4,FALSE)</f>
        <v>Provider</v>
      </c>
      <c r="B113" s="103" t="str">
        <f>VLOOKUP(I113, MasterElementsList_MEL!$A$1:$M$256,5,FALSE)</f>
        <v>ID</v>
      </c>
      <c r="C113" s="103" t="str">
        <f>IF(VLOOKUP(I113, MasterElementsList_MEL!$A$1:$M$256,10,FALSE)= 0, "N", VLOOKUP(I113,MasterElementsList_MEL!$A$1:$M$256,10,FALSE))</f>
        <v>N</v>
      </c>
      <c r="D113" s="104" t="str">
        <f>VLOOKUP(I113, MasterElementsList_MEL!$A$1:$M$256,2,FALSE)</f>
        <v>dw_billing_provider_id</v>
      </c>
      <c r="E113" s="103" t="str">
        <f>VLOOKUP(I113, MasterElementsList_MEL!$A$1:$M$256,12,FALSE)</f>
        <v>Tier 1</v>
      </c>
      <c r="F113" s="105" t="str">
        <f>VLOOKUP(I113, MasterElementsList_MEL!$A$1:$M$256,13,FALSE)</f>
        <v>Billing provider composite ID. A unique identifier associated with a unique billing provider across plans and payer</v>
      </c>
      <c r="G113" s="118" t="s">
        <v>51</v>
      </c>
      <c r="H113" s="129" t="s">
        <v>790</v>
      </c>
      <c r="I113" s="2" t="s">
        <v>178</v>
      </c>
    </row>
    <row r="114" spans="1:9" ht="63" x14ac:dyDescent="0.25">
      <c r="A114" s="103" t="str">
        <f>VLOOKUP(I114, MasterElementsList_MEL!$A$1:$M$256,4,FALSE)</f>
        <v>Provider</v>
      </c>
      <c r="B114" s="103" t="str">
        <f>VLOOKUP(I114, MasterElementsList_MEL!$A$1:$M$256,5,FALSE)</f>
        <v>Coverage</v>
      </c>
      <c r="C114" s="103" t="str">
        <f>IF(VLOOKUP(I114, MasterElementsList_MEL!$A$1:$M$256,10,FALSE)= 0, "N", VLOOKUP(I114,MasterElementsList_MEL!$A$1:$M$256,10,FALSE))</f>
        <v>N</v>
      </c>
      <c r="D114" s="104" t="str">
        <f>VLOOKUP(I114, MasterElementsList_MEL!$A$1:$M$256,2,FALSE)</f>
        <v>mc202_provider_network_indicator</v>
      </c>
      <c r="E114" s="103" t="str">
        <f>VLOOKUP(I114, MasterElementsList_MEL!$A$1:$M$256,12,FALSE)</f>
        <v>Tier 1</v>
      </c>
      <c r="F114" s="105" t="str">
        <f>VLOOKUP(I114, MasterElementsList_MEL!$A$1:$M$256,13,FALSE)</f>
        <v>Indicator of service received in or out of network: 1 (In-network), 2 (National network), 3 (Out-of-network)</v>
      </c>
      <c r="G114" s="118" t="s">
        <v>186</v>
      </c>
      <c r="H114" s="119" t="str">
        <f t="shared" si="1"/>
        <v/>
      </c>
      <c r="I114" s="2" t="s">
        <v>179</v>
      </c>
    </row>
    <row r="115" spans="1:9" ht="15.75" x14ac:dyDescent="0.25">
      <c r="A115" s="103" t="str">
        <f>VLOOKUP(I115, MasterElementsList_MEL!$A$1:$M$256,4,FALSE)</f>
        <v>Provider</v>
      </c>
      <c r="B115" s="103" t="str">
        <f>VLOOKUP(I115, MasterElementsList_MEL!$A$1:$M$256,5,FALSE)</f>
        <v>Facility Details</v>
      </c>
      <c r="C115" s="103" t="str">
        <f>IF(VLOOKUP(I115, MasterElementsList_MEL!$A$1:$M$256,10,FALSE)= 0, "N", VLOOKUP(I115,MasterElementsList_MEL!$A$1:$M$256,10,FALSE))</f>
        <v>N</v>
      </c>
      <c r="D115" s="104" t="str">
        <f>VLOOKUP(I115, MasterElementsList_MEL!$A$1:$M$256,2,FALSE)</f>
        <v>rendering_hospital_id</v>
      </c>
      <c r="E115" s="103" t="str">
        <f>VLOOKUP(I115, MasterElementsList_MEL!$A$1:$M$256,12,FALSE)</f>
        <v>Tier 2</v>
      </c>
      <c r="F115" s="105" t="str">
        <f>VLOOKUP(I115, MasterElementsList_MEL!$A$1:$M$256,13,FALSE)</f>
        <v>Hospital that rendered services</v>
      </c>
      <c r="G115" s="118" t="s">
        <v>186</v>
      </c>
      <c r="H115" s="119" t="str">
        <f t="shared" si="1"/>
        <v/>
      </c>
      <c r="I115" s="2" t="s">
        <v>180</v>
      </c>
    </row>
    <row r="116" spans="1:9" ht="15.75" x14ac:dyDescent="0.25">
      <c r="A116" s="103" t="str">
        <f>VLOOKUP(I116, MasterElementsList_MEL!$A$1:$M$256,4,FALSE)</f>
        <v>Provider</v>
      </c>
      <c r="B116" s="103" t="str">
        <f>VLOOKUP(I116, MasterElementsList_MEL!$A$1:$M$256,5,FALSE)</f>
        <v>Facility Details</v>
      </c>
      <c r="C116" s="103" t="str">
        <f>IF(VLOOKUP(I116, MasterElementsList_MEL!$A$1:$M$256,10,FALSE)= 0, "N", VLOOKUP(I116,MasterElementsList_MEL!$A$1:$M$256,10,FALSE))</f>
        <v>N</v>
      </c>
      <c r="D116" s="104" t="str">
        <f>VLOOKUP(I116, MasterElementsList_MEL!$A$1:$M$256,2,FALSE)</f>
        <v>hospital_name</v>
      </c>
      <c r="E116" s="103" t="str">
        <f>VLOOKUP(I116, MasterElementsList_MEL!$A$1:$M$256,12,FALSE)</f>
        <v>Tier 2</v>
      </c>
      <c r="F116" s="105" t="str">
        <f>VLOOKUP(I116, MasterElementsList_MEL!$A$1:$M$256,13,FALSE)</f>
        <v>Name of Oregon Hospital</v>
      </c>
      <c r="G116" s="118" t="s">
        <v>186</v>
      </c>
      <c r="H116" s="119" t="str">
        <f t="shared" si="1"/>
        <v/>
      </c>
      <c r="I116" s="2" t="s">
        <v>181</v>
      </c>
    </row>
    <row r="117" spans="1:9" ht="15.75" x14ac:dyDescent="0.25">
      <c r="A117" s="103" t="str">
        <f>VLOOKUP(I117, MasterElementsList_MEL!$A$1:$M$256,4,FALSE)</f>
        <v>Provider</v>
      </c>
      <c r="B117" s="103" t="str">
        <f>VLOOKUP(I117, MasterElementsList_MEL!$A$1:$M$256,5,FALSE)</f>
        <v>Facility Details</v>
      </c>
      <c r="C117" s="103" t="str">
        <f>IF(VLOOKUP(I117, MasterElementsList_MEL!$A$1:$M$256,10,FALSE)= 0, "N", VLOOKUP(I117,MasterElementsList_MEL!$A$1:$M$256,10,FALSE))</f>
        <v>N</v>
      </c>
      <c r="D117" s="104" t="str">
        <f>VLOOKUP(I117, MasterElementsList_MEL!$A$1:$M$256,2,FALSE)</f>
        <v>billing_hospital_id</v>
      </c>
      <c r="E117" s="103" t="str">
        <f>VLOOKUP(I117, MasterElementsList_MEL!$A$1:$M$256,12,FALSE)</f>
        <v>Tier 2</v>
      </c>
      <c r="F117" s="105" t="str">
        <f>VLOOKUP(I117, MasterElementsList_MEL!$A$1:$M$256,13,FALSE)</f>
        <v>Hospital billed for services</v>
      </c>
      <c r="G117" s="118" t="s">
        <v>186</v>
      </c>
      <c r="H117" s="119" t="str">
        <f t="shared" si="1"/>
        <v/>
      </c>
      <c r="I117" s="2" t="s">
        <v>182</v>
      </c>
    </row>
    <row r="118" spans="1:9" ht="31.5" x14ac:dyDescent="0.25">
      <c r="A118" s="103" t="str">
        <f>VLOOKUP(I118, MasterElementsList_MEL!$A$1:$M$256,4,FALSE)</f>
        <v>Provider</v>
      </c>
      <c r="B118" s="103" t="str">
        <f>VLOOKUP(I118, MasterElementsList_MEL!$A$1:$M$256,5,FALSE)</f>
        <v>Facility Details</v>
      </c>
      <c r="C118" s="103" t="str">
        <f>IF(VLOOKUP(I118, MasterElementsList_MEL!$A$1:$M$256,10,FALSE)= 0, "N", VLOOKUP(I118,MasterElementsList_MEL!$A$1:$M$256,10,FALSE))</f>
        <v>N</v>
      </c>
      <c r="D118" s="104" t="str">
        <f>VLOOKUP(I118, MasterElementsList_MEL!$A$1:$M$256,2,FALSE)</f>
        <v>rendering_asc_id</v>
      </c>
      <c r="E118" s="103" t="str">
        <f>VLOOKUP(I118, MasterElementsList_MEL!$A$1:$M$256,12,FALSE)</f>
        <v>Tier 2</v>
      </c>
      <c r="F118" s="105" t="str">
        <f>VLOOKUP(I118, MasterElementsList_MEL!$A$1:$M$256,13,FALSE)</f>
        <v>Ambulatory surgery center that rendered services</v>
      </c>
      <c r="G118" s="118" t="s">
        <v>186</v>
      </c>
      <c r="H118" s="119" t="str">
        <f t="shared" si="1"/>
        <v/>
      </c>
      <c r="I118" s="2" t="s">
        <v>183</v>
      </c>
    </row>
    <row r="119" spans="1:9" ht="31.5" x14ac:dyDescent="0.25">
      <c r="A119" s="103" t="str">
        <f>VLOOKUP(I119, MasterElementsList_MEL!$A$1:$M$256,4,FALSE)</f>
        <v>Provider</v>
      </c>
      <c r="B119" s="103" t="str">
        <f>VLOOKUP(I119, MasterElementsList_MEL!$A$1:$M$256,5,FALSE)</f>
        <v>Facility Details</v>
      </c>
      <c r="C119" s="103" t="str">
        <f>IF(VLOOKUP(I119, MasterElementsList_MEL!$A$1:$M$256,10,FALSE)= 0, "N", VLOOKUP(I119,MasterElementsList_MEL!$A$1:$M$256,10,FALSE))</f>
        <v>N</v>
      </c>
      <c r="D119" s="104" t="str">
        <f>VLOOKUP(I119, MasterElementsList_MEL!$A$1:$M$256,2,FALSE)</f>
        <v>ASC_name</v>
      </c>
      <c r="E119" s="103" t="str">
        <f>VLOOKUP(I119, MasterElementsList_MEL!$A$1:$M$256,12,FALSE)</f>
        <v>Tier 2</v>
      </c>
      <c r="F119" s="105" t="str">
        <f>VLOOKUP(I119, MasterElementsList_MEL!$A$1:$M$256,13,FALSE)</f>
        <v>Name of Oregon Ambulatory Surgery Center (ASC)</v>
      </c>
      <c r="G119" s="118" t="s">
        <v>186</v>
      </c>
      <c r="H119" s="119" t="str">
        <f t="shared" si="1"/>
        <v/>
      </c>
      <c r="I119" s="2" t="s">
        <v>184</v>
      </c>
    </row>
    <row r="120" spans="1:9" ht="31.5" x14ac:dyDescent="0.25">
      <c r="A120" s="103" t="str">
        <f>VLOOKUP(I120, MasterElementsList_MEL!$A$1:$M$256,4,FALSE)</f>
        <v>Provider</v>
      </c>
      <c r="B120" s="103" t="str">
        <f>VLOOKUP(I120, MasterElementsList_MEL!$A$1:$M$256,5,FALSE)</f>
        <v>Facility Details</v>
      </c>
      <c r="C120" s="103" t="str">
        <f>IF(VLOOKUP(I120, MasterElementsList_MEL!$A$1:$M$256,10,FALSE)= 0, "N", VLOOKUP(I120,MasterElementsList_MEL!$A$1:$M$256,10,FALSE))</f>
        <v>N</v>
      </c>
      <c r="D120" s="104" t="str">
        <f>VLOOKUP(I120, MasterElementsList_MEL!$A$1:$M$256,2,FALSE)</f>
        <v>billing_asc_id</v>
      </c>
      <c r="E120" s="103" t="str">
        <f>VLOOKUP(I120, MasterElementsList_MEL!$A$1:$M$256,12,FALSE)</f>
        <v>Tier 2</v>
      </c>
      <c r="F120" s="105" t="str">
        <f>VLOOKUP(I120, MasterElementsList_MEL!$A$1:$M$256,13,FALSE)</f>
        <v>Ambulatory surgery center billed or services</v>
      </c>
      <c r="G120" s="118" t="s">
        <v>186</v>
      </c>
      <c r="H120" s="119" t="str">
        <f t="shared" si="1"/>
        <v/>
      </c>
      <c r="I120" s="2" t="s">
        <v>185</v>
      </c>
    </row>
  </sheetData>
  <sheetProtection algorithmName="SHA-512" hashValue="kcdSEhpw3RJpxOIqLUZbVtbIcBPi6SM2MwA/PTajT49Eon2j1BxmFWKKb8Z5rV43t1rcxWT49qrFLSmDc2f2NQ==" saltValue="x36BthCjiyDNvf1dpLFSlw==" spinCount="100000" sheet="1" objects="1" scenarios="1" selectLockedCells="1"/>
  <autoFilter ref="A13:I120" xr:uid="{FD774BEA-5581-418A-98AE-60B6FDB04892}"/>
  <mergeCells count="1">
    <mergeCell ref="A1:H4"/>
  </mergeCells>
  <conditionalFormatting sqref="A13:H13 A13:F120">
    <cfRule type="expression" dxfId="20" priority="1">
      <formula>$A13="Procedure"</formula>
    </cfRule>
    <cfRule type="expression" dxfId="19" priority="3">
      <formula>$A13="Diagnosis"</formula>
    </cfRule>
    <cfRule type="expression" dxfId="18" priority="4">
      <formula>$A13="Provider"</formula>
    </cfRule>
    <cfRule type="expression" dxfId="17" priority="5">
      <formula>$A13="Service"</formula>
    </cfRule>
    <cfRule type="expression" dxfId="16" priority="6">
      <formula>$A13="Claims"</formula>
    </cfRule>
    <cfRule type="expression" dxfId="15" priority="7">
      <formula>$A13="Members"</formula>
    </cfRule>
    <cfRule type="expression" dxfId="14" priority="8">
      <formula>$A13="APAC"</formula>
    </cfRule>
  </conditionalFormatting>
  <dataValidations count="2">
    <dataValidation type="list" errorStyle="warning" allowBlank="1" showInputMessage="1" showErrorMessage="1" errorTitle="Warning" error="Y or N only" sqref="G14:G120" xr:uid="{B8E9EFD5-CFB3-4D1C-A858-5D14CCEAF5BC}">
      <formula1>"Y,N"</formula1>
    </dataValidation>
    <dataValidation errorStyle="warning" allowBlank="1" showErrorMessage="1" promptTitle="Yes_No" sqref="D14:D120" xr:uid="{F4254755-A383-419C-BB2A-9FDC63D97577}"/>
  </dataValidations>
  <hyperlinks>
    <hyperlink ref="A5:H5" location="'Cover Page'!A1" display="Have you read the Cover Page &amp; Instructions? Please read first before filling out this sheet." xr:uid="{5ED3EBE0-A43D-4BA1-A16D-3C15B003A02E}"/>
  </hyperlinks>
  <pageMargins left="0.7" right="0.7" top="0.75" bottom="0.75" header="0.3" footer="0.3"/>
  <pageSetup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70065-7A20-4238-B311-77DBC2606815}">
  <sheetPr>
    <outlinePr summaryBelow="0" summaryRight="0"/>
  </sheetPr>
  <dimension ref="A1:M83"/>
  <sheetViews>
    <sheetView topLeftCell="B15" workbookViewId="0">
      <selection activeCell="G28" sqref="G28"/>
    </sheetView>
  </sheetViews>
  <sheetFormatPr defaultRowHeight="15" x14ac:dyDescent="0.25"/>
  <cols>
    <col min="1" max="1" width="15" customWidth="1"/>
    <col min="2" max="2" width="18.5703125" customWidth="1"/>
    <col min="3" max="3" width="12.140625" customWidth="1"/>
    <col min="4" max="4" width="27.7109375" customWidth="1"/>
    <col min="5" max="5" width="14.28515625" customWidth="1"/>
    <col min="6" max="6" width="34.42578125" customWidth="1"/>
    <col min="7" max="7" width="17.5703125" style="106" customWidth="1"/>
    <col min="8" max="8" width="73.42578125" style="106" customWidth="1"/>
    <col min="9" max="9" width="8.85546875" hidden="1" customWidth="1"/>
    <col min="12" max="12" width="11" customWidth="1"/>
  </cols>
  <sheetData>
    <row r="1" spans="1:13" ht="15.75" x14ac:dyDescent="0.25">
      <c r="A1" s="120" t="s">
        <v>187</v>
      </c>
      <c r="B1" s="121"/>
      <c r="C1" s="121"/>
      <c r="D1" s="121"/>
      <c r="E1" s="121"/>
      <c r="F1" s="121"/>
      <c r="G1" s="121"/>
      <c r="H1" s="122"/>
      <c r="J1" s="79" t="s">
        <v>60</v>
      </c>
      <c r="K1" s="79"/>
    </row>
    <row r="2" spans="1:13" ht="15.75" x14ac:dyDescent="0.25">
      <c r="A2" s="123"/>
      <c r="B2" s="124"/>
      <c r="C2" s="124"/>
      <c r="D2" s="124"/>
      <c r="E2" s="124"/>
      <c r="F2" s="124"/>
      <c r="G2" s="124"/>
      <c r="H2" s="125"/>
      <c r="J2" s="79" t="s">
        <v>15</v>
      </c>
      <c r="K2" s="79" t="s">
        <v>20</v>
      </c>
    </row>
    <row r="3" spans="1:13" ht="15.75" x14ac:dyDescent="0.25">
      <c r="A3" s="123"/>
      <c r="B3" s="124"/>
      <c r="C3" s="124"/>
      <c r="D3" s="124"/>
      <c r="E3" s="124"/>
      <c r="F3" s="124"/>
      <c r="G3" s="124"/>
      <c r="H3" s="125"/>
      <c r="J3" s="80" t="s">
        <v>61</v>
      </c>
      <c r="K3" s="81" t="s">
        <v>62</v>
      </c>
      <c r="L3" s="81"/>
      <c r="M3" s="81"/>
    </row>
    <row r="4" spans="1:13" ht="15.75" x14ac:dyDescent="0.25">
      <c r="A4" s="126"/>
      <c r="B4" s="127"/>
      <c r="C4" s="127"/>
      <c r="D4" s="127"/>
      <c r="E4" s="127"/>
      <c r="F4" s="127"/>
      <c r="G4" s="127"/>
      <c r="H4" s="128"/>
      <c r="J4" s="82" t="s">
        <v>63</v>
      </c>
      <c r="K4" s="83" t="s">
        <v>64</v>
      </c>
      <c r="L4" s="83"/>
      <c r="M4" s="83"/>
    </row>
    <row r="5" spans="1:13" ht="17.25" x14ac:dyDescent="0.3">
      <c r="A5" s="84" t="s">
        <v>65</v>
      </c>
      <c r="B5" s="85"/>
      <c r="C5" s="85"/>
      <c r="D5" s="85"/>
      <c r="E5" s="85"/>
      <c r="F5" s="85"/>
      <c r="G5" s="85"/>
      <c r="H5" s="86"/>
      <c r="J5" s="87" t="s">
        <v>66</v>
      </c>
      <c r="K5" s="88" t="s">
        <v>67</v>
      </c>
      <c r="L5" s="88"/>
      <c r="M5" s="88"/>
    </row>
    <row r="6" spans="1:13" ht="17.25" x14ac:dyDescent="0.3">
      <c r="A6" s="89" t="s">
        <v>188</v>
      </c>
      <c r="B6" s="90"/>
      <c r="C6" s="90"/>
      <c r="D6" s="90"/>
      <c r="E6" s="90"/>
      <c r="F6" s="90"/>
      <c r="G6" s="90"/>
      <c r="H6" s="91"/>
      <c r="J6" s="92" t="s">
        <v>69</v>
      </c>
      <c r="K6" s="93" t="s">
        <v>70</v>
      </c>
      <c r="L6" s="93"/>
      <c r="M6" s="93"/>
    </row>
    <row r="7" spans="1:13" ht="17.25" x14ac:dyDescent="0.3">
      <c r="A7" s="89" t="s">
        <v>71</v>
      </c>
      <c r="B7" s="90"/>
      <c r="C7" s="90"/>
      <c r="D7" s="90"/>
      <c r="E7" s="90"/>
      <c r="F7" s="90"/>
      <c r="G7" s="90"/>
      <c r="H7" s="91"/>
      <c r="J7" s="94" t="s">
        <v>72</v>
      </c>
      <c r="K7" s="95" t="s">
        <v>73</v>
      </c>
      <c r="L7" s="95"/>
      <c r="M7" s="95"/>
    </row>
    <row r="8" spans="1:13" ht="17.25" x14ac:dyDescent="0.3">
      <c r="A8" s="89" t="s">
        <v>74</v>
      </c>
      <c r="B8" s="90"/>
      <c r="C8" s="90"/>
      <c r="D8" s="90"/>
      <c r="E8" s="90"/>
      <c r="F8" s="90"/>
      <c r="G8" s="90"/>
      <c r="H8" s="91"/>
    </row>
    <row r="9" spans="1:13" ht="17.25" x14ac:dyDescent="0.3">
      <c r="A9" s="89" t="s">
        <v>75</v>
      </c>
      <c r="B9" s="90"/>
      <c r="C9" s="90"/>
      <c r="D9" s="90"/>
      <c r="E9" s="90"/>
      <c r="F9" s="90"/>
      <c r="G9" s="90"/>
      <c r="H9" s="91"/>
    </row>
    <row r="10" spans="1:13" ht="17.25" x14ac:dyDescent="0.3">
      <c r="A10" s="96" t="s">
        <v>76</v>
      </c>
      <c r="B10" s="90"/>
      <c r="C10" s="90"/>
      <c r="D10" s="90"/>
      <c r="E10" s="90"/>
      <c r="F10" s="90"/>
      <c r="G10" s="90"/>
      <c r="H10" s="91"/>
    </row>
    <row r="11" spans="1:13" ht="17.25" x14ac:dyDescent="0.3">
      <c r="A11" s="89" t="s">
        <v>77</v>
      </c>
      <c r="B11" s="90"/>
      <c r="C11" s="90"/>
      <c r="D11" s="90"/>
      <c r="E11" s="90"/>
      <c r="F11" s="90"/>
      <c r="G11" s="90"/>
      <c r="H11" s="91"/>
    </row>
    <row r="12" spans="1:13" ht="15.75" hidden="1" x14ac:dyDescent="0.25">
      <c r="A12" s="97"/>
      <c r="B12" s="98"/>
      <c r="C12" s="98"/>
      <c r="D12" s="98"/>
      <c r="E12" s="98"/>
      <c r="F12" s="98"/>
      <c r="G12" s="98"/>
      <c r="H12" s="99"/>
    </row>
    <row r="13" spans="1:13" s="102" customFormat="1" ht="39" x14ac:dyDescent="0.4">
      <c r="A13" s="100" t="s">
        <v>15</v>
      </c>
      <c r="B13" s="100" t="s">
        <v>16</v>
      </c>
      <c r="C13" s="100" t="s">
        <v>17</v>
      </c>
      <c r="D13" s="101" t="s">
        <v>18</v>
      </c>
      <c r="E13" s="100" t="s">
        <v>19</v>
      </c>
      <c r="F13" s="100" t="s">
        <v>20</v>
      </c>
      <c r="G13" s="78" t="s">
        <v>21</v>
      </c>
      <c r="H13" s="78" t="s">
        <v>22</v>
      </c>
      <c r="I13" s="102" t="s">
        <v>78</v>
      </c>
    </row>
    <row r="14" spans="1:13" ht="31.5" x14ac:dyDescent="0.25">
      <c r="A14" s="103" t="str">
        <f>VLOOKUP(I14, MasterElementsList_MEL!$A$1:$M$256,4,FALSE)</f>
        <v>APAC</v>
      </c>
      <c r="B14" s="103" t="str">
        <f>VLOOKUP(I14, MasterElementsList_MEL!$A$1:$M$256,5,FALSE)</f>
        <v>ID</v>
      </c>
      <c r="C14" s="103" t="str">
        <f>IF(VLOOKUP(I14, MasterElementsList_MEL!$A$1:$M$256,10,FALSE)= 0, "N", VLOOKUP(I14,MasterElementsList_MEL!$A$1:$M$256,10,FALSE))</f>
        <v>Y</v>
      </c>
      <c r="D14" s="104" t="str">
        <f>VLOOKUP(I14, MasterElementsList_MEL!$A$1:$M$256,2,FALSE)</f>
        <v>uid</v>
      </c>
      <c r="E14" s="103" t="str">
        <f>VLOOKUP(I14, MasterElementsList_MEL!$A$1:$M$256,12,FALSE)</f>
        <v>Tier 1</v>
      </c>
      <c r="F14" s="105" t="str">
        <f>VLOOKUP(I14, MasterElementsList_MEL!$A$1:$M$256,13,FALSE)</f>
        <v>A unique identifier for each row in dental claims data</v>
      </c>
      <c r="G14" s="118" t="s">
        <v>51</v>
      </c>
      <c r="H14" s="119" t="str">
        <f>IF(C14="Y", "APAC justification for all 'Always Included' Data Elements can be found on the Cover Page tab.", "")</f>
        <v>APAC justification for all 'Always Included' Data Elements can be found on the Cover Page tab.</v>
      </c>
      <c r="I14" s="2" t="s">
        <v>189</v>
      </c>
    </row>
    <row r="15" spans="1:13" ht="31.5" x14ac:dyDescent="0.25">
      <c r="A15" s="103" t="str">
        <f>VLOOKUP(I15, MasterElementsList_MEL!$A$1:$M$256,4,FALSE)</f>
        <v>APAC</v>
      </c>
      <c r="B15" s="103" t="str">
        <f>VLOOKUP(I15, MasterElementsList_MEL!$A$1:$M$256,5,FALSE)</f>
        <v>ID</v>
      </c>
      <c r="C15" s="103" t="str">
        <f>IF(VLOOKUP(I15, MasterElementsList_MEL!$A$1:$M$256,10,FALSE)= 0, "N", VLOOKUP(I15,MasterElementsList_MEL!$A$1:$M$256,10,FALSE))</f>
        <v>Y</v>
      </c>
      <c r="D15" s="104" t="str">
        <f>VLOOKUP(I15, MasterElementsList_MEL!$A$1:$M$256,2,FALSE)</f>
        <v>release_id</v>
      </c>
      <c r="E15" s="103" t="str">
        <f>VLOOKUP(I15, MasterElementsList_MEL!$A$1:$M$256,12,FALSE)</f>
        <v>Tier 1</v>
      </c>
      <c r="F15" s="105" t="str">
        <f>VLOOKUP(I15, MasterElementsList_MEL!$A$1:$M$256,13,FALSE)</f>
        <v>A value associaed with the APAC data release</v>
      </c>
      <c r="G15" s="118" t="s">
        <v>51</v>
      </c>
      <c r="H15" s="119" t="str">
        <f t="shared" ref="H15:H78" si="0">IF(C15="Y", "APAC justification for all 'Always Included' Data Elements can be found on the Cover Page tab.", "")</f>
        <v>APAC justification for all 'Always Included' Data Elements can be found on the Cover Page tab.</v>
      </c>
      <c r="I15" s="2" t="s">
        <v>190</v>
      </c>
    </row>
    <row r="16" spans="1:13" ht="31.5" x14ac:dyDescent="0.25">
      <c r="A16" s="103" t="str">
        <f>VLOOKUP(I16, MasterElementsList_MEL!$A$1:$M$256,4,FALSE)</f>
        <v>Members</v>
      </c>
      <c r="B16" s="103" t="str">
        <f>VLOOKUP(I16, MasterElementsList_MEL!$A$1:$M$256,5,FALSE)</f>
        <v>ID</v>
      </c>
      <c r="C16" s="103" t="str">
        <f>IF(VLOOKUP(I16, MasterElementsList_MEL!$A$1:$M$256,10,FALSE)= 0, "N", VLOOKUP(I16,MasterElementsList_MEL!$A$1:$M$256,10,FALSE))</f>
        <v>Y</v>
      </c>
      <c r="D16" s="104" t="str">
        <f>VLOOKUP(I16, MasterElementsList_MEL!$A$1:$M$256,2,FALSE)</f>
        <v>uniquepersonID</v>
      </c>
      <c r="E16" s="103" t="str">
        <f>VLOOKUP(I16, MasterElementsList_MEL!$A$1:$M$256,12,FALSE)</f>
        <v>Tier 1</v>
      </c>
      <c r="F16" s="105" t="str">
        <f>VLOOKUP(I16, MasterElementsList_MEL!$A$1:$M$256,13,FALSE)</f>
        <v>A unique identifier for a person across payers and time</v>
      </c>
      <c r="G16" s="118" t="s">
        <v>51</v>
      </c>
      <c r="H16" s="119" t="str">
        <f t="shared" si="0"/>
        <v>APAC justification for all 'Always Included' Data Elements can be found on the Cover Page tab.</v>
      </c>
      <c r="I16" s="2" t="s">
        <v>191</v>
      </c>
    </row>
    <row r="17" spans="1:9" ht="63" x14ac:dyDescent="0.25">
      <c r="A17" s="103" t="str">
        <f>VLOOKUP(I17, MasterElementsList_MEL!$A$1:$M$256,4,FALSE)</f>
        <v>Members</v>
      </c>
      <c r="B17" s="103" t="str">
        <f>VLOOKUP(I17, MasterElementsList_MEL!$A$1:$M$256,5,FALSE)</f>
        <v>ID</v>
      </c>
      <c r="C17" s="103" t="str">
        <f>IF(VLOOKUP(I17, MasterElementsList_MEL!$A$1:$M$256,10,FALSE)= 0, "N", VLOOKUP(I17,MasterElementsList_MEL!$A$1:$M$256,10,FALSE))</f>
        <v>Y</v>
      </c>
      <c r="D17" s="104" t="str">
        <f>VLOOKUP(I17, MasterElementsList_MEL!$A$1:$M$256,2,FALSE)</f>
        <v>dw_member_id</v>
      </c>
      <c r="E17" s="103" t="str">
        <f>VLOOKUP(I17, MasterElementsList_MEL!$A$1:$M$256,12,FALSE)</f>
        <v>Tier 1</v>
      </c>
      <c r="F17" s="105" t="str">
        <f>VLOOKUP(I17, MasterElementsList_MEL!$A$1:$M$256,13,FALSE)</f>
        <v>A payer &amp; plan specific unique idenfier for a person.  A person could have more than one member ID</v>
      </c>
      <c r="G17" s="118" t="s">
        <v>51</v>
      </c>
      <c r="H17" s="119" t="str">
        <f t="shared" si="0"/>
        <v>APAC justification for all 'Always Included' Data Elements can be found on the Cover Page tab.</v>
      </c>
      <c r="I17" s="2" t="s">
        <v>192</v>
      </c>
    </row>
    <row r="18" spans="1:9" ht="31.5" x14ac:dyDescent="0.25">
      <c r="A18" s="103" t="str">
        <f>VLOOKUP(I18, MasterElementsList_MEL!$A$1:$M$256,4,FALSE)</f>
        <v>Members</v>
      </c>
      <c r="B18" s="103" t="str">
        <f>VLOOKUP(I18, MasterElementsList_MEL!$A$1:$M$256,5,FALSE)</f>
        <v>Demographics</v>
      </c>
      <c r="C18" s="103" t="str">
        <f>IF(VLOOKUP(I18, MasterElementsList_MEL!$A$1:$M$256,10,FALSE)= 0, "N", VLOOKUP(I18,MasterElementsList_MEL!$A$1:$M$256,10,FALSE))</f>
        <v>N</v>
      </c>
      <c r="D18" s="104" t="str">
        <f>VLOOKUP(I18, MasterElementsList_MEL!$A$1:$M$256,2,FALSE)</f>
        <v>age_group</v>
      </c>
      <c r="E18" s="103" t="str">
        <f>VLOOKUP(I18, MasterElementsList_MEL!$A$1:$M$256,12,FALSE)</f>
        <v>Tier 1</v>
      </c>
      <c r="F18" s="105" t="str">
        <f>VLOOKUP(I18, MasterElementsList_MEL!$A$1:$M$256,13,FALSE)</f>
        <v>Age grouped into 5-year bands, and is based on age at date of service</v>
      </c>
      <c r="G18" s="118" t="s">
        <v>186</v>
      </c>
      <c r="H18" s="119" t="str">
        <f t="shared" si="0"/>
        <v/>
      </c>
      <c r="I18" s="2" t="s">
        <v>193</v>
      </c>
    </row>
    <row r="19" spans="1:9" ht="31.5" x14ac:dyDescent="0.25">
      <c r="A19" s="103" t="str">
        <f>VLOOKUP(I19, MasterElementsList_MEL!$A$1:$M$256,4,FALSE)</f>
        <v>Members</v>
      </c>
      <c r="B19" s="103" t="str">
        <f>VLOOKUP(I19, MasterElementsList_MEL!$A$1:$M$256,5,FALSE)</f>
        <v>Demographics</v>
      </c>
      <c r="C19" s="103" t="str">
        <f>IF(VLOOKUP(I19, MasterElementsList_MEL!$A$1:$M$256,10,FALSE)= 0, "N", VLOOKUP(I19,MasterElementsList_MEL!$A$1:$M$256,10,FALSE))</f>
        <v>N</v>
      </c>
      <c r="D19" s="104" t="str">
        <f>VLOOKUP(I19, MasterElementsList_MEL!$A$1:$M$256,2,FALSE)</f>
        <v>yob</v>
      </c>
      <c r="E19" s="103" t="str">
        <f>VLOOKUP(I19, MasterElementsList_MEL!$A$1:$M$256,12,FALSE)</f>
        <v>Tier 2</v>
      </c>
      <c r="F19" s="105" t="str">
        <f>VLOOKUP(I19, MasterElementsList_MEL!$A$1:$M$256,13,FALSE)</f>
        <v>Year of Birth. Null If no date of birth was reported</v>
      </c>
      <c r="G19" s="118" t="s">
        <v>186</v>
      </c>
      <c r="H19" s="119" t="str">
        <f t="shared" si="0"/>
        <v/>
      </c>
      <c r="I19" s="2" t="s">
        <v>194</v>
      </c>
    </row>
    <row r="20" spans="1:9" ht="47.25" x14ac:dyDescent="0.25">
      <c r="A20" s="103" t="str">
        <f>VLOOKUP(I20, MasterElementsList_MEL!$A$1:$M$256,4,FALSE)</f>
        <v>Members</v>
      </c>
      <c r="B20" s="103" t="str">
        <f>VLOOKUP(I20, MasterElementsList_MEL!$A$1:$M$256,5,FALSE)</f>
        <v>Demographics</v>
      </c>
      <c r="C20" s="103" t="str">
        <f>IF(VLOOKUP(I20, MasterElementsList_MEL!$A$1:$M$256,10,FALSE)= 0, "N", VLOOKUP(I20,MasterElementsList_MEL!$A$1:$M$256,10,FALSE))</f>
        <v>N</v>
      </c>
      <c r="D20" s="104" t="str">
        <f>VLOOKUP(I20, MasterElementsList_MEL!$A$1:$M$256,2,FALSE)</f>
        <v>age</v>
      </c>
      <c r="E20" s="103" t="str">
        <f>VLOOKUP(I20, MasterElementsList_MEL!$A$1:$M$256,12,FALSE)</f>
        <v>Tier2</v>
      </c>
      <c r="F20" s="105" t="str">
        <f>VLOOKUP(I20, MasterElementsList_MEL!$A$1:$M$256,13,FALSE)</f>
        <v>Age on date of service</v>
      </c>
      <c r="G20" s="118" t="s">
        <v>51</v>
      </c>
      <c r="H20" s="119" t="s">
        <v>792</v>
      </c>
      <c r="I20" s="2" t="s">
        <v>195</v>
      </c>
    </row>
    <row r="21" spans="1:9" ht="47.25" x14ac:dyDescent="0.25">
      <c r="A21" s="103" t="str">
        <f>VLOOKUP(I21, MasterElementsList_MEL!$A$1:$M$256,4,FALSE)</f>
        <v>Members</v>
      </c>
      <c r="B21" s="103" t="str">
        <f>VLOOKUP(I21, MasterElementsList_MEL!$A$1:$M$256,5,FALSE)</f>
        <v>Geography</v>
      </c>
      <c r="C21" s="103" t="str">
        <f>IF(VLOOKUP(I21, MasterElementsList_MEL!$A$1:$M$256,10,FALSE)= 0, "N", VLOOKUP(I21,MasterElementsList_MEL!$A$1:$M$256,10,FALSE))</f>
        <v>N</v>
      </c>
      <c r="D21" s="104" t="str">
        <f>VLOOKUP(I21, MasterElementsList_MEL!$A$1:$M$256,2,FALSE)</f>
        <v>urban_fl</v>
      </c>
      <c r="E21" s="103" t="str">
        <f>VLOOKUP(I21, MasterElementsList_MEL!$A$1:$M$256,12,FALSE)</f>
        <v>Tier 1</v>
      </c>
      <c r="F21" s="105" t="str">
        <f>VLOOKUP(I21, MasterElementsList_MEL!$A$1:$M$256,13,FALSE)</f>
        <v>Zip codes grouped into urban and rural identified by Oregon Office of Rural Health</v>
      </c>
      <c r="G21" s="118" t="s">
        <v>51</v>
      </c>
      <c r="H21" s="119" t="s">
        <v>781</v>
      </c>
      <c r="I21" s="2" t="s">
        <v>196</v>
      </c>
    </row>
    <row r="22" spans="1:9" ht="31.5" x14ac:dyDescent="0.25">
      <c r="A22" s="103" t="str">
        <f>VLOOKUP(I22, MasterElementsList_MEL!$A$1:$M$256,4,FALSE)</f>
        <v>Members</v>
      </c>
      <c r="B22" s="103" t="str">
        <f>VLOOKUP(I22, MasterElementsList_MEL!$A$1:$M$256,5,FALSE)</f>
        <v>Geography</v>
      </c>
      <c r="C22" s="103" t="str">
        <f>IF(VLOOKUP(I22, MasterElementsList_MEL!$A$1:$M$256,10,FALSE)= 0, "N", VLOOKUP(I22,MasterElementsList_MEL!$A$1:$M$256,10,FALSE))</f>
        <v>N</v>
      </c>
      <c r="D22" s="104" t="str">
        <f>VLOOKUP(I22, MasterElementsList_MEL!$A$1:$M$256,2,FALSE)</f>
        <v>member_zip_three</v>
      </c>
      <c r="E22" s="103" t="str">
        <f>VLOOKUP(I22, MasterElementsList_MEL!$A$1:$M$256,12,FALSE)</f>
        <v>Tier 2</v>
      </c>
      <c r="F22" s="105" t="str">
        <f>VLOOKUP(I22, MasterElementsList_MEL!$A$1:$M$256,13,FALSE)</f>
        <v>First three characters of member's zip code at date of service</v>
      </c>
      <c r="G22" s="118" t="s">
        <v>51</v>
      </c>
      <c r="H22" s="119" t="s">
        <v>782</v>
      </c>
      <c r="I22" s="2" t="s">
        <v>197</v>
      </c>
    </row>
    <row r="23" spans="1:9" ht="110.25" x14ac:dyDescent="0.25">
      <c r="A23" s="103" t="str">
        <f>VLOOKUP(I23, MasterElementsList_MEL!$A$1:$M$256,4,FALSE)</f>
        <v>Members</v>
      </c>
      <c r="B23" s="103" t="str">
        <f>VLOOKUP(I23, MasterElementsList_MEL!$A$1:$M$256,5,FALSE)</f>
        <v>Geography</v>
      </c>
      <c r="C23" s="103" t="str">
        <f>IF(VLOOKUP(I23, MasterElementsList_MEL!$A$1:$M$256,10,FALSE)= 0, "N", VLOOKUP(I23,MasterElementsList_MEL!$A$1:$M$256,10,FALSE))</f>
        <v>N</v>
      </c>
      <c r="D23" s="104" t="str">
        <f>VLOOKUP(I23, MasterElementsList_MEL!$A$1:$M$256,2,FALSE)</f>
        <v>member_state</v>
      </c>
      <c r="E23" s="103" t="str">
        <f>VLOOKUP(I23, MasterElementsList_MEL!$A$1:$M$256,12,FALSE)</f>
        <v>Tier 1</v>
      </c>
      <c r="F23" s="105" t="str">
        <f>VLOOKUP(I23, MasterElementsList_MEL!$A$1:$M$256,13,FALSE)</f>
        <v>Member's state.  Note: People with Medicaid and/or Medicare coverage reported by the Centers for Medicare &amp; Medicaid Services (CMS) are considered Oregon residents regardless of reported address</v>
      </c>
      <c r="G23" s="118" t="s">
        <v>186</v>
      </c>
      <c r="H23" s="119" t="str">
        <f t="shared" si="0"/>
        <v/>
      </c>
      <c r="I23" s="2" t="s">
        <v>198</v>
      </c>
    </row>
    <row r="24" spans="1:9" ht="31.5" x14ac:dyDescent="0.25">
      <c r="A24" s="103" t="str">
        <f>VLOOKUP(I24, MasterElementsList_MEL!$A$1:$M$256,4,FALSE)</f>
        <v>Claims</v>
      </c>
      <c r="B24" s="103" t="str">
        <f>VLOOKUP(I24, MasterElementsList_MEL!$A$1:$M$256,5,FALSE)</f>
        <v>ID</v>
      </c>
      <c r="C24" s="103" t="str">
        <f>IF(VLOOKUP(I24, MasterElementsList_MEL!$A$1:$M$256,10,FALSE)= 0, "N", VLOOKUP(I24,MasterElementsList_MEL!$A$1:$M$256,10,FALSE))</f>
        <v>Y</v>
      </c>
      <c r="D24" s="104" t="str">
        <f>VLOOKUP(I24, MasterElementsList_MEL!$A$1:$M$256,2,FALSE)</f>
        <v>dw_claim_id</v>
      </c>
      <c r="E24" s="103" t="str">
        <f>VLOOKUP(I24, MasterElementsList_MEL!$A$1:$M$256,12,FALSE)</f>
        <v>Tier 1</v>
      </c>
      <c r="F24" s="105" t="str">
        <f>VLOOKUP(I24, MasterElementsList_MEL!$A$1:$M$256,13,FALSE)</f>
        <v>A unique dental claim identifier</v>
      </c>
      <c r="G24" s="118" t="s">
        <v>51</v>
      </c>
      <c r="H24" s="119" t="str">
        <f t="shared" si="0"/>
        <v>APAC justification for all 'Always Included' Data Elements can be found on the Cover Page tab.</v>
      </c>
      <c r="I24" s="2" t="s">
        <v>199</v>
      </c>
    </row>
    <row r="25" spans="1:9" ht="47.25" x14ac:dyDescent="0.25">
      <c r="A25" s="103" t="str">
        <f>VLOOKUP(I25, MasterElementsList_MEL!$A$1:$M$256,4,FALSE)</f>
        <v>Claims</v>
      </c>
      <c r="B25" s="103" t="str">
        <f>VLOOKUP(I25, MasterElementsList_MEL!$A$1:$M$256,5,FALSE)</f>
        <v>ID</v>
      </c>
      <c r="C25" s="103" t="str">
        <f>IF(VLOOKUP(I25, MasterElementsList_MEL!$A$1:$M$256,10,FALSE)= 0, "N", VLOOKUP(I25,MasterElementsList_MEL!$A$1:$M$256,10,FALSE))</f>
        <v>Y</v>
      </c>
      <c r="D25" s="104" t="str">
        <f>VLOOKUP(I25, MasterElementsList_MEL!$A$1:$M$256,2,FALSE)</f>
        <v>dc005_line_no</v>
      </c>
      <c r="E25" s="103" t="str">
        <f>VLOOKUP(I25, MasterElementsList_MEL!$A$1:$M$256,12,FALSE)</f>
        <v>Tier 1</v>
      </c>
      <c r="F25" s="105" t="str">
        <f>VLOOKUP(I25, MasterElementsList_MEL!$A$1:$M$256,13,FALSE)</f>
        <v>Line number for the claim ID that begins with 1 and ascends for each line of the claim</v>
      </c>
      <c r="G25" s="118" t="s">
        <v>51</v>
      </c>
      <c r="H25" s="119" t="str">
        <f t="shared" si="0"/>
        <v>APAC justification for all 'Always Included' Data Elements can be found on the Cover Page tab.</v>
      </c>
      <c r="I25" s="2" t="s">
        <v>200</v>
      </c>
    </row>
    <row r="26" spans="1:9" ht="47.25" x14ac:dyDescent="0.25">
      <c r="A26" s="103" t="str">
        <f>VLOOKUP(I26, MasterElementsList_MEL!$A$1:$M$256,4,FALSE)</f>
        <v>Claims</v>
      </c>
      <c r="B26" s="103" t="str">
        <f>VLOOKUP(I26, MasterElementsList_MEL!$A$1:$M$256,5,FALSE)</f>
        <v>Coverage</v>
      </c>
      <c r="C26" s="103" t="str">
        <f>IF(VLOOKUP(I26, MasterElementsList_MEL!$A$1:$M$256,10,FALSE)= 0, "N", VLOOKUP(I26,MasterElementsList_MEL!$A$1:$M$256,10,FALSE))</f>
        <v>N</v>
      </c>
      <c r="D26" s="104" t="str">
        <f>VLOOKUP(I26, MasterElementsList_MEL!$A$1:$M$256,2,FALSE)</f>
        <v>orphan_fl</v>
      </c>
      <c r="E26" s="103" t="str">
        <f>VLOOKUP(I26, MasterElementsList_MEL!$A$1:$M$256,12,FALSE)</f>
        <v>Tier 1</v>
      </c>
      <c r="F26" s="105" t="str">
        <f>VLOOKUP(I26, MasterElementsList_MEL!$A$1:$M$256,13,FALSE)</f>
        <v>Identifies orphan claim with no corresponding enrollment for the date of service: 1 (Yes), 0 (No)</v>
      </c>
      <c r="G26" s="118" t="s">
        <v>186</v>
      </c>
      <c r="H26" s="119" t="str">
        <f t="shared" si="0"/>
        <v/>
      </c>
      <c r="I26" s="2" t="s">
        <v>201</v>
      </c>
    </row>
    <row r="27" spans="1:9" ht="31.5" x14ac:dyDescent="0.25">
      <c r="A27" s="103" t="str">
        <f>VLOOKUP(I27, MasterElementsList_MEL!$A$1:$M$256,4,FALSE)</f>
        <v>Claims</v>
      </c>
      <c r="B27" s="103" t="str">
        <f>VLOOKUP(I27, MasterElementsList_MEL!$A$1:$M$256,5,FALSE)</f>
        <v>Coverage</v>
      </c>
      <c r="C27" s="103" t="str">
        <f>IF(VLOOKUP(I27, MasterElementsList_MEL!$A$1:$M$256,10,FALSE)= 0, "N", VLOOKUP(I27,MasterElementsList_MEL!$A$1:$M$256,10,FALSE))</f>
        <v>Y</v>
      </c>
      <c r="D27" s="104" t="str">
        <f>VLOOKUP(I27, MasterElementsList_MEL!$A$1:$M$256,2,FALSE)</f>
        <v>dc038_claim_status_cd</v>
      </c>
      <c r="E27" s="103" t="str">
        <f>VLOOKUP(I27, MasterElementsList_MEL!$A$1:$M$256,12,FALSE)</f>
        <v>Tier 1</v>
      </c>
      <c r="F27" s="105" t="str">
        <f>VLOOKUP(I27, MasterElementsList_MEL!$A$1:$M$256,13,FALSE)</f>
        <v>Claims status: P (paid), D (denied), C (MCO/CCO encounter), E (other)</v>
      </c>
      <c r="G27" s="118" t="s">
        <v>51</v>
      </c>
      <c r="H27" s="119" t="str">
        <f t="shared" si="0"/>
        <v>APAC justification for all 'Always Included' Data Elements can be found on the Cover Page tab.</v>
      </c>
      <c r="I27" s="2" t="s">
        <v>202</v>
      </c>
    </row>
    <row r="28" spans="1:9" ht="47.25" x14ac:dyDescent="0.25">
      <c r="A28" s="103" t="str">
        <f>VLOOKUP(I28, MasterElementsList_MEL!$A$1:$M$256,4,FALSE)</f>
        <v>Claims</v>
      </c>
      <c r="B28" s="103" t="str">
        <f>VLOOKUP(I28, MasterElementsList_MEL!$A$1:$M$256,5,FALSE)</f>
        <v>Coverage</v>
      </c>
      <c r="C28" s="103" t="str">
        <f>IF(VLOOKUP(I28, MasterElementsList_MEL!$A$1:$M$256,10,FALSE)= 0, "N", VLOOKUP(I28,MasterElementsList_MEL!$A$1:$M$256,10,FALSE))</f>
        <v>N</v>
      </c>
      <c r="D28" s="104" t="str">
        <f>VLOOKUP(I28, MasterElementsList_MEL!$A$1:$M$256,2,FALSE)</f>
        <v>dc003_insurance_product_type_cd</v>
      </c>
      <c r="E28" s="103" t="str">
        <f>VLOOKUP(I28, MasterElementsList_MEL!$A$1:$M$256,12,FALSE)</f>
        <v>Tier 1</v>
      </c>
      <c r="F28" s="105" t="str">
        <f>VLOOKUP(I28, MasterElementsList_MEL!$A$1:$M$256,13,FALSE)</f>
        <v>A code that indicates an insurance coverage type.  See APAC Data Dictionary for product codes</v>
      </c>
      <c r="G28" s="118" t="s">
        <v>186</v>
      </c>
      <c r="H28" s="119" t="str">
        <f t="shared" si="0"/>
        <v/>
      </c>
      <c r="I28" s="2" t="s">
        <v>203</v>
      </c>
    </row>
    <row r="29" spans="1:9" ht="47.25" x14ac:dyDescent="0.25">
      <c r="A29" s="103" t="str">
        <f>VLOOKUP(I29, MasterElementsList_MEL!$A$1:$M$256,4,FALSE)</f>
        <v>Claims</v>
      </c>
      <c r="B29" s="103" t="str">
        <f>VLOOKUP(I29, MasterElementsList_MEL!$A$1:$M$256,5,FALSE)</f>
        <v>Coverage</v>
      </c>
      <c r="C29" s="103" t="str">
        <f>IF(VLOOKUP(I29, MasterElementsList_MEL!$A$1:$M$256,10,FALSE)= 0, "N", VLOOKUP(I29,MasterElementsList_MEL!$A$1:$M$256,10,FALSE))</f>
        <v>N</v>
      </c>
      <c r="D29" s="104" t="str">
        <f>VLOOKUP(I29, MasterElementsList_MEL!$A$1:$M$256,2,FALSE)</f>
        <v>Claim_LOB</v>
      </c>
      <c r="E29" s="103" t="str">
        <f>VLOOKUP(I29, MasterElementsList_MEL!$A$1:$M$256,12,FALSE)</f>
        <v>Tier 1</v>
      </c>
      <c r="F29" s="105" t="str">
        <f>VLOOKUP(I29, MasterElementsList_MEL!$A$1:$M$256,13,FALSE)</f>
        <v>Payer line of business: 1 (medicare), 2 (medicaid), 3 (commercial), 0 (no lob reported)</v>
      </c>
      <c r="G29" s="118" t="s">
        <v>51</v>
      </c>
      <c r="H29" s="119" t="s">
        <v>783</v>
      </c>
      <c r="I29" s="2" t="s">
        <v>204</v>
      </c>
    </row>
    <row r="30" spans="1:9" ht="15.75" x14ac:dyDescent="0.25">
      <c r="A30" s="103" t="str">
        <f>VLOOKUP(I30, MasterElementsList_MEL!$A$1:$M$256,4,FALSE)</f>
        <v>Claims</v>
      </c>
      <c r="B30" s="103" t="str">
        <f>VLOOKUP(I30, MasterElementsList_MEL!$A$1:$M$256,5,FALSE)</f>
        <v>Coverage</v>
      </c>
      <c r="C30" s="103" t="str">
        <f>IF(VLOOKUP(I30, MasterElementsList_MEL!$A$1:$M$256,10,FALSE)= 0, "N", VLOOKUP(I30,MasterElementsList_MEL!$A$1:$M$256,10,FALSE))</f>
        <v>N</v>
      </c>
      <c r="D30" s="104" t="str">
        <f>VLOOKUP(I30, MasterElementsList_MEL!$A$1:$M$256,2,FALSE)</f>
        <v>self_insured_fl</v>
      </c>
      <c r="E30" s="103" t="str">
        <f>VLOOKUP(I30, MasterElementsList_MEL!$A$1:$M$256,12,FALSE)</f>
        <v>Tier 1</v>
      </c>
      <c r="F30" s="105" t="str">
        <f>VLOOKUP(I30, MasterElementsList_MEL!$A$1:$M$256,13,FALSE)</f>
        <v>Self Insured flag: 1 (Yes), 0 (No)</v>
      </c>
      <c r="G30" s="118" t="s">
        <v>186</v>
      </c>
      <c r="H30" s="119" t="str">
        <f t="shared" si="0"/>
        <v/>
      </c>
      <c r="I30" s="2" t="s">
        <v>205</v>
      </c>
    </row>
    <row r="31" spans="1:9" ht="94.5" x14ac:dyDescent="0.25">
      <c r="A31" s="103" t="str">
        <f>VLOOKUP(I31, MasterElementsList_MEL!$A$1:$M$256,4,FALSE)</f>
        <v>CLaims</v>
      </c>
      <c r="B31" s="103" t="str">
        <f>VLOOKUP(I31, MasterElementsList_MEL!$A$1:$M$256,5,FALSE)</f>
        <v>Coverage</v>
      </c>
      <c r="C31" s="103" t="str">
        <f>IF(VLOOKUP(I31, MasterElementsList_MEL!$A$1:$M$256,10,FALSE)= 0, "N", VLOOKUP(I31,MasterElementsList_MEL!$A$1:$M$256,10,FALSE))</f>
        <v>N</v>
      </c>
      <c r="D31" s="104" t="str">
        <f>VLOOKUP(I31, MasterElementsList_MEL!$A$1:$M$256,2,FALSE)</f>
        <v>dc001_payer_type</v>
      </c>
      <c r="E31" s="103" t="str">
        <f>VLOOKUP(I31, MasterElementsList_MEL!$A$1:$M$256,12,FALSE)</f>
        <v>Tier 1</v>
      </c>
      <c r="F31" s="105" t="str">
        <f>VLOOKUP(I31, MasterElementsList_MEL!$A$1:$M$256,13,FALSE)</f>
        <v>Payer reported payer-type codes: C (Carrier), D (Medicaid), G (Other government agency), P (Pharmacy benefits manager), T (third-party administrator), U (Unlicensed entity)</v>
      </c>
      <c r="G31" s="118" t="s">
        <v>186</v>
      </c>
      <c r="H31" s="119" t="str">
        <f t="shared" si="0"/>
        <v/>
      </c>
      <c r="I31" s="2" t="s">
        <v>206</v>
      </c>
    </row>
    <row r="32" spans="1:9" ht="47.25" x14ac:dyDescent="0.25">
      <c r="A32" s="103" t="str">
        <f>VLOOKUP(I32, MasterElementsList_MEL!$A$1:$M$256,4,FALSE)</f>
        <v>Claims</v>
      </c>
      <c r="B32" s="103" t="str">
        <f>VLOOKUP(I32, MasterElementsList_MEL!$A$1:$M$256,5,FALSE)</f>
        <v>Coverage</v>
      </c>
      <c r="C32" s="103" t="str">
        <f>IF(VLOOKUP(I32, MasterElementsList_MEL!$A$1:$M$256,10,FALSE)= 0, "N", VLOOKUP(I32,MasterElementsList_MEL!$A$1:$M$256,10,FALSE))</f>
        <v>N</v>
      </c>
      <c r="D32" s="104" t="str">
        <f>VLOOKUP(I32, MasterElementsList_MEL!$A$1:$M$256,2,FALSE)</f>
        <v>dc038a_denial_reason_cd</v>
      </c>
      <c r="E32" s="103" t="str">
        <f>VLOOKUP(I32, MasterElementsList_MEL!$A$1:$M$256,12,FALSE)</f>
        <v>Tier 1</v>
      </c>
      <c r="F32" s="105" t="str">
        <f>VLOOKUP(I32, MasterElementsList_MEL!$A$1:$M$256,13,FALSE)</f>
        <v>Code that defines the reason why the claim was denied. Required when DC038 = D</v>
      </c>
      <c r="G32" s="118" t="s">
        <v>186</v>
      </c>
      <c r="H32" s="119" t="str">
        <f t="shared" si="0"/>
        <v/>
      </c>
      <c r="I32" s="2" t="s">
        <v>207</v>
      </c>
    </row>
    <row r="33" spans="1:9" ht="15.75" x14ac:dyDescent="0.25">
      <c r="A33" s="103" t="str">
        <f>VLOOKUP(I33, MasterElementsList_MEL!$A$1:$M$256,4,FALSE)</f>
        <v>Claims</v>
      </c>
      <c r="B33" s="103" t="str">
        <f>VLOOKUP(I33, MasterElementsList_MEL!$A$1:$M$256,5,FALSE)</f>
        <v>Price &amp; Utilization</v>
      </c>
      <c r="C33" s="103" t="str">
        <f>IF(VLOOKUP(I33, MasterElementsList_MEL!$A$1:$M$256,10,FALSE)= 0, "N", VLOOKUP(I33,MasterElementsList_MEL!$A$1:$M$256,10,FALSE))</f>
        <v>N</v>
      </c>
      <c r="D33" s="104" t="str">
        <f>VLOOKUP(I33, MasterElementsList_MEL!$A$1:$M$256,2,FALSE)</f>
        <v>dc017_paid_dt</v>
      </c>
      <c r="E33" s="103" t="str">
        <f>VLOOKUP(I33, MasterElementsList_MEL!$A$1:$M$256,12,FALSE)</f>
        <v>Tier 2</v>
      </c>
      <c r="F33" s="105" t="str">
        <f>VLOOKUP(I33, MasterElementsList_MEL!$A$1:$M$256,13,FALSE)</f>
        <v>Payment date</v>
      </c>
      <c r="G33" s="118" t="s">
        <v>186</v>
      </c>
      <c r="H33" s="119" t="str">
        <f t="shared" si="0"/>
        <v/>
      </c>
      <c r="I33" s="2" t="s">
        <v>208</v>
      </c>
    </row>
    <row r="34" spans="1:9" ht="15.75" x14ac:dyDescent="0.25">
      <c r="A34" s="103" t="str">
        <f>VLOOKUP(I34, MasterElementsList_MEL!$A$1:$M$256,4,FALSE)</f>
        <v>Claims</v>
      </c>
      <c r="B34" s="103" t="str">
        <f>VLOOKUP(I34, MasterElementsList_MEL!$A$1:$M$256,5,FALSE)</f>
        <v>Price &amp; Utilization</v>
      </c>
      <c r="C34" s="103" t="str">
        <f>IF(VLOOKUP(I34, MasterElementsList_MEL!$A$1:$M$256,10,FALSE)= 0, "N", VLOOKUP(I34,MasterElementsList_MEL!$A$1:$M$256,10,FALSE))</f>
        <v>N</v>
      </c>
      <c r="D34" s="104" t="str">
        <f>VLOOKUP(I34, MasterElementsList_MEL!$A$1:$M$256,2,FALSE)</f>
        <v>Paid_date_year_month</v>
      </c>
      <c r="E34" s="103" t="str">
        <f>VLOOKUP(I34, MasterElementsList_MEL!$A$1:$M$256,12,FALSE)</f>
        <v>Tier 1</v>
      </c>
      <c r="F34" s="105" t="str">
        <f>VLOOKUP(I34, MasterElementsList_MEL!$A$1:$M$256,13,FALSE)</f>
        <v>Payment date: YYYYMM</v>
      </c>
      <c r="G34" s="118" t="s">
        <v>186</v>
      </c>
      <c r="H34" s="119" t="str">
        <f t="shared" si="0"/>
        <v/>
      </c>
      <c r="I34" s="2" t="s">
        <v>209</v>
      </c>
    </row>
    <row r="35" spans="1:9" ht="15.75" x14ac:dyDescent="0.25">
      <c r="A35" s="103" t="str">
        <f>VLOOKUP(I35, MasterElementsList_MEL!$A$1:$M$256,4,FALSE)</f>
        <v>Claims</v>
      </c>
      <c r="B35" s="103" t="str">
        <f>VLOOKUP(I35, MasterElementsList_MEL!$A$1:$M$256,5,FALSE)</f>
        <v>Price &amp; Utilization</v>
      </c>
      <c r="C35" s="103" t="str">
        <f>IF(VLOOKUP(I35, MasterElementsList_MEL!$A$1:$M$256,10,FALSE)= 0, "N", VLOOKUP(I35,MasterElementsList_MEL!$A$1:$M$256,10,FALSE))</f>
        <v>N</v>
      </c>
      <c r="D35" s="104" t="str">
        <f>VLOOKUP(I35, MasterElementsList_MEL!$A$1:$M$256,2,FALSE)</f>
        <v>dc063_paid_amt</v>
      </c>
      <c r="E35" s="103" t="str">
        <f>VLOOKUP(I35, MasterElementsList_MEL!$A$1:$M$256,12,FALSE)</f>
        <v>Tier 1</v>
      </c>
      <c r="F35" s="105" t="str">
        <f>VLOOKUP(I35, MasterElementsList_MEL!$A$1:$M$256,13,FALSE)</f>
        <v>Payment made by payer</v>
      </c>
      <c r="G35" s="118" t="s">
        <v>186</v>
      </c>
      <c r="H35" s="119" t="str">
        <f t="shared" si="0"/>
        <v/>
      </c>
      <c r="I35" s="2" t="s">
        <v>210</v>
      </c>
    </row>
    <row r="36" spans="1:9" ht="31.5" x14ac:dyDescent="0.25">
      <c r="A36" s="103" t="str">
        <f>VLOOKUP(I36, MasterElementsList_MEL!$A$1:$M$256,4,FALSE)</f>
        <v>Claims</v>
      </c>
      <c r="B36" s="103" t="str">
        <f>VLOOKUP(I36, MasterElementsList_MEL!$A$1:$M$256,5,FALSE)</f>
        <v>Price &amp; Utilization</v>
      </c>
      <c r="C36" s="103" t="str">
        <f>IF(VLOOKUP(I36, MasterElementsList_MEL!$A$1:$M$256,10,FALSE)= 0, "N", VLOOKUP(I36,MasterElementsList_MEL!$A$1:$M$256,10,FALSE))</f>
        <v>N</v>
      </c>
      <c r="D36" s="104" t="str">
        <f>VLOOKUP(I36, MasterElementsList_MEL!$A$1:$M$256,2,FALSE)</f>
        <v>dc065_copay_amt</v>
      </c>
      <c r="E36" s="103" t="str">
        <f>VLOOKUP(I36, MasterElementsList_MEL!$A$1:$M$256,12,FALSE)</f>
        <v>Tier 1</v>
      </c>
      <c r="F36" s="105" t="str">
        <f>VLOOKUP(I36, MasterElementsList_MEL!$A$1:$M$256,13,FALSE)</f>
        <v>Expected co-payment by the member</v>
      </c>
      <c r="G36" s="118" t="s">
        <v>186</v>
      </c>
      <c r="H36" s="119" t="str">
        <f t="shared" si="0"/>
        <v/>
      </c>
      <c r="I36" s="2" t="s">
        <v>211</v>
      </c>
    </row>
    <row r="37" spans="1:9" ht="31.5" x14ac:dyDescent="0.25">
      <c r="A37" s="103" t="str">
        <f>VLOOKUP(I37, MasterElementsList_MEL!$A$1:$M$256,4,FALSE)</f>
        <v>Claims</v>
      </c>
      <c r="B37" s="103" t="str">
        <f>VLOOKUP(I37, MasterElementsList_MEL!$A$1:$M$256,5,FALSE)</f>
        <v>Price &amp; Utilization</v>
      </c>
      <c r="C37" s="103" t="str">
        <f>IF(VLOOKUP(I37, MasterElementsList_MEL!$A$1:$M$256,10,FALSE)= 0, "N", VLOOKUP(I37,MasterElementsList_MEL!$A$1:$M$256,10,FALSE))</f>
        <v>N</v>
      </c>
      <c r="D37" s="104" t="str">
        <f>VLOOKUP(I37, MasterElementsList_MEL!$A$1:$M$256,2,FALSE)</f>
        <v>dc066_coinsurance_amt</v>
      </c>
      <c r="E37" s="103" t="str">
        <f>VLOOKUP(I37, MasterElementsList_MEL!$A$1:$M$256,12,FALSE)</f>
        <v>Tier 1</v>
      </c>
      <c r="F37" s="105" t="str">
        <f>VLOOKUP(I37, MasterElementsList_MEL!$A$1:$M$256,13,FALSE)</f>
        <v>Expected co-insurance by the member</v>
      </c>
      <c r="G37" s="118" t="s">
        <v>186</v>
      </c>
      <c r="H37" s="119" t="str">
        <f t="shared" si="0"/>
        <v/>
      </c>
      <c r="I37" s="2" t="s">
        <v>212</v>
      </c>
    </row>
    <row r="38" spans="1:9" ht="31.5" x14ac:dyDescent="0.25">
      <c r="A38" s="103" t="str">
        <f>VLOOKUP(I38, MasterElementsList_MEL!$A$1:$M$256,4,FALSE)</f>
        <v>Claims</v>
      </c>
      <c r="B38" s="103" t="str">
        <f>VLOOKUP(I38, MasterElementsList_MEL!$A$1:$M$256,5,FALSE)</f>
        <v>Price &amp; Utilization</v>
      </c>
      <c r="C38" s="103" t="str">
        <f>IF(VLOOKUP(I38, MasterElementsList_MEL!$A$1:$M$256,10,FALSE)= 0, "N", VLOOKUP(I38,MasterElementsList_MEL!$A$1:$M$256,10,FALSE))</f>
        <v>N</v>
      </c>
      <c r="D38" s="104" t="str">
        <f>VLOOKUP(I38, MasterElementsList_MEL!$A$1:$M$256,2,FALSE)</f>
        <v>dc067_deductible_amt</v>
      </c>
      <c r="E38" s="103" t="str">
        <f>VLOOKUP(I38, MasterElementsList_MEL!$A$1:$M$256,12,FALSE)</f>
        <v>Tier 1</v>
      </c>
      <c r="F38" s="105" t="str">
        <f>VLOOKUP(I38, MasterElementsList_MEL!$A$1:$M$256,13,FALSE)</f>
        <v>Expected deductible by the member</v>
      </c>
      <c r="G38" s="118" t="s">
        <v>186</v>
      </c>
      <c r="H38" s="119" t="str">
        <f t="shared" si="0"/>
        <v/>
      </c>
      <c r="I38" s="2" t="s">
        <v>213</v>
      </c>
    </row>
    <row r="39" spans="1:9" ht="47.25" x14ac:dyDescent="0.25">
      <c r="A39" s="103" t="str">
        <f>VLOOKUP(I39, MasterElementsList_MEL!$A$1:$M$256,4,FALSE)</f>
        <v>Claims</v>
      </c>
      <c r="B39" s="103" t="str">
        <f>VLOOKUP(I39, MasterElementsList_MEL!$A$1:$M$256,5,FALSE)</f>
        <v>Price &amp; Utilization</v>
      </c>
      <c r="C39" s="103" t="str">
        <f>IF(VLOOKUP(I39, MasterElementsList_MEL!$A$1:$M$256,10,FALSE)= 0, "N", VLOOKUP(I39,MasterElementsList_MEL!$A$1:$M$256,10,FALSE))</f>
        <v>N</v>
      </c>
      <c r="D39" s="104" t="str">
        <f>VLOOKUP(I39, MasterElementsList_MEL!$A$1:$M$256,2,FALSE)</f>
        <v>dc067a_patient_paid_amt</v>
      </c>
      <c r="E39" s="103" t="str">
        <f>VLOOKUP(I39, MasterElementsList_MEL!$A$1:$M$256,12,FALSE)</f>
        <v>Tier 1</v>
      </c>
      <c r="F39" s="105" t="str">
        <f>VLOOKUP(I39, MasterElementsList_MEL!$A$1:$M$256,13,FALSE)</f>
        <v>Expected patient paid amount. Combination of copayment, coinsurance, and/or deductible</v>
      </c>
      <c r="G39" s="118" t="s">
        <v>186</v>
      </c>
      <c r="H39" s="119" t="str">
        <f t="shared" si="0"/>
        <v/>
      </c>
      <c r="I39" s="2" t="s">
        <v>214</v>
      </c>
    </row>
    <row r="40" spans="1:9" ht="31.5" x14ac:dyDescent="0.25">
      <c r="A40" s="103" t="str">
        <f>VLOOKUP(I40, MasterElementsList_MEL!$A$1:$M$256,4,FALSE)</f>
        <v>Claims</v>
      </c>
      <c r="B40" s="103" t="str">
        <f>VLOOKUP(I40, MasterElementsList_MEL!$A$1:$M$256,5,FALSE)</f>
        <v>Price &amp; Utilization</v>
      </c>
      <c r="C40" s="103" t="str">
        <f>IF(VLOOKUP(I40, MasterElementsList_MEL!$A$1:$M$256,10,FALSE)= 0, "N", VLOOKUP(I40,MasterElementsList_MEL!$A$1:$M$256,10,FALSE))</f>
        <v>N</v>
      </c>
      <c r="D40" s="104" t="str">
        <f>VLOOKUP(I40, MasterElementsList_MEL!$A$1:$M$256,2,FALSE)</f>
        <v>dc062a_allowed_amt</v>
      </c>
      <c r="E40" s="103" t="str">
        <f>VLOOKUP(I40, MasterElementsList_MEL!$A$1:$M$256,12,FALSE)</f>
        <v>Tier 1</v>
      </c>
      <c r="F40" s="105" t="str">
        <f>VLOOKUP(I40, MasterElementsList_MEL!$A$1:$M$256,13,FALSE)</f>
        <v>Allowed amount (0 if amount =$0.00, blank if missing)</v>
      </c>
      <c r="G40" s="118" t="s">
        <v>186</v>
      </c>
      <c r="H40" s="119" t="str">
        <f t="shared" si="0"/>
        <v/>
      </c>
      <c r="I40" s="2" t="s">
        <v>215</v>
      </c>
    </row>
    <row r="41" spans="1:9" ht="31.5" x14ac:dyDescent="0.25">
      <c r="A41" s="103" t="str">
        <f>VLOOKUP(I41, MasterElementsList_MEL!$A$1:$M$256,4,FALSE)</f>
        <v>Service</v>
      </c>
      <c r="B41" s="103" t="str">
        <f>VLOOKUP(I41, MasterElementsList_MEL!$A$1:$M$256,5,FALSE)</f>
        <v>Dates</v>
      </c>
      <c r="C41" s="103" t="str">
        <f>IF(VLOOKUP(I41, MasterElementsList_MEL!$A$1:$M$256,10,FALSE)= 0, "N", VLOOKUP(I41,MasterElementsList_MEL!$A$1:$M$256,10,FALSE))</f>
        <v>Y</v>
      </c>
      <c r="D41" s="104" t="str">
        <f>VLOOKUP(I41, MasterElementsList_MEL!$A$1:$M$256,2,FALSE)</f>
        <v>Service_date_year_month</v>
      </c>
      <c r="E41" s="103" t="str">
        <f>VLOOKUP(I41, MasterElementsList_MEL!$A$1:$M$256,12,FALSE)</f>
        <v>Tier 1</v>
      </c>
      <c r="F41" s="105" t="str">
        <f>VLOOKUP(I41, MasterElementsList_MEL!$A$1:$M$256,13,FALSE)</f>
        <v>Year and month service occurred: YYYYMM</v>
      </c>
      <c r="G41" s="118" t="s">
        <v>51</v>
      </c>
      <c r="H41" s="119" t="str">
        <f t="shared" si="0"/>
        <v>APAC justification for all 'Always Included' Data Elements can be found on the Cover Page tab.</v>
      </c>
      <c r="I41" s="2" t="s">
        <v>216</v>
      </c>
    </row>
    <row r="42" spans="1:9" ht="15.75" x14ac:dyDescent="0.25">
      <c r="A42" s="103" t="str">
        <f>VLOOKUP(I42, MasterElementsList_MEL!$A$1:$M$256,4,FALSE)</f>
        <v>Service</v>
      </c>
      <c r="B42" s="103" t="str">
        <f>VLOOKUP(I42, MasterElementsList_MEL!$A$1:$M$256,5,FALSE)</f>
        <v>Dates</v>
      </c>
      <c r="C42" s="103" t="str">
        <f>IF(VLOOKUP(I42, MasterElementsList_MEL!$A$1:$M$256,10,FALSE)= 0, "N", VLOOKUP(I42,MasterElementsList_MEL!$A$1:$M$256,10,FALSE))</f>
        <v>N</v>
      </c>
      <c r="D42" s="104" t="str">
        <f>VLOOKUP(I42, MasterElementsList_MEL!$A$1:$M$256,2,FALSE)</f>
        <v>Service_year</v>
      </c>
      <c r="E42" s="103" t="str">
        <f>VLOOKUP(I42, MasterElementsList_MEL!$A$1:$M$256,12,FALSE)</f>
        <v>Tier 1</v>
      </c>
      <c r="F42" s="105" t="str">
        <f>VLOOKUP(I42, MasterElementsList_MEL!$A$1:$M$256,13,FALSE)</f>
        <v>Year service occurred: YYYY</v>
      </c>
      <c r="G42" s="118" t="s">
        <v>186</v>
      </c>
      <c r="H42" s="119" t="str">
        <f t="shared" si="0"/>
        <v/>
      </c>
      <c r="I42" s="2" t="s">
        <v>217</v>
      </c>
    </row>
    <row r="43" spans="1:9" ht="15.75" x14ac:dyDescent="0.25">
      <c r="A43" s="103" t="str">
        <f>VLOOKUP(I43, MasterElementsList_MEL!$A$1:$M$256,4,FALSE)</f>
        <v>Service</v>
      </c>
      <c r="B43" s="103" t="str">
        <f>VLOOKUP(I43, MasterElementsList_MEL!$A$1:$M$256,5,FALSE)</f>
        <v>Dates</v>
      </c>
      <c r="C43" s="103" t="str">
        <f>IF(VLOOKUP(I43, MasterElementsList_MEL!$A$1:$M$256,10,FALSE)= 0, "N", VLOOKUP(I43,MasterElementsList_MEL!$A$1:$M$256,10,FALSE))</f>
        <v>N</v>
      </c>
      <c r="D43" s="104" t="str">
        <f>VLOOKUP(I43, MasterElementsList_MEL!$A$1:$M$256,2,FALSE)</f>
        <v>dc059_service_start_dt</v>
      </c>
      <c r="E43" s="103" t="str">
        <f>VLOOKUP(I43, MasterElementsList_MEL!$A$1:$M$256,12,FALSE)</f>
        <v>Tier2</v>
      </c>
      <c r="F43" s="105" t="str">
        <f>VLOOKUP(I43, MasterElementsList_MEL!$A$1:$M$256,13,FALSE)</f>
        <v>Date service occurred</v>
      </c>
      <c r="G43" s="118" t="s">
        <v>186</v>
      </c>
      <c r="H43" s="119" t="str">
        <f t="shared" si="0"/>
        <v/>
      </c>
      <c r="I43" s="2" t="s">
        <v>218</v>
      </c>
    </row>
    <row r="44" spans="1:9" ht="31.5" x14ac:dyDescent="0.25">
      <c r="A44" s="103" t="str">
        <f>VLOOKUP(I44, MasterElementsList_MEL!$A$1:$M$256,4,FALSE)</f>
        <v>Service</v>
      </c>
      <c r="B44" s="103" t="str">
        <f>VLOOKUP(I44, MasterElementsList_MEL!$A$1:$M$256,5,FALSE)</f>
        <v>Service Location</v>
      </c>
      <c r="C44" s="103" t="str">
        <f>IF(VLOOKUP(I44, MasterElementsList_MEL!$A$1:$M$256,10,FALSE)= 0, "N", VLOOKUP(I44,MasterElementsList_MEL!$A$1:$M$256,10,FALSE))</f>
        <v>N</v>
      </c>
      <c r="D44" s="104" t="str">
        <f>VLOOKUP(I44, MasterElementsList_MEL!$A$1:$M$256,2,FALSE)</f>
        <v>dc037_place_of_service_cd</v>
      </c>
      <c r="E44" s="103" t="str">
        <f>VLOOKUP(I44, MasterElementsList_MEL!$A$1:$M$256,12,FALSE)</f>
        <v>Tier 1</v>
      </c>
      <c r="F44" s="105" t="str">
        <f>VLOOKUP(I44, MasterElementsList_MEL!$A$1:$M$256,13,FALSE)</f>
        <v>Industry standard place of service code</v>
      </c>
      <c r="G44" s="118" t="s">
        <v>51</v>
      </c>
      <c r="H44" s="119" t="s">
        <v>800</v>
      </c>
      <c r="I44" s="2" t="s">
        <v>219</v>
      </c>
    </row>
    <row r="45" spans="1:9" ht="31.5" x14ac:dyDescent="0.25">
      <c r="A45" s="103" t="str">
        <f>VLOOKUP(I45, MasterElementsList_MEL!$A$1:$M$256,4,FALSE)</f>
        <v>Service</v>
      </c>
      <c r="B45" s="103" t="str">
        <f>VLOOKUP(I45, MasterElementsList_MEL!$A$1:$M$256,5,FALSE)</f>
        <v>Diagnosis</v>
      </c>
      <c r="C45" s="103" t="str">
        <f>IF(VLOOKUP(I45, MasterElementsList_MEL!$A$1:$M$256,10,FALSE)= 0, "N", VLOOKUP(I45,MasterElementsList_MEL!$A$1:$M$256,10,FALSE))</f>
        <v>N</v>
      </c>
      <c r="D45" s="104" t="str">
        <f>VLOOKUP(I45, MasterElementsList_MEL!$A$1:$M$256,2,FALSE)</f>
        <v>dc041_diagnosis_cd</v>
      </c>
      <c r="E45" s="103" t="str">
        <f>VLOOKUP(I45, MasterElementsList_MEL!$A$1:$M$256,12,FALSE)</f>
        <v>Tier 1</v>
      </c>
      <c r="F45" s="105" t="str">
        <f>VLOOKUP(I45, MasterElementsList_MEL!$A$1:$M$256,13,FALSE)</f>
        <v>ICD diagnosis code</v>
      </c>
      <c r="G45" s="118" t="s">
        <v>51</v>
      </c>
      <c r="H45" s="119" t="s">
        <v>799</v>
      </c>
      <c r="I45" s="2" t="s">
        <v>220</v>
      </c>
    </row>
    <row r="46" spans="1:9" ht="31.5" x14ac:dyDescent="0.25">
      <c r="A46" s="103" t="str">
        <f>VLOOKUP(I46, MasterElementsList_MEL!$A$1:$M$256,4,FALSE)</f>
        <v>Service</v>
      </c>
      <c r="B46" s="103" t="str">
        <f>VLOOKUP(I46, MasterElementsList_MEL!$A$1:$M$256,5,FALSE)</f>
        <v>Diagnosis</v>
      </c>
      <c r="C46" s="103" t="str">
        <f>IF(VLOOKUP(I46, MasterElementsList_MEL!$A$1:$M$256,10,FALSE)= 0, "N", VLOOKUP(I46,MasterElementsList_MEL!$A$1:$M$256,10,FALSE))</f>
        <v>N</v>
      </c>
      <c r="D46" s="104" t="str">
        <f>VLOOKUP(I46, MasterElementsList_MEL!$A$1:$M$256,2,FALSE)</f>
        <v>dc207_tooth_number_1</v>
      </c>
      <c r="E46" s="103" t="str">
        <f>VLOOKUP(I46, MasterElementsList_MEL!$A$1:$M$256,12,FALSE)</f>
        <v>Tier 1</v>
      </c>
      <c r="F46" s="105" t="str">
        <f>VLOOKUP(I46, MasterElementsList_MEL!$A$1:$M$256,13,FALSE)</f>
        <v>Number to identify tooth on which service was performed</v>
      </c>
      <c r="G46" s="118" t="s">
        <v>186</v>
      </c>
      <c r="H46" s="119" t="str">
        <f t="shared" si="0"/>
        <v/>
      </c>
      <c r="I46" s="2" t="s">
        <v>221</v>
      </c>
    </row>
    <row r="47" spans="1:9" ht="47.25" x14ac:dyDescent="0.25">
      <c r="A47" s="103" t="str">
        <f>VLOOKUP(I47, MasterElementsList_MEL!$A$1:$M$256,4,FALSE)</f>
        <v>Service</v>
      </c>
      <c r="B47" s="103" t="str">
        <f>VLOOKUP(I47, MasterElementsList_MEL!$A$1:$M$256,5,FALSE)</f>
        <v>Diagnosis</v>
      </c>
      <c r="C47" s="103" t="str">
        <f>IF(VLOOKUP(I47, MasterElementsList_MEL!$A$1:$M$256,10,FALSE)= 0, "N", VLOOKUP(I47,MasterElementsList_MEL!$A$1:$M$256,10,FALSE))</f>
        <v>N</v>
      </c>
      <c r="D47" s="104" t="str">
        <f>VLOOKUP(I47, MasterElementsList_MEL!$A$1:$M$256,2,FALSE)</f>
        <v>dc208_tooth_1_surface_1</v>
      </c>
      <c r="E47" s="103" t="str">
        <f>VLOOKUP(I47, MasterElementsList_MEL!$A$1:$M$256,12,FALSE)</f>
        <v>Tier 1</v>
      </c>
      <c r="F47" s="105" t="str">
        <f>VLOOKUP(I47, MasterElementsList_MEL!$A$1:$M$256,13,FALSE)</f>
        <v>Code representing the tooth surface on which the service was performed</v>
      </c>
      <c r="G47" s="118" t="s">
        <v>186</v>
      </c>
      <c r="H47" s="119" t="str">
        <f t="shared" si="0"/>
        <v/>
      </c>
      <c r="I47" s="2" t="s">
        <v>222</v>
      </c>
    </row>
    <row r="48" spans="1:9" ht="31.5" x14ac:dyDescent="0.25">
      <c r="A48" s="103" t="str">
        <f>VLOOKUP(I48, MasterElementsList_MEL!$A$1:$M$256,4,FALSE)</f>
        <v>Service</v>
      </c>
      <c r="B48" s="103" t="str">
        <f>VLOOKUP(I48, MasterElementsList_MEL!$A$1:$M$256,5,FALSE)</f>
        <v>Diagnosis</v>
      </c>
      <c r="C48" s="103" t="str">
        <f>IF(VLOOKUP(I48, MasterElementsList_MEL!$A$1:$M$256,10,FALSE)= 0, "N", VLOOKUP(I48,MasterElementsList_MEL!$A$1:$M$256,10,FALSE))</f>
        <v>N</v>
      </c>
      <c r="D48" s="104" t="str">
        <f>VLOOKUP(I48, MasterElementsList_MEL!$A$1:$M$256,2,FALSE)</f>
        <v>dc208a_tooth_1_surface_2</v>
      </c>
      <c r="E48" s="103" t="str">
        <f>VLOOKUP(I48, MasterElementsList_MEL!$A$1:$M$256,12,FALSE)</f>
        <v>Tier 1</v>
      </c>
      <c r="F48" s="105" t="str">
        <f>VLOOKUP(I48, MasterElementsList_MEL!$A$1:$M$256,13,FALSE)</f>
        <v>Additional tooth surface on which the service was performed</v>
      </c>
      <c r="G48" s="118" t="s">
        <v>186</v>
      </c>
      <c r="H48" s="119" t="str">
        <f t="shared" si="0"/>
        <v/>
      </c>
      <c r="I48" s="2" t="s">
        <v>223</v>
      </c>
    </row>
    <row r="49" spans="1:9" ht="31.5" x14ac:dyDescent="0.25">
      <c r="A49" s="103" t="str">
        <f>VLOOKUP(I49, MasterElementsList_MEL!$A$1:$M$256,4,FALSE)</f>
        <v>Service</v>
      </c>
      <c r="B49" s="103" t="str">
        <f>VLOOKUP(I49, MasterElementsList_MEL!$A$1:$M$256,5,FALSE)</f>
        <v>Diagnosis</v>
      </c>
      <c r="C49" s="103" t="str">
        <f>IF(VLOOKUP(I49, MasterElementsList_MEL!$A$1:$M$256,10,FALSE)= 0, "N", VLOOKUP(I49,MasterElementsList_MEL!$A$1:$M$256,10,FALSE))</f>
        <v>N</v>
      </c>
      <c r="D49" s="104" t="str">
        <f>VLOOKUP(I49, MasterElementsList_MEL!$A$1:$M$256,2,FALSE)</f>
        <v>dc208b_tooth_1_surface_3</v>
      </c>
      <c r="E49" s="103" t="str">
        <f>VLOOKUP(I49, MasterElementsList_MEL!$A$1:$M$256,12,FALSE)</f>
        <v>Tier 1</v>
      </c>
      <c r="F49" s="105" t="str">
        <f>VLOOKUP(I49, MasterElementsList_MEL!$A$1:$M$256,13,FALSE)</f>
        <v>Additional tooth surface on which the service was performed</v>
      </c>
      <c r="G49" s="118" t="s">
        <v>186</v>
      </c>
      <c r="H49" s="119" t="str">
        <f t="shared" si="0"/>
        <v/>
      </c>
      <c r="I49" s="2" t="s">
        <v>224</v>
      </c>
    </row>
    <row r="50" spans="1:9" ht="31.5" x14ac:dyDescent="0.25">
      <c r="A50" s="103" t="str">
        <f>VLOOKUP(I50, MasterElementsList_MEL!$A$1:$M$256,4,FALSE)</f>
        <v>Service</v>
      </c>
      <c r="B50" s="103" t="str">
        <f>VLOOKUP(I50, MasterElementsList_MEL!$A$1:$M$256,5,FALSE)</f>
        <v>Diagnosis</v>
      </c>
      <c r="C50" s="103" t="str">
        <f>IF(VLOOKUP(I50, MasterElementsList_MEL!$A$1:$M$256,10,FALSE)= 0, "N", VLOOKUP(I50,MasterElementsList_MEL!$A$1:$M$256,10,FALSE))</f>
        <v>N</v>
      </c>
      <c r="D50" s="104" t="str">
        <f>VLOOKUP(I50, MasterElementsList_MEL!$A$1:$M$256,2,FALSE)</f>
        <v>dc208c_tooth_1_surface_4</v>
      </c>
      <c r="E50" s="103" t="str">
        <f>VLOOKUP(I50, MasterElementsList_MEL!$A$1:$M$256,12,FALSE)</f>
        <v>Tier 1</v>
      </c>
      <c r="F50" s="105" t="str">
        <f>VLOOKUP(I50, MasterElementsList_MEL!$A$1:$M$256,13,FALSE)</f>
        <v>Additional tooth surface on which the service was performed</v>
      </c>
      <c r="G50" s="118" t="s">
        <v>186</v>
      </c>
      <c r="H50" s="119" t="str">
        <f t="shared" si="0"/>
        <v/>
      </c>
      <c r="I50" s="2" t="s">
        <v>225</v>
      </c>
    </row>
    <row r="51" spans="1:9" ht="31.5" x14ac:dyDescent="0.25">
      <c r="A51" s="103" t="str">
        <f>VLOOKUP(I51, MasterElementsList_MEL!$A$1:$M$256,4,FALSE)</f>
        <v>Service</v>
      </c>
      <c r="B51" s="103" t="str">
        <f>VLOOKUP(I51, MasterElementsList_MEL!$A$1:$M$256,5,FALSE)</f>
        <v>Diagnosis</v>
      </c>
      <c r="C51" s="103" t="str">
        <f>IF(VLOOKUP(I51, MasterElementsList_MEL!$A$1:$M$256,10,FALSE)= 0, "N", VLOOKUP(I51,MasterElementsList_MEL!$A$1:$M$256,10,FALSE))</f>
        <v>N</v>
      </c>
      <c r="D51" s="104" t="str">
        <f>VLOOKUP(I51, MasterElementsList_MEL!$A$1:$M$256,2,FALSE)</f>
        <v>dc208d_tooth_1_surface_5</v>
      </c>
      <c r="E51" s="103" t="str">
        <f>VLOOKUP(I51, MasterElementsList_MEL!$A$1:$M$256,12,FALSE)</f>
        <v>Tier 1</v>
      </c>
      <c r="F51" s="105" t="str">
        <f>VLOOKUP(I51, MasterElementsList_MEL!$A$1:$M$256,13,FALSE)</f>
        <v>Additional tooth surface on which the service was performed</v>
      </c>
      <c r="G51" s="118" t="s">
        <v>186</v>
      </c>
      <c r="H51" s="119" t="str">
        <f t="shared" si="0"/>
        <v/>
      </c>
      <c r="I51" s="2" t="s">
        <v>226</v>
      </c>
    </row>
    <row r="52" spans="1:9" ht="31.5" x14ac:dyDescent="0.25">
      <c r="A52" s="103" t="str">
        <f>VLOOKUP(I52, MasterElementsList_MEL!$A$1:$M$256,4,FALSE)</f>
        <v>Service</v>
      </c>
      <c r="B52" s="103" t="str">
        <f>VLOOKUP(I52, MasterElementsList_MEL!$A$1:$M$256,5,FALSE)</f>
        <v>Diagnosis</v>
      </c>
      <c r="C52" s="103" t="str">
        <f>IF(VLOOKUP(I52, MasterElementsList_MEL!$A$1:$M$256,10,FALSE)= 0, "N", VLOOKUP(I52,MasterElementsList_MEL!$A$1:$M$256,10,FALSE))</f>
        <v>N</v>
      </c>
      <c r="D52" s="104" t="str">
        <f>VLOOKUP(I52, MasterElementsList_MEL!$A$1:$M$256,2,FALSE)</f>
        <v>dc208e_tooth_1_surface_6</v>
      </c>
      <c r="E52" s="103" t="str">
        <f>VLOOKUP(I52, MasterElementsList_MEL!$A$1:$M$256,12,FALSE)</f>
        <v>Tier 1</v>
      </c>
      <c r="F52" s="105" t="str">
        <f>VLOOKUP(I52, MasterElementsList_MEL!$A$1:$M$256,13,FALSE)</f>
        <v>Additional tooth surface on which the service was performed</v>
      </c>
      <c r="G52" s="118" t="s">
        <v>186</v>
      </c>
      <c r="H52" s="119" t="str">
        <f t="shared" si="0"/>
        <v/>
      </c>
      <c r="I52" s="2" t="s">
        <v>227</v>
      </c>
    </row>
    <row r="53" spans="1:9" ht="31.5" x14ac:dyDescent="0.25">
      <c r="A53" s="103" t="str">
        <f>VLOOKUP(I53, MasterElementsList_MEL!$A$1:$M$256,4,FALSE)</f>
        <v>Service</v>
      </c>
      <c r="B53" s="103" t="str">
        <f>VLOOKUP(I53, MasterElementsList_MEL!$A$1:$M$256,5,FALSE)</f>
        <v>Diagnosis</v>
      </c>
      <c r="C53" s="103" t="str">
        <f>IF(VLOOKUP(I53, MasterElementsList_MEL!$A$1:$M$256,10,FALSE)= 0, "N", VLOOKUP(I53,MasterElementsList_MEL!$A$1:$M$256,10,FALSE))</f>
        <v>N</v>
      </c>
      <c r="D53" s="104" t="str">
        <f>VLOOKUP(I53, MasterElementsList_MEL!$A$1:$M$256,2,FALSE)</f>
        <v>dc209_tooth_number_2</v>
      </c>
      <c r="E53" s="103" t="str">
        <f>VLOOKUP(I53, MasterElementsList_MEL!$A$1:$M$256,12,FALSE)</f>
        <v>Tier 1</v>
      </c>
      <c r="F53" s="105" t="str">
        <f>VLOOKUP(I53, MasterElementsList_MEL!$A$1:$M$256,13,FALSE)</f>
        <v>Number to identify additional tooth on which service was performed</v>
      </c>
      <c r="G53" s="118" t="s">
        <v>186</v>
      </c>
      <c r="H53" s="119" t="str">
        <f t="shared" si="0"/>
        <v/>
      </c>
      <c r="I53" s="2" t="s">
        <v>228</v>
      </c>
    </row>
    <row r="54" spans="1:9" ht="47.25" x14ac:dyDescent="0.25">
      <c r="A54" s="103" t="str">
        <f>VLOOKUP(I54, MasterElementsList_MEL!$A$1:$M$256,4,FALSE)</f>
        <v>Service</v>
      </c>
      <c r="B54" s="103" t="str">
        <f>VLOOKUP(I54, MasterElementsList_MEL!$A$1:$M$256,5,FALSE)</f>
        <v>Diagnosis</v>
      </c>
      <c r="C54" s="103" t="str">
        <f>IF(VLOOKUP(I54, MasterElementsList_MEL!$A$1:$M$256,10,FALSE)= 0, "N", VLOOKUP(I54,MasterElementsList_MEL!$A$1:$M$256,10,FALSE))</f>
        <v>N</v>
      </c>
      <c r="D54" s="104" t="str">
        <f>VLOOKUP(I54, MasterElementsList_MEL!$A$1:$M$256,2,FALSE)</f>
        <v>dc210_tooth_2_surface_1</v>
      </c>
      <c r="E54" s="103" t="str">
        <f>VLOOKUP(I54, MasterElementsList_MEL!$A$1:$M$256,12,FALSE)</f>
        <v>Tier 1</v>
      </c>
      <c r="F54" s="105" t="str">
        <f>VLOOKUP(I54, MasterElementsList_MEL!$A$1:$M$256,13,FALSE)</f>
        <v>Code representing the tooth surface on which the service was performed</v>
      </c>
      <c r="G54" s="118" t="s">
        <v>186</v>
      </c>
      <c r="H54" s="119" t="str">
        <f t="shared" si="0"/>
        <v/>
      </c>
      <c r="I54" s="2" t="s">
        <v>229</v>
      </c>
    </row>
    <row r="55" spans="1:9" ht="31.5" x14ac:dyDescent="0.25">
      <c r="A55" s="103" t="str">
        <f>VLOOKUP(I55, MasterElementsList_MEL!$A$1:$M$256,4,FALSE)</f>
        <v>Service</v>
      </c>
      <c r="B55" s="103" t="str">
        <f>VLOOKUP(I55, MasterElementsList_MEL!$A$1:$M$256,5,FALSE)</f>
        <v>Diagnosis</v>
      </c>
      <c r="C55" s="103" t="str">
        <f>IF(VLOOKUP(I55, MasterElementsList_MEL!$A$1:$M$256,10,FALSE)= 0, "N", VLOOKUP(I55,MasterElementsList_MEL!$A$1:$M$256,10,FALSE))</f>
        <v>N</v>
      </c>
      <c r="D55" s="104" t="str">
        <f>VLOOKUP(I55, MasterElementsList_MEL!$A$1:$M$256,2,FALSE)</f>
        <v>dc210a_tooth_2_surface_2</v>
      </c>
      <c r="E55" s="103" t="str">
        <f>VLOOKUP(I55, MasterElementsList_MEL!$A$1:$M$256,12,FALSE)</f>
        <v>Tier 1</v>
      </c>
      <c r="F55" s="105" t="str">
        <f>VLOOKUP(I55, MasterElementsList_MEL!$A$1:$M$256,13,FALSE)</f>
        <v>Additional tooth surface on which the service was performed</v>
      </c>
      <c r="G55" s="118" t="s">
        <v>186</v>
      </c>
      <c r="H55" s="119" t="str">
        <f t="shared" si="0"/>
        <v/>
      </c>
      <c r="I55" s="2" t="s">
        <v>230</v>
      </c>
    </row>
    <row r="56" spans="1:9" ht="31.5" x14ac:dyDescent="0.25">
      <c r="A56" s="103" t="str">
        <f>VLOOKUP(I56, MasterElementsList_MEL!$A$1:$M$256,4,FALSE)</f>
        <v>Service</v>
      </c>
      <c r="B56" s="103" t="str">
        <f>VLOOKUP(I56, MasterElementsList_MEL!$A$1:$M$256,5,FALSE)</f>
        <v>Diagnosis</v>
      </c>
      <c r="C56" s="103" t="str">
        <f>IF(VLOOKUP(I56, MasterElementsList_MEL!$A$1:$M$256,10,FALSE)= 0, "N", VLOOKUP(I56,MasterElementsList_MEL!$A$1:$M$256,10,FALSE))</f>
        <v>N</v>
      </c>
      <c r="D56" s="104" t="str">
        <f>VLOOKUP(I56, MasterElementsList_MEL!$A$1:$M$256,2,FALSE)</f>
        <v>dc210b_tooth_2_surface_3</v>
      </c>
      <c r="E56" s="103" t="str">
        <f>VLOOKUP(I56, MasterElementsList_MEL!$A$1:$M$256,12,FALSE)</f>
        <v>Tier 1</v>
      </c>
      <c r="F56" s="105" t="str">
        <f>VLOOKUP(I56, MasterElementsList_MEL!$A$1:$M$256,13,FALSE)</f>
        <v>Additional tooth surface on which the service was performed</v>
      </c>
      <c r="G56" s="118" t="s">
        <v>186</v>
      </c>
      <c r="H56" s="119" t="str">
        <f t="shared" si="0"/>
        <v/>
      </c>
      <c r="I56" s="2" t="s">
        <v>231</v>
      </c>
    </row>
    <row r="57" spans="1:9" ht="31.5" x14ac:dyDescent="0.25">
      <c r="A57" s="103" t="str">
        <f>VLOOKUP(I57, MasterElementsList_MEL!$A$1:$M$256,4,FALSE)</f>
        <v>Service</v>
      </c>
      <c r="B57" s="103" t="str">
        <f>VLOOKUP(I57, MasterElementsList_MEL!$A$1:$M$256,5,FALSE)</f>
        <v>Diagnosis</v>
      </c>
      <c r="C57" s="103" t="str">
        <f>IF(VLOOKUP(I57, MasterElementsList_MEL!$A$1:$M$256,10,FALSE)= 0, "N", VLOOKUP(I57,MasterElementsList_MEL!$A$1:$M$256,10,FALSE))</f>
        <v>N</v>
      </c>
      <c r="D57" s="104" t="str">
        <f>VLOOKUP(I57, MasterElementsList_MEL!$A$1:$M$256,2,FALSE)</f>
        <v>dc210c_tooth_2_surface_4</v>
      </c>
      <c r="E57" s="103" t="str">
        <f>VLOOKUP(I57, MasterElementsList_MEL!$A$1:$M$256,12,FALSE)</f>
        <v>Tier 1</v>
      </c>
      <c r="F57" s="105" t="str">
        <f>VLOOKUP(I57, MasterElementsList_MEL!$A$1:$M$256,13,FALSE)</f>
        <v>Additional tooth surface on which the service was performed</v>
      </c>
      <c r="G57" s="118" t="s">
        <v>186</v>
      </c>
      <c r="H57" s="119" t="str">
        <f t="shared" si="0"/>
        <v/>
      </c>
      <c r="I57" s="2" t="s">
        <v>232</v>
      </c>
    </row>
    <row r="58" spans="1:9" ht="31.5" x14ac:dyDescent="0.25">
      <c r="A58" s="103" t="str">
        <f>VLOOKUP(I58, MasterElementsList_MEL!$A$1:$M$256,4,FALSE)</f>
        <v>Service</v>
      </c>
      <c r="B58" s="103" t="str">
        <f>VLOOKUP(I58, MasterElementsList_MEL!$A$1:$M$256,5,FALSE)</f>
        <v>Diagnosis</v>
      </c>
      <c r="C58" s="103" t="str">
        <f>IF(VLOOKUP(I58, MasterElementsList_MEL!$A$1:$M$256,10,FALSE)= 0, "N", VLOOKUP(I58,MasterElementsList_MEL!$A$1:$M$256,10,FALSE))</f>
        <v>N</v>
      </c>
      <c r="D58" s="104" t="str">
        <f>VLOOKUP(I58, MasterElementsList_MEL!$A$1:$M$256,2,FALSE)</f>
        <v>dc210d_tooth_2_surface_5</v>
      </c>
      <c r="E58" s="103" t="str">
        <f>VLOOKUP(I58, MasterElementsList_MEL!$A$1:$M$256,12,FALSE)</f>
        <v>Tier 1</v>
      </c>
      <c r="F58" s="105" t="str">
        <f>VLOOKUP(I58, MasterElementsList_MEL!$A$1:$M$256,13,FALSE)</f>
        <v>Additional tooth surface on which the service was performed</v>
      </c>
      <c r="G58" s="118" t="s">
        <v>186</v>
      </c>
      <c r="H58" s="119" t="str">
        <f t="shared" si="0"/>
        <v/>
      </c>
      <c r="I58" s="2" t="s">
        <v>233</v>
      </c>
    </row>
    <row r="59" spans="1:9" ht="31.5" x14ac:dyDescent="0.25">
      <c r="A59" s="103" t="str">
        <f>VLOOKUP(I59, MasterElementsList_MEL!$A$1:$M$256,4,FALSE)</f>
        <v>Service</v>
      </c>
      <c r="B59" s="103" t="str">
        <f>VLOOKUP(I59, MasterElementsList_MEL!$A$1:$M$256,5,FALSE)</f>
        <v>Diagnosis</v>
      </c>
      <c r="C59" s="103" t="str">
        <f>IF(VLOOKUP(I59, MasterElementsList_MEL!$A$1:$M$256,10,FALSE)= 0, "N", VLOOKUP(I59,MasterElementsList_MEL!$A$1:$M$256,10,FALSE))</f>
        <v>N</v>
      </c>
      <c r="D59" s="104" t="str">
        <f>VLOOKUP(I59, MasterElementsList_MEL!$A$1:$M$256,2,FALSE)</f>
        <v>dc210e_tooth_2_surface_6</v>
      </c>
      <c r="E59" s="103" t="str">
        <f>VLOOKUP(I59, MasterElementsList_MEL!$A$1:$M$256,12,FALSE)</f>
        <v>Tier 1</v>
      </c>
      <c r="F59" s="105" t="str">
        <f>VLOOKUP(I59, MasterElementsList_MEL!$A$1:$M$256,13,FALSE)</f>
        <v>Additional tooth surface on which the service was performed</v>
      </c>
      <c r="G59" s="118" t="s">
        <v>186</v>
      </c>
      <c r="H59" s="119" t="str">
        <f t="shared" si="0"/>
        <v/>
      </c>
      <c r="I59" s="2" t="s">
        <v>234</v>
      </c>
    </row>
    <row r="60" spans="1:9" ht="31.5" x14ac:dyDescent="0.25">
      <c r="A60" s="103" t="str">
        <f>VLOOKUP(I60, MasterElementsList_MEL!$A$1:$M$256,4,FALSE)</f>
        <v>Service</v>
      </c>
      <c r="B60" s="103" t="str">
        <f>VLOOKUP(I60, MasterElementsList_MEL!$A$1:$M$256,5,FALSE)</f>
        <v>Diagnosis</v>
      </c>
      <c r="C60" s="103" t="str">
        <f>IF(VLOOKUP(I60, MasterElementsList_MEL!$A$1:$M$256,10,FALSE)= 0, "N", VLOOKUP(I60,MasterElementsList_MEL!$A$1:$M$256,10,FALSE))</f>
        <v>N</v>
      </c>
      <c r="D60" s="104" t="str">
        <f>VLOOKUP(I60, MasterElementsList_MEL!$A$1:$M$256,2,FALSE)</f>
        <v>dc211_tooth_number_3</v>
      </c>
      <c r="E60" s="103" t="str">
        <f>VLOOKUP(I60, MasterElementsList_MEL!$A$1:$M$256,12,FALSE)</f>
        <v>Tier 1</v>
      </c>
      <c r="F60" s="105" t="str">
        <f>VLOOKUP(I60, MasterElementsList_MEL!$A$1:$M$256,13,FALSE)</f>
        <v>Number to identify additional tooth on which service was performed</v>
      </c>
      <c r="G60" s="118" t="s">
        <v>186</v>
      </c>
      <c r="H60" s="119" t="str">
        <f t="shared" si="0"/>
        <v/>
      </c>
      <c r="I60" s="2" t="s">
        <v>235</v>
      </c>
    </row>
    <row r="61" spans="1:9" ht="47.25" x14ac:dyDescent="0.25">
      <c r="A61" s="103" t="str">
        <f>VLOOKUP(I61, MasterElementsList_MEL!$A$1:$M$256,4,FALSE)</f>
        <v>Service</v>
      </c>
      <c r="B61" s="103" t="str">
        <f>VLOOKUP(I61, MasterElementsList_MEL!$A$1:$M$256,5,FALSE)</f>
        <v>Diagnosis</v>
      </c>
      <c r="C61" s="103" t="str">
        <f>IF(VLOOKUP(I61, MasterElementsList_MEL!$A$1:$M$256,10,FALSE)= 0, "N", VLOOKUP(I61,MasterElementsList_MEL!$A$1:$M$256,10,FALSE))</f>
        <v>N</v>
      </c>
      <c r="D61" s="104" t="str">
        <f>VLOOKUP(I61, MasterElementsList_MEL!$A$1:$M$256,2,FALSE)</f>
        <v>dc212_tooth_3_surface_1</v>
      </c>
      <c r="E61" s="103" t="str">
        <f>VLOOKUP(I61, MasterElementsList_MEL!$A$1:$M$256,12,FALSE)</f>
        <v>Tier 1</v>
      </c>
      <c r="F61" s="105" t="str">
        <f>VLOOKUP(I61, MasterElementsList_MEL!$A$1:$M$256,13,FALSE)</f>
        <v>Code representing the tooth surface on which the service was performed</v>
      </c>
      <c r="G61" s="118" t="s">
        <v>186</v>
      </c>
      <c r="H61" s="119" t="str">
        <f t="shared" si="0"/>
        <v/>
      </c>
      <c r="I61" s="2" t="s">
        <v>236</v>
      </c>
    </row>
    <row r="62" spans="1:9" ht="31.5" x14ac:dyDescent="0.25">
      <c r="A62" s="103" t="str">
        <f>VLOOKUP(I62, MasterElementsList_MEL!$A$1:$M$256,4,FALSE)</f>
        <v>Service</v>
      </c>
      <c r="B62" s="103" t="str">
        <f>VLOOKUP(I62, MasterElementsList_MEL!$A$1:$M$256,5,FALSE)</f>
        <v>Diagnosis</v>
      </c>
      <c r="C62" s="103" t="str">
        <f>IF(VLOOKUP(I62, MasterElementsList_MEL!$A$1:$M$256,10,FALSE)= 0, "N", VLOOKUP(I62,MasterElementsList_MEL!$A$1:$M$256,10,FALSE))</f>
        <v>N</v>
      </c>
      <c r="D62" s="104" t="str">
        <f>VLOOKUP(I62, MasterElementsList_MEL!$A$1:$M$256,2,FALSE)</f>
        <v>dc212a_tooth_3_surface_2</v>
      </c>
      <c r="E62" s="103" t="str">
        <f>VLOOKUP(I62, MasterElementsList_MEL!$A$1:$M$256,12,FALSE)</f>
        <v>Tier 1</v>
      </c>
      <c r="F62" s="105" t="str">
        <f>VLOOKUP(I62, MasterElementsList_MEL!$A$1:$M$256,13,FALSE)</f>
        <v>Additional tooth surface on which the service was performed</v>
      </c>
      <c r="G62" s="118" t="s">
        <v>186</v>
      </c>
      <c r="H62" s="119" t="str">
        <f t="shared" si="0"/>
        <v/>
      </c>
      <c r="I62" s="2" t="s">
        <v>237</v>
      </c>
    </row>
    <row r="63" spans="1:9" ht="31.5" x14ac:dyDescent="0.25">
      <c r="A63" s="103" t="str">
        <f>VLOOKUP(I63, MasterElementsList_MEL!$A$1:$M$256,4,FALSE)</f>
        <v>Service</v>
      </c>
      <c r="B63" s="103" t="str">
        <f>VLOOKUP(I63, MasterElementsList_MEL!$A$1:$M$256,5,FALSE)</f>
        <v>Diagnosis</v>
      </c>
      <c r="C63" s="103" t="str">
        <f>IF(VLOOKUP(I63, MasterElementsList_MEL!$A$1:$M$256,10,FALSE)= 0, "N", VLOOKUP(I63,MasterElementsList_MEL!$A$1:$M$256,10,FALSE))</f>
        <v>N</v>
      </c>
      <c r="D63" s="104" t="str">
        <f>VLOOKUP(I63, MasterElementsList_MEL!$A$1:$M$256,2,FALSE)</f>
        <v>dc212b_tooth_3_surface_3</v>
      </c>
      <c r="E63" s="103" t="str">
        <f>VLOOKUP(I63, MasterElementsList_MEL!$A$1:$M$256,12,FALSE)</f>
        <v>Tier 1</v>
      </c>
      <c r="F63" s="105" t="str">
        <f>VLOOKUP(I63, MasterElementsList_MEL!$A$1:$M$256,13,FALSE)</f>
        <v>Additional tooth surface on which the service was performed</v>
      </c>
      <c r="G63" s="118" t="s">
        <v>186</v>
      </c>
      <c r="H63" s="119" t="str">
        <f t="shared" si="0"/>
        <v/>
      </c>
      <c r="I63" s="2" t="s">
        <v>238</v>
      </c>
    </row>
    <row r="64" spans="1:9" ht="31.5" x14ac:dyDescent="0.25">
      <c r="A64" s="103" t="str">
        <f>VLOOKUP(I64, MasterElementsList_MEL!$A$1:$M$256,4,FALSE)</f>
        <v>Service</v>
      </c>
      <c r="B64" s="103" t="str">
        <f>VLOOKUP(I64, MasterElementsList_MEL!$A$1:$M$256,5,FALSE)</f>
        <v>Diagnosis</v>
      </c>
      <c r="C64" s="103" t="str">
        <f>IF(VLOOKUP(I64, MasterElementsList_MEL!$A$1:$M$256,10,FALSE)= 0, "N", VLOOKUP(I64,MasterElementsList_MEL!$A$1:$M$256,10,FALSE))</f>
        <v>N</v>
      </c>
      <c r="D64" s="104" t="str">
        <f>VLOOKUP(I64, MasterElementsList_MEL!$A$1:$M$256,2,FALSE)</f>
        <v>dc212c_tooth_3_surface_4</v>
      </c>
      <c r="E64" s="103" t="str">
        <f>VLOOKUP(I64, MasterElementsList_MEL!$A$1:$M$256,12,FALSE)</f>
        <v>Tier 1</v>
      </c>
      <c r="F64" s="105" t="str">
        <f>VLOOKUP(I64, MasterElementsList_MEL!$A$1:$M$256,13,FALSE)</f>
        <v>Additional tooth surface on which the service was performed</v>
      </c>
      <c r="G64" s="118" t="s">
        <v>186</v>
      </c>
      <c r="H64" s="119" t="str">
        <f t="shared" si="0"/>
        <v/>
      </c>
      <c r="I64" s="2" t="s">
        <v>239</v>
      </c>
    </row>
    <row r="65" spans="1:9" ht="31.5" x14ac:dyDescent="0.25">
      <c r="A65" s="103" t="str">
        <f>VLOOKUP(I65, MasterElementsList_MEL!$A$1:$M$256,4,FALSE)</f>
        <v>Service</v>
      </c>
      <c r="B65" s="103" t="str">
        <f>VLOOKUP(I65, MasterElementsList_MEL!$A$1:$M$256,5,FALSE)</f>
        <v>Diagnosis</v>
      </c>
      <c r="C65" s="103" t="str">
        <f>IF(VLOOKUP(I65, MasterElementsList_MEL!$A$1:$M$256,10,FALSE)= 0, "N", VLOOKUP(I65,MasterElementsList_MEL!$A$1:$M$256,10,FALSE))</f>
        <v>N</v>
      </c>
      <c r="D65" s="104" t="str">
        <f>VLOOKUP(I65, MasterElementsList_MEL!$A$1:$M$256,2,FALSE)</f>
        <v>dc212d_tooth_3_surface_5</v>
      </c>
      <c r="E65" s="103" t="str">
        <f>VLOOKUP(I65, MasterElementsList_MEL!$A$1:$M$256,12,FALSE)</f>
        <v>Tier 1</v>
      </c>
      <c r="F65" s="105" t="str">
        <f>VLOOKUP(I65, MasterElementsList_MEL!$A$1:$M$256,13,FALSE)</f>
        <v>Additional tooth surface on which the service was performed</v>
      </c>
      <c r="G65" s="118" t="s">
        <v>186</v>
      </c>
      <c r="H65" s="119" t="str">
        <f t="shared" si="0"/>
        <v/>
      </c>
      <c r="I65" s="2" t="s">
        <v>240</v>
      </c>
    </row>
    <row r="66" spans="1:9" ht="31.5" x14ac:dyDescent="0.25">
      <c r="A66" s="103" t="str">
        <f>VLOOKUP(I66, MasterElementsList_MEL!$A$1:$M$256,4,FALSE)</f>
        <v>Service</v>
      </c>
      <c r="B66" s="103" t="str">
        <f>VLOOKUP(I66, MasterElementsList_MEL!$A$1:$M$256,5,FALSE)</f>
        <v>Diagnosis</v>
      </c>
      <c r="C66" s="103" t="str">
        <f>IF(VLOOKUP(I66, MasterElementsList_MEL!$A$1:$M$256,10,FALSE)= 0, "N", VLOOKUP(I66,MasterElementsList_MEL!$A$1:$M$256,10,FALSE))</f>
        <v>N</v>
      </c>
      <c r="D66" s="104" t="str">
        <f>VLOOKUP(I66, MasterElementsList_MEL!$A$1:$M$256,2,FALSE)</f>
        <v>dc212e_tooth_3_surface_6</v>
      </c>
      <c r="E66" s="103" t="str">
        <f>VLOOKUP(I66, MasterElementsList_MEL!$A$1:$M$256,12,FALSE)</f>
        <v>Tier 1</v>
      </c>
      <c r="F66" s="105" t="str">
        <f>VLOOKUP(I66, MasterElementsList_MEL!$A$1:$M$256,13,FALSE)</f>
        <v>Additional tooth surface on which the service was performed</v>
      </c>
      <c r="G66" s="118" t="s">
        <v>186</v>
      </c>
      <c r="H66" s="119" t="str">
        <f t="shared" si="0"/>
        <v/>
      </c>
      <c r="I66" s="2" t="s">
        <v>241</v>
      </c>
    </row>
    <row r="67" spans="1:9" ht="31.5" x14ac:dyDescent="0.25">
      <c r="A67" s="103" t="str">
        <f>VLOOKUP(I67, MasterElementsList_MEL!$A$1:$M$256,4,FALSE)</f>
        <v>Service</v>
      </c>
      <c r="B67" s="103" t="str">
        <f>VLOOKUP(I67, MasterElementsList_MEL!$A$1:$M$256,5,FALSE)</f>
        <v>Diagnosis</v>
      </c>
      <c r="C67" s="103" t="str">
        <f>IF(VLOOKUP(I67, MasterElementsList_MEL!$A$1:$M$256,10,FALSE)= 0, "N", VLOOKUP(I67,MasterElementsList_MEL!$A$1:$M$256,10,FALSE))</f>
        <v>N</v>
      </c>
      <c r="D67" s="104" t="str">
        <f>VLOOKUP(I67, MasterElementsList_MEL!$A$1:$M$256,2,FALSE)</f>
        <v>dc213_tooth_number_4</v>
      </c>
      <c r="E67" s="103" t="str">
        <f>VLOOKUP(I67, MasterElementsList_MEL!$A$1:$M$256,12,FALSE)</f>
        <v>Tier 1</v>
      </c>
      <c r="F67" s="105" t="str">
        <f>VLOOKUP(I67, MasterElementsList_MEL!$A$1:$M$256,13,FALSE)</f>
        <v>Number to identify additional tooth on which service was performed</v>
      </c>
      <c r="G67" s="118" t="s">
        <v>186</v>
      </c>
      <c r="H67" s="119" t="str">
        <f t="shared" si="0"/>
        <v/>
      </c>
      <c r="I67" s="2" t="s">
        <v>242</v>
      </c>
    </row>
    <row r="68" spans="1:9" ht="47.25" x14ac:dyDescent="0.25">
      <c r="A68" s="103" t="str">
        <f>VLOOKUP(I68, MasterElementsList_MEL!$A$1:$M$256,4,FALSE)</f>
        <v>Service</v>
      </c>
      <c r="B68" s="103" t="str">
        <f>VLOOKUP(I68, MasterElementsList_MEL!$A$1:$M$256,5,FALSE)</f>
        <v>Diagnosis</v>
      </c>
      <c r="C68" s="103" t="str">
        <f>IF(VLOOKUP(I68, MasterElementsList_MEL!$A$1:$M$256,10,FALSE)= 0, "N", VLOOKUP(I68,MasterElementsList_MEL!$A$1:$M$256,10,FALSE))</f>
        <v>N</v>
      </c>
      <c r="D68" s="104" t="str">
        <f>VLOOKUP(I68, MasterElementsList_MEL!$A$1:$M$256,2,FALSE)</f>
        <v>dc214_tooth_4_surface_1</v>
      </c>
      <c r="E68" s="103" t="str">
        <f>VLOOKUP(I68, MasterElementsList_MEL!$A$1:$M$256,12,FALSE)</f>
        <v>Tier 1</v>
      </c>
      <c r="F68" s="105" t="str">
        <f>VLOOKUP(I68, MasterElementsList_MEL!$A$1:$M$256,13,FALSE)</f>
        <v>Code representing the tooth surface on which the service was performed</v>
      </c>
      <c r="G68" s="118" t="s">
        <v>186</v>
      </c>
      <c r="H68" s="119" t="str">
        <f t="shared" si="0"/>
        <v/>
      </c>
      <c r="I68" s="2" t="s">
        <v>243</v>
      </c>
    </row>
    <row r="69" spans="1:9" ht="31.5" x14ac:dyDescent="0.25">
      <c r="A69" s="103" t="str">
        <f>VLOOKUP(I69, MasterElementsList_MEL!$A$1:$M$256,4,FALSE)</f>
        <v>Service</v>
      </c>
      <c r="B69" s="103" t="str">
        <f>VLOOKUP(I69, MasterElementsList_MEL!$A$1:$M$256,5,FALSE)</f>
        <v>Diagnosis</v>
      </c>
      <c r="C69" s="103" t="str">
        <f>IF(VLOOKUP(I69, MasterElementsList_MEL!$A$1:$M$256,10,FALSE)= 0, "N", VLOOKUP(I69,MasterElementsList_MEL!$A$1:$M$256,10,FALSE))</f>
        <v>N</v>
      </c>
      <c r="D69" s="104" t="str">
        <f>VLOOKUP(I69, MasterElementsList_MEL!$A$1:$M$256,2,FALSE)</f>
        <v>dc214a_tooth_4_surface_2</v>
      </c>
      <c r="E69" s="103" t="str">
        <f>VLOOKUP(I69, MasterElementsList_MEL!$A$1:$M$256,12,FALSE)</f>
        <v>Tier 1</v>
      </c>
      <c r="F69" s="105" t="str">
        <f>VLOOKUP(I69, MasterElementsList_MEL!$A$1:$M$256,13,FALSE)</f>
        <v>Additional tooth surface on which the service was performed</v>
      </c>
      <c r="G69" s="118" t="s">
        <v>186</v>
      </c>
      <c r="H69" s="119" t="str">
        <f t="shared" si="0"/>
        <v/>
      </c>
      <c r="I69" s="2" t="s">
        <v>244</v>
      </c>
    </row>
    <row r="70" spans="1:9" ht="31.5" x14ac:dyDescent="0.25">
      <c r="A70" s="103" t="str">
        <f>VLOOKUP(I70, MasterElementsList_MEL!$A$1:$M$256,4,FALSE)</f>
        <v>Service</v>
      </c>
      <c r="B70" s="103" t="str">
        <f>VLOOKUP(I70, MasterElementsList_MEL!$A$1:$M$256,5,FALSE)</f>
        <v>Diagnosis</v>
      </c>
      <c r="C70" s="103" t="str">
        <f>IF(VLOOKUP(I70, MasterElementsList_MEL!$A$1:$M$256,10,FALSE)= 0, "N", VLOOKUP(I70,MasterElementsList_MEL!$A$1:$M$256,10,FALSE))</f>
        <v>N</v>
      </c>
      <c r="D70" s="104" t="str">
        <f>VLOOKUP(I70, MasterElementsList_MEL!$A$1:$M$256,2,FALSE)</f>
        <v>dc214b_tooth_4_surface_3</v>
      </c>
      <c r="E70" s="103" t="str">
        <f>VLOOKUP(I70, MasterElementsList_MEL!$A$1:$M$256,12,FALSE)</f>
        <v>Tier 1</v>
      </c>
      <c r="F70" s="105" t="str">
        <f>VLOOKUP(I70, MasterElementsList_MEL!$A$1:$M$256,13,FALSE)</f>
        <v>Additional tooth surface on which the service was performed</v>
      </c>
      <c r="G70" s="118" t="s">
        <v>186</v>
      </c>
      <c r="H70" s="119" t="str">
        <f t="shared" si="0"/>
        <v/>
      </c>
      <c r="I70" s="2" t="s">
        <v>245</v>
      </c>
    </row>
    <row r="71" spans="1:9" ht="31.5" x14ac:dyDescent="0.25">
      <c r="A71" s="103" t="str">
        <f>VLOOKUP(I71, MasterElementsList_MEL!$A$1:$M$256,4,FALSE)</f>
        <v>Service</v>
      </c>
      <c r="B71" s="103" t="str">
        <f>VLOOKUP(I71, MasterElementsList_MEL!$A$1:$M$256,5,FALSE)</f>
        <v>Diagnosis</v>
      </c>
      <c r="C71" s="103" t="str">
        <f>IF(VLOOKUP(I71, MasterElementsList_MEL!$A$1:$M$256,10,FALSE)= 0, "N", VLOOKUP(I71,MasterElementsList_MEL!$A$1:$M$256,10,FALSE))</f>
        <v>N</v>
      </c>
      <c r="D71" s="104" t="str">
        <f>VLOOKUP(I71, MasterElementsList_MEL!$A$1:$M$256,2,FALSE)</f>
        <v>dc214c_tooth_4_surface_4</v>
      </c>
      <c r="E71" s="103" t="str">
        <f>VLOOKUP(I71, MasterElementsList_MEL!$A$1:$M$256,12,FALSE)</f>
        <v>Tier 1</v>
      </c>
      <c r="F71" s="105" t="str">
        <f>VLOOKUP(I71, MasterElementsList_MEL!$A$1:$M$256,13,FALSE)</f>
        <v>Additional tooth surface on which the service was performed</v>
      </c>
      <c r="G71" s="118" t="s">
        <v>186</v>
      </c>
      <c r="H71" s="119" t="str">
        <f t="shared" si="0"/>
        <v/>
      </c>
      <c r="I71" s="2" t="s">
        <v>246</v>
      </c>
    </row>
    <row r="72" spans="1:9" ht="31.5" x14ac:dyDescent="0.25">
      <c r="A72" s="103" t="str">
        <f>VLOOKUP(I72, MasterElementsList_MEL!$A$1:$M$256,4,FALSE)</f>
        <v>Service</v>
      </c>
      <c r="B72" s="103" t="str">
        <f>VLOOKUP(I72, MasterElementsList_MEL!$A$1:$M$256,5,FALSE)</f>
        <v>Diagnosis</v>
      </c>
      <c r="C72" s="103" t="str">
        <f>IF(VLOOKUP(I72, MasterElementsList_MEL!$A$1:$M$256,10,FALSE)= 0, "N", VLOOKUP(I72,MasterElementsList_MEL!$A$1:$M$256,10,FALSE))</f>
        <v>N</v>
      </c>
      <c r="D72" s="104" t="str">
        <f>VLOOKUP(I72, MasterElementsList_MEL!$A$1:$M$256,2,FALSE)</f>
        <v>dc214d_tooth_4_surface_5</v>
      </c>
      <c r="E72" s="103" t="str">
        <f>VLOOKUP(I72, MasterElementsList_MEL!$A$1:$M$256,12,FALSE)</f>
        <v>Tier 1</v>
      </c>
      <c r="F72" s="105" t="str">
        <f>VLOOKUP(I72, MasterElementsList_MEL!$A$1:$M$256,13,FALSE)</f>
        <v>Additional tooth surface on which the service was performed</v>
      </c>
      <c r="G72" s="118" t="s">
        <v>186</v>
      </c>
      <c r="H72" s="119" t="str">
        <f t="shared" si="0"/>
        <v/>
      </c>
      <c r="I72" s="2" t="s">
        <v>247</v>
      </c>
    </row>
    <row r="73" spans="1:9" ht="31.5" x14ac:dyDescent="0.25">
      <c r="A73" s="103" t="str">
        <f>VLOOKUP(I73, MasterElementsList_MEL!$A$1:$M$256,4,FALSE)</f>
        <v>Service</v>
      </c>
      <c r="B73" s="103" t="str">
        <f>VLOOKUP(I73, MasterElementsList_MEL!$A$1:$M$256,5,FALSE)</f>
        <v>Diagnosis</v>
      </c>
      <c r="C73" s="103" t="str">
        <f>IF(VLOOKUP(I73, MasterElementsList_MEL!$A$1:$M$256,10,FALSE)= 0, "N", VLOOKUP(I73,MasterElementsList_MEL!$A$1:$M$256,10,FALSE))</f>
        <v>N</v>
      </c>
      <c r="D73" s="104" t="str">
        <f>VLOOKUP(I73, MasterElementsList_MEL!$A$1:$M$256,2,FALSE)</f>
        <v>dc214e_tooth_4_surface_6</v>
      </c>
      <c r="E73" s="103" t="str">
        <f>VLOOKUP(I73, MasterElementsList_MEL!$A$1:$M$256,12,FALSE)</f>
        <v>Tier 1</v>
      </c>
      <c r="F73" s="105" t="str">
        <f>VLOOKUP(I73, MasterElementsList_MEL!$A$1:$M$256,13,FALSE)</f>
        <v>Additional tooth surface on which the service was performed</v>
      </c>
      <c r="G73" s="118" t="s">
        <v>186</v>
      </c>
      <c r="H73" s="119" t="str">
        <f t="shared" si="0"/>
        <v/>
      </c>
      <c r="I73" s="2" t="s">
        <v>248</v>
      </c>
    </row>
    <row r="74" spans="1:9" ht="47.25" x14ac:dyDescent="0.25">
      <c r="A74" s="103" t="str">
        <f>VLOOKUP(I74, MasterElementsList_MEL!$A$1:$M$256,4,FALSE)</f>
        <v>Service</v>
      </c>
      <c r="B74" s="103" t="str">
        <f>VLOOKUP(I74, MasterElementsList_MEL!$A$1:$M$256,5,FALSE)</f>
        <v>Procedures</v>
      </c>
      <c r="C74" s="103" t="str">
        <f>IF(VLOOKUP(I74, MasterElementsList_MEL!$A$1:$M$256,10,FALSE)= 0, "N", VLOOKUP(I74,MasterElementsList_MEL!$A$1:$M$256,10,FALSE))</f>
        <v>N</v>
      </c>
      <c r="D74" s="104" t="str">
        <f>VLOOKUP(I74, MasterElementsList_MEL!$A$1:$M$256,2,FALSE)</f>
        <v>dc039_cdt_cd</v>
      </c>
      <c r="E74" s="103" t="str">
        <f>VLOOKUP(I74, MasterElementsList_MEL!$A$1:$M$256,12,FALSE)</f>
        <v>Tier 1</v>
      </c>
      <c r="F74" s="105" t="str">
        <f>VLOOKUP(I74, MasterElementsList_MEL!$A$1:$M$256,13,FALSE)</f>
        <v>The Common Dental Terminology Code (CDT) for the dental procedure on the claim</v>
      </c>
      <c r="G74" s="118" t="s">
        <v>51</v>
      </c>
      <c r="H74" s="119" t="s">
        <v>789</v>
      </c>
      <c r="I74" s="2" t="s">
        <v>249</v>
      </c>
    </row>
    <row r="75" spans="1:9" ht="78.75" x14ac:dyDescent="0.25">
      <c r="A75" s="103" t="str">
        <f>VLOOKUP(I75, MasterElementsList_MEL!$A$1:$M$256,4,FALSE)</f>
        <v>Service</v>
      </c>
      <c r="B75" s="103" t="str">
        <f>VLOOKUP(I75, MasterElementsList_MEL!$A$1:$M$256,5,FALSE)</f>
        <v>Procedures</v>
      </c>
      <c r="C75" s="103" t="str">
        <f>IF(VLOOKUP(I75, MasterElementsList_MEL!$A$1:$M$256,10,FALSE)= 0, "N", VLOOKUP(I75,MasterElementsList_MEL!$A$1:$M$256,10,FALSE))</f>
        <v>N</v>
      </c>
      <c r="D75" s="104" t="str">
        <f>VLOOKUP(I75, MasterElementsList_MEL!$A$1:$M$256,2,FALSE)</f>
        <v>dc039a_procedure_modifier_1_cd</v>
      </c>
      <c r="E75" s="103" t="str">
        <f>VLOOKUP(I75, MasterElementsList_MEL!$A$1:$M$256,12,FALSE)</f>
        <v>Tier 1</v>
      </c>
      <c r="F75" s="105" t="str">
        <f>VLOOKUP(I75, MasterElementsList_MEL!$A$1:$M$256,13,FALSE)</f>
        <v>Procedure modifier required when a modifier clarifies/improves the reporting accuracy of the associated CDT code. Blanks allowed</v>
      </c>
      <c r="G75" s="118" t="s">
        <v>51</v>
      </c>
      <c r="H75" s="119" t="s">
        <v>789</v>
      </c>
      <c r="I75" s="2" t="s">
        <v>250</v>
      </c>
    </row>
    <row r="76" spans="1:9" ht="78.75" x14ac:dyDescent="0.25">
      <c r="A76" s="103" t="str">
        <f>VLOOKUP(I76, MasterElementsList_MEL!$A$1:$M$256,4,FALSE)</f>
        <v>Service</v>
      </c>
      <c r="B76" s="103" t="str">
        <f>VLOOKUP(I76, MasterElementsList_MEL!$A$1:$M$256,5,FALSE)</f>
        <v>Procedures</v>
      </c>
      <c r="C76" s="103" t="str">
        <f>IF(VLOOKUP(I76, MasterElementsList_MEL!$A$1:$M$256,10,FALSE)= 0, "N", VLOOKUP(I76,MasterElementsList_MEL!$A$1:$M$256,10,FALSE))</f>
        <v>N</v>
      </c>
      <c r="D76" s="104" t="str">
        <f>VLOOKUP(I76, MasterElementsList_MEL!$A$1:$M$256,2,FALSE)</f>
        <v>dc039b_procedure_modifier_2_cd</v>
      </c>
      <c r="E76" s="103" t="str">
        <f>VLOOKUP(I76, MasterElementsList_MEL!$A$1:$M$256,12,FALSE)</f>
        <v>Tier 1</v>
      </c>
      <c r="F76" s="105" t="str">
        <f>VLOOKUP(I76, MasterElementsList_MEL!$A$1:$M$256,13,FALSE)</f>
        <v>Procedure modifier required when a modifier clarifies/improves the reporting accuracy of the associated CDT code. Blanks allowed</v>
      </c>
      <c r="G76" s="118" t="s">
        <v>51</v>
      </c>
      <c r="H76" s="119" t="s">
        <v>789</v>
      </c>
      <c r="I76" s="2" t="s">
        <v>251</v>
      </c>
    </row>
    <row r="77" spans="1:9" ht="47.25" x14ac:dyDescent="0.25">
      <c r="A77" s="103" t="str">
        <f>VLOOKUP(I77, MasterElementsList_MEL!$A$1:$M$256,4,FALSE)</f>
        <v>Service</v>
      </c>
      <c r="B77" s="103" t="str">
        <f>VLOOKUP(I77, MasterElementsList_MEL!$A$1:$M$256,5,FALSE)</f>
        <v>Procedures</v>
      </c>
      <c r="C77" s="103" t="str">
        <f>IF(VLOOKUP(I77, MasterElementsList_MEL!$A$1:$M$256,10,FALSE)= 0, "N", VLOOKUP(I77,MasterElementsList_MEL!$A$1:$M$256,10,FALSE))</f>
        <v>N</v>
      </c>
      <c r="D77" s="104" t="str">
        <f>VLOOKUP(I77, MasterElementsList_MEL!$A$1:$M$256,2,FALSE)</f>
        <v>dc040_dental_quadrant_1</v>
      </c>
      <c r="E77" s="103" t="str">
        <f>VLOOKUP(I77, MasterElementsList_MEL!$A$1:$M$256,12,FALSE)</f>
        <v>Tier 1</v>
      </c>
      <c r="F77" s="105" t="str">
        <f>VLOOKUP(I77, MasterElementsList_MEL!$A$1:$M$256,13,FALSE)</f>
        <v>standard quadrant identifier when CDT code indicates procedure on 3 or more consecutive teeth</v>
      </c>
      <c r="G77" s="118" t="s">
        <v>186</v>
      </c>
      <c r="H77" s="119" t="str">
        <f t="shared" si="0"/>
        <v/>
      </c>
      <c r="I77" s="2" t="s">
        <v>252</v>
      </c>
    </row>
    <row r="78" spans="1:9" ht="47.25" x14ac:dyDescent="0.25">
      <c r="A78" s="103" t="str">
        <f>VLOOKUP(I78, MasterElementsList_MEL!$A$1:$M$256,4,FALSE)</f>
        <v>Service</v>
      </c>
      <c r="B78" s="103" t="str">
        <f>VLOOKUP(I78, MasterElementsList_MEL!$A$1:$M$256,5,FALSE)</f>
        <v>Procedures</v>
      </c>
      <c r="C78" s="103" t="str">
        <f>IF(VLOOKUP(I78, MasterElementsList_MEL!$A$1:$M$256,10,FALSE)= 0, "N", VLOOKUP(I78,MasterElementsList_MEL!$A$1:$M$256,10,FALSE))</f>
        <v>N</v>
      </c>
      <c r="D78" s="104" t="str">
        <f>VLOOKUP(I78, MasterElementsList_MEL!$A$1:$M$256,2,FALSE)</f>
        <v>dc040a_dental_quadrant_2</v>
      </c>
      <c r="E78" s="103" t="str">
        <f>VLOOKUP(I78, MasterElementsList_MEL!$A$1:$M$256,12,FALSE)</f>
        <v>Tier 1</v>
      </c>
      <c r="F78" s="105" t="str">
        <f>VLOOKUP(I78, MasterElementsList_MEL!$A$1:$M$256,13,FALSE)</f>
        <v>standard quadrant identifier when CDT code indicates procedure on 3 or more consecutive teeth</v>
      </c>
      <c r="G78" s="118" t="s">
        <v>186</v>
      </c>
      <c r="H78" s="119" t="str">
        <f t="shared" si="0"/>
        <v/>
      </c>
      <c r="I78" s="2" t="s">
        <v>253</v>
      </c>
    </row>
    <row r="79" spans="1:9" ht="47.25" x14ac:dyDescent="0.25">
      <c r="A79" s="103" t="str">
        <f>VLOOKUP(I79, MasterElementsList_MEL!$A$1:$M$256,4,FALSE)</f>
        <v>Service</v>
      </c>
      <c r="B79" s="103" t="str">
        <f>VLOOKUP(I79, MasterElementsList_MEL!$A$1:$M$256,5,FALSE)</f>
        <v>Procedures</v>
      </c>
      <c r="C79" s="103" t="str">
        <f>IF(VLOOKUP(I79, MasterElementsList_MEL!$A$1:$M$256,10,FALSE)= 0, "N", VLOOKUP(I79,MasterElementsList_MEL!$A$1:$M$256,10,FALSE))</f>
        <v>N</v>
      </c>
      <c r="D79" s="104" t="str">
        <f>VLOOKUP(I79, MasterElementsList_MEL!$A$1:$M$256,2,FALSE)</f>
        <v>dc040b_dental_quadrant_3</v>
      </c>
      <c r="E79" s="103" t="str">
        <f>VLOOKUP(I79, MasterElementsList_MEL!$A$1:$M$256,12,FALSE)</f>
        <v>Tier 1</v>
      </c>
      <c r="F79" s="105" t="str">
        <f>VLOOKUP(I79, MasterElementsList_MEL!$A$1:$M$256,13,FALSE)</f>
        <v>standard quadrant identifier when CDT code indicates procedure on 3 or more consecutive teeth</v>
      </c>
      <c r="G79" s="118" t="s">
        <v>186</v>
      </c>
      <c r="H79" s="119" t="str">
        <f t="shared" ref="H79:H83" si="1">IF(C79="Y", "APAC justification for all 'Always Included' Data Elements can be found on the Cover Page tab.", "")</f>
        <v/>
      </c>
      <c r="I79" s="2" t="s">
        <v>254</v>
      </c>
    </row>
    <row r="80" spans="1:9" ht="47.25" x14ac:dyDescent="0.25">
      <c r="A80" s="103" t="str">
        <f>VLOOKUP(I80, MasterElementsList_MEL!$A$1:$M$256,4,FALSE)</f>
        <v>Service</v>
      </c>
      <c r="B80" s="103" t="str">
        <f>VLOOKUP(I80, MasterElementsList_MEL!$A$1:$M$256,5,FALSE)</f>
        <v>Procedures</v>
      </c>
      <c r="C80" s="103" t="str">
        <f>IF(VLOOKUP(I80, MasterElementsList_MEL!$A$1:$M$256,10,FALSE)= 0, "N", VLOOKUP(I80,MasterElementsList_MEL!$A$1:$M$256,10,FALSE))</f>
        <v>N</v>
      </c>
      <c r="D80" s="104" t="str">
        <f>VLOOKUP(I80, MasterElementsList_MEL!$A$1:$M$256,2,FALSE)</f>
        <v>dc040c_dental_quadrant_4</v>
      </c>
      <c r="E80" s="103" t="str">
        <f>VLOOKUP(I80, MasterElementsList_MEL!$A$1:$M$256,12,FALSE)</f>
        <v>Tier 1</v>
      </c>
      <c r="F80" s="105" t="str">
        <f>VLOOKUP(I80, MasterElementsList_MEL!$A$1:$M$256,13,FALSE)</f>
        <v>standard quadrant identifier when CDT code indicates procedure on 3 or more consecutive teeth</v>
      </c>
      <c r="G80" s="118" t="s">
        <v>186</v>
      </c>
      <c r="H80" s="119" t="str">
        <f t="shared" si="1"/>
        <v/>
      </c>
      <c r="I80" s="2" t="s">
        <v>255</v>
      </c>
    </row>
    <row r="81" spans="1:9" ht="47.25" x14ac:dyDescent="0.25">
      <c r="A81" s="103" t="str">
        <f>VLOOKUP(I81, MasterElementsList_MEL!$A$1:$M$256,4,FALSE)</f>
        <v>Provider</v>
      </c>
      <c r="B81" s="103" t="str">
        <f>VLOOKUP(I81, MasterElementsList_MEL!$A$1:$M$256,5,FALSE)</f>
        <v>ID</v>
      </c>
      <c r="C81" s="103" t="str">
        <f>IF(VLOOKUP(I81, MasterElementsList_MEL!$A$1:$M$256,10,FALSE)= 0, "N", VLOOKUP(I81,MasterElementsList_MEL!$A$1:$M$256,10,FALSE))</f>
        <v>N</v>
      </c>
      <c r="D81" s="104" t="str">
        <f>VLOOKUP(I81, MasterElementsList_MEL!$A$1:$M$256,2,FALSE)</f>
        <v>dw_rendering_provider_id</v>
      </c>
      <c r="E81" s="103" t="str">
        <f>VLOOKUP(I81, MasterElementsList_MEL!$A$1:$M$256,12,FALSE)</f>
        <v>Tier 1</v>
      </c>
      <c r="F81" s="105" t="str">
        <f>VLOOKUP(I81, MasterElementsList_MEL!$A$1:$M$256,13,FALSE)</f>
        <v>A unique identifier associated with a unique rendering provider across plans, payers, and years</v>
      </c>
      <c r="G81" s="118" t="s">
        <v>51</v>
      </c>
      <c r="H81" s="119" t="s">
        <v>796</v>
      </c>
      <c r="I81" s="2" t="s">
        <v>256</v>
      </c>
    </row>
    <row r="82" spans="1:9" ht="63" x14ac:dyDescent="0.25">
      <c r="A82" s="103" t="str">
        <f>VLOOKUP(I82, MasterElementsList_MEL!$A$1:$M$256,4,FALSE)</f>
        <v>Provider</v>
      </c>
      <c r="B82" s="103" t="str">
        <f>VLOOKUP(I82, MasterElementsList_MEL!$A$1:$M$256,5,FALSE)</f>
        <v>ID</v>
      </c>
      <c r="C82" s="103" t="str">
        <f>IF(VLOOKUP(I82, MasterElementsList_MEL!$A$1:$M$256,10,FALSE)= 0, "N", VLOOKUP(I82,MasterElementsList_MEL!$A$1:$M$256,10,FALSE))</f>
        <v>N</v>
      </c>
      <c r="D82" s="104" t="str">
        <f>VLOOKUP(I82, MasterElementsList_MEL!$A$1:$M$256,2,FALSE)</f>
        <v>dw_billing_provider_id</v>
      </c>
      <c r="E82" s="103" t="str">
        <f>VLOOKUP(I82, MasterElementsList_MEL!$A$1:$M$256,12,FALSE)</f>
        <v>Tier 1</v>
      </c>
      <c r="F82" s="105" t="str">
        <f>VLOOKUP(I82, MasterElementsList_MEL!$A$1:$M$256,13,FALSE)</f>
        <v>Billing provider composite ID. A unique identifier associated with a unique billing provider across plans and payer</v>
      </c>
      <c r="G82" s="118" t="s">
        <v>51</v>
      </c>
      <c r="H82" s="119" t="s">
        <v>796</v>
      </c>
      <c r="I82" s="2" t="s">
        <v>257</v>
      </c>
    </row>
    <row r="83" spans="1:9" ht="63" x14ac:dyDescent="0.25">
      <c r="A83" s="103" t="str">
        <f>VLOOKUP(I83, MasterElementsList_MEL!$A$1:$M$256,4,FALSE)</f>
        <v>Provider</v>
      </c>
      <c r="B83" s="103" t="str">
        <f>VLOOKUP(I83, MasterElementsList_MEL!$A$1:$M$256,5,FALSE)</f>
        <v>Coverage</v>
      </c>
      <c r="C83" s="103" t="str">
        <f>IF(VLOOKUP(I83, MasterElementsList_MEL!$A$1:$M$256,10,FALSE)= 0, "N", VLOOKUP(I83,MasterElementsList_MEL!$A$1:$M$256,10,FALSE))</f>
        <v>N</v>
      </c>
      <c r="D83" s="104" t="str">
        <f>VLOOKUP(I83, MasterElementsList_MEL!$A$1:$M$256,2,FALSE)</f>
        <v>dc202_provider_network_indicator</v>
      </c>
      <c r="E83" s="103" t="str">
        <f>VLOOKUP(I83, MasterElementsList_MEL!$A$1:$M$256,12,FALSE)</f>
        <v>Tier 1</v>
      </c>
      <c r="F83" s="105" t="str">
        <f>VLOOKUP(I83, MasterElementsList_MEL!$A$1:$M$256,13,FALSE)</f>
        <v>Indicator of service received in or out of network:1 (in network), 2 (National network), 3 (out-of-network)</v>
      </c>
      <c r="G83" s="118" t="s">
        <v>186</v>
      </c>
      <c r="H83" s="119" t="str">
        <f t="shared" si="1"/>
        <v/>
      </c>
      <c r="I83" s="2" t="s">
        <v>258</v>
      </c>
    </row>
  </sheetData>
  <sheetProtection algorithmName="SHA-512" hashValue="867DX3t/MiXZGi8gvN2hqSFMAttZNhLods+gFrkMN5b+lpHeykrlfh+W+ClGbhACe2/MRUkQv4D44rc9nM7F7Q==" saltValue="mpSOcKk6z0MMphIlL6G8Rg==" spinCount="100000" sheet="1" objects="1" scenarios="1" selectLockedCells="1"/>
  <autoFilter ref="A13:I83" xr:uid="{FD774BEA-5581-418A-98AE-60B6FDB04892}"/>
  <mergeCells count="1">
    <mergeCell ref="A1:H4"/>
  </mergeCells>
  <conditionalFormatting sqref="A13:H13 A14:F83">
    <cfRule type="expression" dxfId="13" priority="1">
      <formula>$A13="Procedure"</formula>
    </cfRule>
    <cfRule type="expression" dxfId="12" priority="2">
      <formula>$A13="Diagnosis"</formula>
    </cfRule>
    <cfRule type="expression" dxfId="11" priority="3">
      <formula>$A13="Provider"</formula>
    </cfRule>
    <cfRule type="expression" dxfId="10" priority="4">
      <formula>$A13="Service"</formula>
    </cfRule>
    <cfRule type="expression" dxfId="9" priority="5">
      <formula>$A13="Claims"</formula>
    </cfRule>
    <cfRule type="expression" dxfId="8" priority="6">
      <formula>$A13="Members"</formula>
    </cfRule>
    <cfRule type="expression" dxfId="7" priority="7">
      <formula>$A13="APAC"</formula>
    </cfRule>
  </conditionalFormatting>
  <dataValidations count="2">
    <dataValidation errorStyle="warning" allowBlank="1" showErrorMessage="1" promptTitle="Yes_No" sqref="D14:D83" xr:uid="{E8E885CB-360B-4A5E-B32C-711D1DBAF8FA}"/>
    <dataValidation type="list" errorStyle="warning" allowBlank="1" showInputMessage="1" showErrorMessage="1" errorTitle="Warning" error="Y or N only" sqref="G14:G83" xr:uid="{BBBCBAB3-E6CA-4E6D-9946-43729F78230F}">
      <formula1>"Y,N"</formula1>
    </dataValidation>
  </dataValidations>
  <hyperlinks>
    <hyperlink ref="A5:H5" location="'Cover Page'!A1" display="Have you read the Cover Page &amp; Instructions? Please read first before filling out this sheet." xr:uid="{F99A5EB0-8806-475E-B34E-0B6ED3488FDE}"/>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121F3-59B2-417A-A6EE-662D26300A5D}">
  <sheetPr>
    <outlinePr summaryBelow="0" summaryRight="0"/>
  </sheetPr>
  <dimension ref="A1:M57"/>
  <sheetViews>
    <sheetView topLeftCell="E47" workbookViewId="0">
      <selection activeCell="H54" sqref="H54"/>
    </sheetView>
  </sheetViews>
  <sheetFormatPr defaultRowHeight="15" x14ac:dyDescent="0.25"/>
  <cols>
    <col min="1" max="1" width="13" customWidth="1"/>
    <col min="2" max="2" width="15.28515625" bestFit="1" customWidth="1"/>
    <col min="3" max="3" width="12.140625" customWidth="1"/>
    <col min="4" max="4" width="27" customWidth="1"/>
    <col min="5" max="5" width="14.28515625" customWidth="1"/>
    <col min="6" max="6" width="32" customWidth="1"/>
    <col min="7" max="7" width="17.5703125" style="106" customWidth="1"/>
    <col min="8" max="8" width="73.42578125" style="106" customWidth="1"/>
    <col min="9" max="9" width="8.85546875" hidden="1" customWidth="1"/>
    <col min="12" max="12" width="11" customWidth="1"/>
  </cols>
  <sheetData>
    <row r="1" spans="1:13" ht="15.75" x14ac:dyDescent="0.25">
      <c r="A1" s="120" t="s">
        <v>260</v>
      </c>
      <c r="B1" s="121"/>
      <c r="C1" s="121"/>
      <c r="D1" s="121"/>
      <c r="E1" s="121"/>
      <c r="F1" s="121"/>
      <c r="G1" s="121"/>
      <c r="H1" s="122"/>
      <c r="J1" s="79" t="s">
        <v>60</v>
      </c>
      <c r="K1" s="79"/>
    </row>
    <row r="2" spans="1:13" ht="15.75" x14ac:dyDescent="0.25">
      <c r="A2" s="123"/>
      <c r="B2" s="124"/>
      <c r="C2" s="124"/>
      <c r="D2" s="124"/>
      <c r="E2" s="124"/>
      <c r="F2" s="124"/>
      <c r="G2" s="124"/>
      <c r="H2" s="125"/>
      <c r="J2" s="79" t="s">
        <v>15</v>
      </c>
      <c r="K2" s="79" t="s">
        <v>20</v>
      </c>
    </row>
    <row r="3" spans="1:13" ht="15.75" x14ac:dyDescent="0.25">
      <c r="A3" s="123"/>
      <c r="B3" s="124"/>
      <c r="C3" s="124"/>
      <c r="D3" s="124"/>
      <c r="E3" s="124"/>
      <c r="F3" s="124"/>
      <c r="G3" s="124"/>
      <c r="H3" s="125"/>
      <c r="J3" s="94" t="s">
        <v>72</v>
      </c>
      <c r="K3" s="95" t="s">
        <v>73</v>
      </c>
      <c r="L3" s="95"/>
      <c r="M3" s="95"/>
    </row>
    <row r="4" spans="1:13" x14ac:dyDescent="0.25">
      <c r="A4" s="126"/>
      <c r="B4" s="127"/>
      <c r="C4" s="127"/>
      <c r="D4" s="127"/>
      <c r="E4" s="127"/>
      <c r="F4" s="127"/>
      <c r="G4" s="127"/>
      <c r="H4" s="128"/>
    </row>
    <row r="5" spans="1:13" ht="17.25" x14ac:dyDescent="0.3">
      <c r="A5" s="84" t="s">
        <v>65</v>
      </c>
      <c r="B5" s="85"/>
      <c r="C5" s="85"/>
      <c r="D5" s="85"/>
      <c r="E5" s="85"/>
      <c r="F5" s="85"/>
      <c r="G5" s="85"/>
      <c r="H5" s="86"/>
    </row>
    <row r="6" spans="1:13" ht="17.25" x14ac:dyDescent="0.3">
      <c r="A6" s="89" t="s">
        <v>261</v>
      </c>
      <c r="B6" s="90"/>
      <c r="C6" s="90"/>
      <c r="D6" s="90"/>
      <c r="E6" s="90"/>
      <c r="F6" s="90"/>
      <c r="G6" s="90"/>
      <c r="H6" s="91"/>
    </row>
    <row r="7" spans="1:13" ht="17.25" x14ac:dyDescent="0.3">
      <c r="A7" s="89" t="s">
        <v>71</v>
      </c>
      <c r="B7" s="90"/>
      <c r="C7" s="90"/>
      <c r="D7" s="90"/>
      <c r="E7" s="90"/>
      <c r="F7" s="90"/>
      <c r="G7" s="90"/>
      <c r="H7" s="91"/>
    </row>
    <row r="8" spans="1:13" ht="17.25" x14ac:dyDescent="0.3">
      <c r="A8" s="89" t="s">
        <v>74</v>
      </c>
      <c r="B8" s="90"/>
      <c r="C8" s="90"/>
      <c r="D8" s="90"/>
      <c r="E8" s="90"/>
      <c r="F8" s="90"/>
      <c r="G8" s="90"/>
      <c r="H8" s="91"/>
    </row>
    <row r="9" spans="1:13" ht="18.75" x14ac:dyDescent="0.3">
      <c r="A9" s="89" t="s">
        <v>75</v>
      </c>
      <c r="B9" s="90"/>
      <c r="C9" s="90"/>
      <c r="D9" s="90"/>
      <c r="E9" s="90"/>
      <c r="F9" s="90"/>
      <c r="G9" s="90"/>
      <c r="H9" s="91"/>
      <c r="J9" s="102"/>
      <c r="K9" s="102"/>
      <c r="L9" s="102"/>
      <c r="M9" s="102"/>
    </row>
    <row r="10" spans="1:13" ht="17.25" x14ac:dyDescent="0.3">
      <c r="A10" s="96" t="s">
        <v>76</v>
      </c>
      <c r="B10" s="90"/>
      <c r="C10" s="90"/>
      <c r="D10" s="90"/>
      <c r="E10" s="90"/>
      <c r="F10" s="90"/>
      <c r="G10" s="90"/>
      <c r="H10" s="91"/>
    </row>
    <row r="11" spans="1:13" ht="17.25" x14ac:dyDescent="0.3">
      <c r="A11" s="89" t="s">
        <v>77</v>
      </c>
      <c r="B11" s="90"/>
      <c r="C11" s="90"/>
      <c r="D11" s="90"/>
      <c r="E11" s="90"/>
      <c r="F11" s="90"/>
      <c r="G11" s="90"/>
      <c r="H11" s="91"/>
    </row>
    <row r="12" spans="1:13" ht="17.25" x14ac:dyDescent="0.3">
      <c r="A12" s="89" t="s">
        <v>262</v>
      </c>
      <c r="B12" s="90"/>
      <c r="C12" s="90"/>
      <c r="D12" s="90"/>
      <c r="E12" s="90"/>
      <c r="F12" s="90"/>
      <c r="G12" s="90"/>
      <c r="H12" s="91"/>
    </row>
    <row r="13" spans="1:13" ht="3.75" customHeight="1" x14ac:dyDescent="0.25">
      <c r="A13" s="97"/>
      <c r="B13" s="98"/>
      <c r="C13" s="98"/>
      <c r="D13" s="98"/>
      <c r="E13" s="98"/>
      <c r="F13" s="98"/>
      <c r="G13" s="98"/>
      <c r="H13" s="99"/>
    </row>
    <row r="14" spans="1:13" s="102" customFormat="1" ht="39" x14ac:dyDescent="0.4">
      <c r="A14" s="100" t="s">
        <v>15</v>
      </c>
      <c r="B14" s="100" t="s">
        <v>16</v>
      </c>
      <c r="C14" s="100" t="s">
        <v>17</v>
      </c>
      <c r="D14" s="101" t="s">
        <v>18</v>
      </c>
      <c r="E14" s="100" t="s">
        <v>19</v>
      </c>
      <c r="F14" s="100" t="s">
        <v>20</v>
      </c>
      <c r="G14" s="78" t="s">
        <v>21</v>
      </c>
      <c r="H14" s="78" t="s">
        <v>22</v>
      </c>
      <c r="I14" s="102" t="s">
        <v>78</v>
      </c>
      <c r="J14"/>
      <c r="K14"/>
      <c r="L14"/>
      <c r="M14"/>
    </row>
    <row r="15" spans="1:13" ht="31.5" x14ac:dyDescent="0.25">
      <c r="A15" s="103" t="str">
        <f>VLOOKUP(I15, MasterElementsList_MEL!$A$1:$M$299,4,FALSE)</f>
        <v>Provider</v>
      </c>
      <c r="B15" s="103" t="str">
        <f>VLOOKUP(I15, MasterElementsList_MEL!$A$1:$M$299,5,FALSE)</f>
        <v>ID</v>
      </c>
      <c r="C15" s="103" t="str">
        <f>IF(VLOOKUP(I15, MasterElementsList_MEL!$A$1:$M$299,10,FALSE)= 0, "N", VLOOKUP(I15,MasterElementsList_MEL!$A$1:$M$299,10,FALSE))</f>
        <v>Y</v>
      </c>
      <c r="D15" s="104" t="str">
        <f>VLOOKUP(I15, MasterElementsList_MEL!$A$1:$M$299,2,FALSE)</f>
        <v>release_id</v>
      </c>
      <c r="E15" s="103" t="str">
        <f>VLOOKUP(I15, MasterElementsList_MEL!$A$1:$M$299,12,FALSE)</f>
        <v>Tier 1</v>
      </c>
      <c r="F15" s="105" t="str">
        <f>VLOOKUP(I15, MasterElementsList_MEL!$A$1:$M$299,13,FALSE)</f>
        <v>A value associaed with the APAC data release</v>
      </c>
      <c r="G15" s="118" t="s">
        <v>51</v>
      </c>
      <c r="H15" s="119" t="str">
        <f>IF(C15="Y", "APAC justification for all 'Always Included' Data Elements can be found on the Cover Page tab.", "")</f>
        <v>APAC justification for all 'Always Included' Data Elements can be found on the Cover Page tab.</v>
      </c>
      <c r="I15" s="2" t="s">
        <v>263</v>
      </c>
    </row>
    <row r="16" spans="1:13" ht="47.25" x14ac:dyDescent="0.25">
      <c r="A16" s="103" t="str">
        <f>VLOOKUP(I16, MasterElementsList_MEL!$A$1:$M$299,4,FALSE)</f>
        <v>Provider</v>
      </c>
      <c r="B16" s="103" t="str">
        <f>VLOOKUP(I16, MasterElementsList_MEL!$A$1:$M$299,5,FALSE)</f>
        <v>ID</v>
      </c>
      <c r="C16" s="103" t="str">
        <f>IF(VLOOKUP(I16, MasterElementsList_MEL!$A$1:$M$299,10,FALSE)= 0, "N", VLOOKUP(I16,MasterElementsList_MEL!$A$1:$M$299,10,FALSE))</f>
        <v>N</v>
      </c>
      <c r="D16" s="104" t="str">
        <f>VLOOKUP(I16, MasterElementsList_MEL!$A$1:$M$299,2,FALSE)</f>
        <v>dw_provider_id</v>
      </c>
      <c r="E16" s="103" t="str">
        <f>VLOOKUP(I16, MasterElementsList_MEL!$A$1:$M$299,12,FALSE)</f>
        <v>Tier 1</v>
      </c>
      <c r="F16" s="105" t="str">
        <f>VLOOKUP(I16, MasterElementsList_MEL!$A$1:$M$299,13,FALSE)</f>
        <v>A unique identifier associated with a unique provider across plans and payers</v>
      </c>
      <c r="G16" s="118" t="s">
        <v>186</v>
      </c>
      <c r="H16" s="119" t="str">
        <f t="shared" ref="H16:H57" si="0">IF(C16="Y", "APAC justification for all 'Always Included' Data Elements can be found on the Cover Page tab.", "")</f>
        <v/>
      </c>
      <c r="I16" s="2" t="s">
        <v>264</v>
      </c>
    </row>
    <row r="17" spans="1:9" ht="47.25" x14ac:dyDescent="0.25">
      <c r="A17" s="103" t="str">
        <f>VLOOKUP(I17, MasterElementsList_MEL!$A$1:$M$299,4,FALSE)</f>
        <v>Provider</v>
      </c>
      <c r="B17" s="103" t="str">
        <f>VLOOKUP(I17, MasterElementsList_MEL!$A$1:$M$299,5,FALSE)</f>
        <v>ID</v>
      </c>
      <c r="C17" s="103" t="str">
        <f>IF(VLOOKUP(I17, MasterElementsList_MEL!$A$1:$M$299,10,FALSE)= 0, "N", VLOOKUP(I17,MasterElementsList_MEL!$A$1:$M$299,10,FALSE))</f>
        <v>N</v>
      </c>
      <c r="D17" s="104" t="str">
        <f>VLOOKUP(I17, MasterElementsList_MEL!$A$1:$M$299,2,FALSE)</f>
        <v>national_provider_id</v>
      </c>
      <c r="E17" s="103" t="str">
        <f>VLOOKUP(I17, MasterElementsList_MEL!$A$1:$M$299,12,FALSE)</f>
        <v>Tier 2</v>
      </c>
      <c r="F17" s="105" t="str">
        <f>VLOOKUP(I17, MasterElementsList_MEL!$A$1:$M$299,13,FALSE)</f>
        <v>National Provider Identifier (NPI)</v>
      </c>
      <c r="G17" s="118" t="s">
        <v>51</v>
      </c>
      <c r="H17" s="119" t="s">
        <v>797</v>
      </c>
      <c r="I17" s="2" t="s">
        <v>265</v>
      </c>
    </row>
    <row r="18" spans="1:9" ht="31.5" x14ac:dyDescent="0.25">
      <c r="A18" s="103" t="str">
        <f>VLOOKUP(I18, MasterElementsList_MEL!$A$1:$M$299,4,FALSE)</f>
        <v>Provider</v>
      </c>
      <c r="B18" s="103" t="str">
        <f>VLOOKUP(I18, MasterElementsList_MEL!$A$1:$M$299,5,FALSE)</f>
        <v>Professional Info</v>
      </c>
      <c r="C18" s="103" t="str">
        <f>IF(VLOOKUP(I18, MasterElementsList_MEL!$A$1:$M$299,10,FALSE)= 0, "N", VLOOKUP(I18,MasterElementsList_MEL!$A$1:$M$299,10,FALSE))</f>
        <v>N</v>
      </c>
      <c r="D18" s="104" t="str">
        <f>VLOOKUP(I18, MasterElementsList_MEL!$A$1:$M$299,2,FALSE)</f>
        <v>provider_entity</v>
      </c>
      <c r="E18" s="103" t="str">
        <f>VLOOKUP(I18, MasterElementsList_MEL!$A$1:$M$299,12,FALSE)</f>
        <v>Tier 1</v>
      </c>
      <c r="F18" s="105" t="str">
        <f>VLOOKUP(I18, MasterElementsList_MEL!$A$1:$M$299,13,FALSE)</f>
        <v>Provider entitiy: 1 (Individual);2 (Organization)</v>
      </c>
      <c r="G18" s="118" t="s">
        <v>186</v>
      </c>
      <c r="H18" s="119" t="str">
        <f t="shared" si="0"/>
        <v/>
      </c>
      <c r="I18" s="2" t="s">
        <v>266</v>
      </c>
    </row>
    <row r="19" spans="1:9" ht="31.5" x14ac:dyDescent="0.25">
      <c r="A19" s="103" t="str">
        <f>VLOOKUP(I19, MasterElementsList_MEL!$A$1:$M$299,4,FALSE)</f>
        <v>Provider</v>
      </c>
      <c r="B19" s="103" t="str">
        <f>VLOOKUP(I19, MasterElementsList_MEL!$A$1:$M$299,5,FALSE)</f>
        <v>Professional Info</v>
      </c>
      <c r="C19" s="103" t="str">
        <f>IF(VLOOKUP(I19, MasterElementsList_MEL!$A$1:$M$299,10,FALSE)= 0, "N", VLOOKUP(I19,MasterElementsList_MEL!$A$1:$M$299,10,FALSE))</f>
        <v>N</v>
      </c>
      <c r="D19" s="104" t="str">
        <f>VLOOKUP(I19, MasterElementsList_MEL!$A$1:$M$299,2,FALSE)</f>
        <v>license_1</v>
      </c>
      <c r="E19" s="103" t="str">
        <f>VLOOKUP(I19, MasterElementsList_MEL!$A$1:$M$299,12,FALSE)</f>
        <v>Tier 2</v>
      </c>
      <c r="F19" s="105" t="str">
        <f>VLOOKUP(I19, MasterElementsList_MEL!$A$1:$M$299,13,FALSE)</f>
        <v>Provider state license code number 1</v>
      </c>
      <c r="G19" s="118" t="s">
        <v>186</v>
      </c>
      <c r="H19" s="119" t="str">
        <f t="shared" si="0"/>
        <v/>
      </c>
      <c r="I19" s="2" t="s">
        <v>267</v>
      </c>
    </row>
    <row r="20" spans="1:9" ht="31.5" x14ac:dyDescent="0.25">
      <c r="A20" s="103" t="str">
        <f>VLOOKUP(I20, MasterElementsList_MEL!$A$1:$M$299,4,FALSE)</f>
        <v>Provider</v>
      </c>
      <c r="B20" s="103" t="str">
        <f>VLOOKUP(I20, MasterElementsList_MEL!$A$1:$M$299,5,FALSE)</f>
        <v>Professional Info</v>
      </c>
      <c r="C20" s="103" t="str">
        <f>IF(VLOOKUP(I20, MasterElementsList_MEL!$A$1:$M$299,10,FALSE)= 0, "N", VLOOKUP(I20,MasterElementsList_MEL!$A$1:$M$299,10,FALSE))</f>
        <v>N</v>
      </c>
      <c r="D20" s="104" t="str">
        <f>VLOOKUP(I20, MasterElementsList_MEL!$A$1:$M$299,2,FALSE)</f>
        <v>license_state_1</v>
      </c>
      <c r="E20" s="103" t="str">
        <f>VLOOKUP(I20, MasterElementsList_MEL!$A$1:$M$299,12,FALSE)</f>
        <v>Tier 1</v>
      </c>
      <c r="F20" s="105" t="str">
        <f>VLOOKUP(I20, MasterElementsList_MEL!$A$1:$M$299,13,FALSE)</f>
        <v>State where provider license number 1 was granted</v>
      </c>
      <c r="G20" s="118" t="s">
        <v>186</v>
      </c>
      <c r="H20" s="119" t="str">
        <f t="shared" si="0"/>
        <v/>
      </c>
      <c r="I20" s="2" t="s">
        <v>268</v>
      </c>
    </row>
    <row r="21" spans="1:9" ht="15.75" x14ac:dyDescent="0.25">
      <c r="A21" s="103" t="str">
        <f>VLOOKUP(I21, MasterElementsList_MEL!$A$1:$M$299,4,FALSE)</f>
        <v>Provider</v>
      </c>
      <c r="B21" s="103" t="str">
        <f>VLOOKUP(I21, MasterElementsList_MEL!$A$1:$M$299,5,FALSE)</f>
        <v>Professional Info</v>
      </c>
      <c r="C21" s="103" t="str">
        <f>IF(VLOOKUP(I21, MasterElementsList_MEL!$A$1:$M$299,10,FALSE)= 0, "N", VLOOKUP(I21,MasterElementsList_MEL!$A$1:$M$299,10,FALSE))</f>
        <v>N</v>
      </c>
      <c r="D21" s="104" t="str">
        <f>VLOOKUP(I21, MasterElementsList_MEL!$A$1:$M$299,2,FALSE)</f>
        <v>Credential_Text_1</v>
      </c>
      <c r="E21" s="103" t="str">
        <f>VLOOKUP(I21, MasterElementsList_MEL!$A$1:$M$299,12,FALSE)</f>
        <v>Tier 2</v>
      </c>
      <c r="F21" s="105" t="str">
        <f>VLOOKUP(I21, MasterElementsList_MEL!$A$1:$M$299,13,FALSE)</f>
        <v>Provider NPI credential 1</v>
      </c>
      <c r="G21" s="118" t="s">
        <v>186</v>
      </c>
      <c r="H21" s="119" t="str">
        <f t="shared" si="0"/>
        <v/>
      </c>
      <c r="I21" s="2" t="s">
        <v>269</v>
      </c>
    </row>
    <row r="22" spans="1:9" ht="15.75" x14ac:dyDescent="0.25">
      <c r="A22" s="103" t="str">
        <f>VLOOKUP(I22, MasterElementsList_MEL!$A$1:$M$299,4,FALSE)</f>
        <v>Provider</v>
      </c>
      <c r="B22" s="103" t="str">
        <f>VLOOKUP(I22, MasterElementsList_MEL!$A$1:$M$299,5,FALSE)</f>
        <v>Professional Info</v>
      </c>
      <c r="C22" s="103" t="str">
        <f>IF(VLOOKUP(I22, MasterElementsList_MEL!$A$1:$M$299,10,FALSE)= 0, "N", VLOOKUP(I22,MasterElementsList_MEL!$A$1:$M$299,10,FALSE))</f>
        <v>N</v>
      </c>
      <c r="D22" s="104" t="str">
        <f>VLOOKUP(I22, MasterElementsList_MEL!$A$1:$M$299,2,FALSE)</f>
        <v>Credential_Text_2</v>
      </c>
      <c r="E22" s="103" t="str">
        <f>VLOOKUP(I22, MasterElementsList_MEL!$A$1:$M$299,12,FALSE)</f>
        <v>Tier 2</v>
      </c>
      <c r="F22" s="105" t="str">
        <f>VLOOKUP(I22, MasterElementsList_MEL!$A$1:$M$299,13,FALSE)</f>
        <v>Provider NPI credential 2</v>
      </c>
      <c r="G22" s="118" t="s">
        <v>186</v>
      </c>
      <c r="H22" s="119" t="str">
        <f t="shared" si="0"/>
        <v/>
      </c>
      <c r="I22" s="2" t="s">
        <v>270</v>
      </c>
    </row>
    <row r="23" spans="1:9" ht="15.75" x14ac:dyDescent="0.25">
      <c r="A23" s="103" t="str">
        <f>VLOOKUP(I23, MasterElementsList_MEL!$A$1:$M$299,4,FALSE)</f>
        <v>Provider</v>
      </c>
      <c r="B23" s="103" t="str">
        <f>VLOOKUP(I23, MasterElementsList_MEL!$A$1:$M$299,5,FALSE)</f>
        <v>Professional Info</v>
      </c>
      <c r="C23" s="103" t="str">
        <f>IF(VLOOKUP(I23, MasterElementsList_MEL!$A$1:$M$299,10,FALSE)= 0, "N", VLOOKUP(I23,MasterElementsList_MEL!$A$1:$M$299,10,FALSE))</f>
        <v>N</v>
      </c>
      <c r="D23" s="104" t="str">
        <f>VLOOKUP(I23, MasterElementsList_MEL!$A$1:$M$299,2,FALSE)</f>
        <v>Credential_Text_3</v>
      </c>
      <c r="E23" s="103" t="str">
        <f>VLOOKUP(I23, MasterElementsList_MEL!$A$1:$M$299,12,FALSE)</f>
        <v>Tier 2</v>
      </c>
      <c r="F23" s="105" t="str">
        <f>VLOOKUP(I23, MasterElementsList_MEL!$A$1:$M$299,13,FALSE)</f>
        <v>Provider NPI credential 3</v>
      </c>
      <c r="G23" s="118" t="s">
        <v>186</v>
      </c>
      <c r="H23" s="119" t="str">
        <f t="shared" si="0"/>
        <v/>
      </c>
      <c r="I23" s="2" t="s">
        <v>271</v>
      </c>
    </row>
    <row r="24" spans="1:9" ht="47.25" x14ac:dyDescent="0.25">
      <c r="A24" s="103" t="str">
        <f>VLOOKUP(I24, MasterElementsList_MEL!$A$1:$M$299,4,FALSE)</f>
        <v>Provider</v>
      </c>
      <c r="B24" s="103" t="str">
        <f>VLOOKUP(I24, MasterElementsList_MEL!$A$1:$M$299,5,FALSE)</f>
        <v>Professional Info</v>
      </c>
      <c r="C24" s="103" t="str">
        <f>IF(VLOOKUP(I24, MasterElementsList_MEL!$A$1:$M$299,10,FALSE)= 0, "N", VLOOKUP(I24,MasterElementsList_MEL!$A$1:$M$299,10,FALSE))</f>
        <v>N</v>
      </c>
      <c r="D24" s="104" t="str">
        <f>VLOOKUP(I24, MasterElementsList_MEL!$A$1:$M$299,2,FALSE)</f>
        <v>Taxonomy_Cd_1</v>
      </c>
      <c r="E24" s="103" t="str">
        <f>VLOOKUP(I24, MasterElementsList_MEL!$A$1:$M$299,12,FALSE)</f>
        <v>Tier 2</v>
      </c>
      <c r="F24" s="105" t="str">
        <f>VLOOKUP(I24, MasterElementsList_MEL!$A$1:$M$299,13,FALSE)</f>
        <v>NUCC provider taxonomy for the billing provider;  NPI if not reported</v>
      </c>
      <c r="G24" s="118" t="s">
        <v>186</v>
      </c>
      <c r="H24" s="119" t="str">
        <f t="shared" si="0"/>
        <v/>
      </c>
      <c r="I24" s="2" t="s">
        <v>272</v>
      </c>
    </row>
    <row r="25" spans="1:9" ht="47.25" x14ac:dyDescent="0.25">
      <c r="A25" s="103" t="str">
        <f>VLOOKUP(I25, MasterElementsList_MEL!$A$1:$M$299,4,FALSE)</f>
        <v>Provider</v>
      </c>
      <c r="B25" s="103" t="str">
        <f>VLOOKUP(I25, MasterElementsList_MEL!$A$1:$M$299,5,FALSE)</f>
        <v>Professional Info</v>
      </c>
      <c r="C25" s="103" t="str">
        <f>IF(VLOOKUP(I25, MasterElementsList_MEL!$A$1:$M$299,10,FALSE)= 0, "N", VLOOKUP(I25,MasterElementsList_MEL!$A$1:$M$299,10,FALSE))</f>
        <v>N</v>
      </c>
      <c r="D25" s="104" t="str">
        <f>VLOOKUP(I25, MasterElementsList_MEL!$A$1:$M$299,2,FALSE)</f>
        <v>Taxonomy_Cd_2</v>
      </c>
      <c r="E25" s="103" t="str">
        <f>VLOOKUP(I25, MasterElementsList_MEL!$A$1:$M$299,12,FALSE)</f>
        <v>Tier 2</v>
      </c>
      <c r="F25" s="105" t="str">
        <f>VLOOKUP(I25, MasterElementsList_MEL!$A$1:$M$299,13,FALSE)</f>
        <v>NUCC provider taxonomy for the billing provider;  NPI if not reported</v>
      </c>
      <c r="G25" s="118" t="s">
        <v>186</v>
      </c>
      <c r="H25" s="119" t="str">
        <f t="shared" si="0"/>
        <v/>
      </c>
      <c r="I25" s="2" t="s">
        <v>273</v>
      </c>
    </row>
    <row r="26" spans="1:9" ht="47.25" x14ac:dyDescent="0.25">
      <c r="A26" s="103" t="str">
        <f>VLOOKUP(I26, MasterElementsList_MEL!$A$1:$M$299,4,FALSE)</f>
        <v>Provider</v>
      </c>
      <c r="B26" s="103" t="str">
        <f>VLOOKUP(I26, MasterElementsList_MEL!$A$1:$M$299,5,FALSE)</f>
        <v>Professional Info</v>
      </c>
      <c r="C26" s="103" t="str">
        <f>IF(VLOOKUP(I26, MasterElementsList_MEL!$A$1:$M$299,10,FALSE)= 0, "N", VLOOKUP(I26,MasterElementsList_MEL!$A$1:$M$299,10,FALSE))</f>
        <v>N</v>
      </c>
      <c r="D26" s="104" t="str">
        <f>VLOOKUP(I26, MasterElementsList_MEL!$A$1:$M$299,2,FALSE)</f>
        <v>Taxonomy_Cd_3</v>
      </c>
      <c r="E26" s="103" t="str">
        <f>VLOOKUP(I26, MasterElementsList_MEL!$A$1:$M$299,12,FALSE)</f>
        <v>Tier 2</v>
      </c>
      <c r="F26" s="105" t="str">
        <f>VLOOKUP(I26, MasterElementsList_MEL!$A$1:$M$299,13,FALSE)</f>
        <v>NUCC provider taxonomy for the billing provider;  NPI if not reported</v>
      </c>
      <c r="G26" s="118" t="s">
        <v>186</v>
      </c>
      <c r="H26" s="119" t="str">
        <f t="shared" si="0"/>
        <v/>
      </c>
      <c r="I26" s="2" t="s">
        <v>274</v>
      </c>
    </row>
    <row r="27" spans="1:9" ht="47.25" x14ac:dyDescent="0.25">
      <c r="A27" s="103" t="str">
        <f>VLOOKUP(I27, MasterElementsList_MEL!$A$1:$M$299,4,FALSE)</f>
        <v>Provider</v>
      </c>
      <c r="B27" s="103" t="str">
        <f>VLOOKUP(I27, MasterElementsList_MEL!$A$1:$M$299,5,FALSE)</f>
        <v>Professional Info</v>
      </c>
      <c r="C27" s="103" t="str">
        <f>IF(VLOOKUP(I27, MasterElementsList_MEL!$A$1:$M$299,10,FALSE)= 0, "N", VLOOKUP(I27,MasterElementsList_MEL!$A$1:$M$299,10,FALSE))</f>
        <v>N</v>
      </c>
      <c r="D27" s="104" t="str">
        <f>VLOOKUP(I27, MasterElementsList_MEL!$A$1:$M$299,2,FALSE)</f>
        <v>Taxonomy_Cd_4</v>
      </c>
      <c r="E27" s="103" t="str">
        <f>VLOOKUP(I27, MasterElementsList_MEL!$A$1:$M$299,12,FALSE)</f>
        <v>Tier 2</v>
      </c>
      <c r="F27" s="105" t="str">
        <f>VLOOKUP(I27, MasterElementsList_MEL!$A$1:$M$299,13,FALSE)</f>
        <v>NUCC provider taxonomy for the billing provider;  NPI if not reported</v>
      </c>
      <c r="G27" s="118" t="s">
        <v>186</v>
      </c>
      <c r="H27" s="119" t="str">
        <f t="shared" si="0"/>
        <v/>
      </c>
      <c r="I27" s="2" t="s">
        <v>275</v>
      </c>
    </row>
    <row r="28" spans="1:9" ht="47.25" x14ac:dyDescent="0.25">
      <c r="A28" s="103" t="str">
        <f>VLOOKUP(I28, MasterElementsList_MEL!$A$1:$M$299,4,FALSE)</f>
        <v>Provider</v>
      </c>
      <c r="B28" s="103" t="str">
        <f>VLOOKUP(I28, MasterElementsList_MEL!$A$1:$M$299,5,FALSE)</f>
        <v>Professional Info</v>
      </c>
      <c r="C28" s="103" t="str">
        <f>IF(VLOOKUP(I28, MasterElementsList_MEL!$A$1:$M$299,10,FALSE)= 0, "N", VLOOKUP(I28,MasterElementsList_MEL!$A$1:$M$299,10,FALSE))</f>
        <v>N</v>
      </c>
      <c r="D28" s="104" t="str">
        <f>VLOOKUP(I28, MasterElementsList_MEL!$A$1:$M$299,2,FALSE)</f>
        <v>Taxonomy_Cd_5</v>
      </c>
      <c r="E28" s="103" t="str">
        <f>VLOOKUP(I28, MasterElementsList_MEL!$A$1:$M$299,12,FALSE)</f>
        <v>Tier 2</v>
      </c>
      <c r="F28" s="105" t="str">
        <f>VLOOKUP(I28, MasterElementsList_MEL!$A$1:$M$299,13,FALSE)</f>
        <v>NUCC provider taxonomy for the billing provider;  NPI if not reported</v>
      </c>
      <c r="G28" s="118" t="s">
        <v>186</v>
      </c>
      <c r="H28" s="119" t="str">
        <f t="shared" si="0"/>
        <v/>
      </c>
      <c r="I28" s="2" t="s">
        <v>276</v>
      </c>
    </row>
    <row r="29" spans="1:9" ht="31.5" x14ac:dyDescent="0.25">
      <c r="A29" s="103" t="str">
        <f>VLOOKUP(I29, MasterElementsList_MEL!$A$1:$M$299,4,FALSE)</f>
        <v>Provider</v>
      </c>
      <c r="B29" s="103" t="str">
        <f>VLOOKUP(I29, MasterElementsList_MEL!$A$1:$M$299,5,FALSE)</f>
        <v>Professional Info</v>
      </c>
      <c r="C29" s="103" t="str">
        <f>IF(VLOOKUP(I29, MasterElementsList_MEL!$A$1:$M$299,10,FALSE)= 0, "N", VLOOKUP(I29,MasterElementsList_MEL!$A$1:$M$299,10,FALSE))</f>
        <v>N</v>
      </c>
      <c r="D29" s="104" t="str">
        <f>VLOOKUP(I29, MasterElementsList_MEL!$A$1:$M$299,2,FALSE)</f>
        <v>Taxonomy_grouping</v>
      </c>
      <c r="E29" s="103" t="str">
        <f>VLOOKUP(I29, MasterElementsList_MEL!$A$1:$M$299,12,FALSE)</f>
        <v>Tier 2</v>
      </c>
      <c r="F29" s="105" t="str">
        <f>VLOOKUP(I29, MasterElementsList_MEL!$A$1:$M$299,13,FALSE)</f>
        <v>Code that indicates provider specialty or taxonomy 1</v>
      </c>
      <c r="G29" s="118" t="s">
        <v>186</v>
      </c>
      <c r="H29" s="119" t="str">
        <f t="shared" si="0"/>
        <v/>
      </c>
      <c r="I29" s="2" t="s">
        <v>277</v>
      </c>
    </row>
    <row r="30" spans="1:9" ht="15.75" x14ac:dyDescent="0.25">
      <c r="A30" s="103" t="str">
        <f>VLOOKUP(I30, MasterElementsList_MEL!$A$1:$M$299,4,FALSE)</f>
        <v>Provider</v>
      </c>
      <c r="B30" s="103" t="str">
        <f>VLOOKUP(I30, MasterElementsList_MEL!$A$1:$M$299,5,FALSE)</f>
        <v>Professional Info</v>
      </c>
      <c r="C30" s="103" t="str">
        <f>IF(VLOOKUP(I30, MasterElementsList_MEL!$A$1:$M$299,10,FALSE)= 0, "N", VLOOKUP(I30,MasterElementsList_MEL!$A$1:$M$299,10,FALSE))</f>
        <v>N</v>
      </c>
      <c r="D30" s="104" t="str">
        <f>VLOOKUP(I30, MasterElementsList_MEL!$A$1:$M$299,2,FALSE)</f>
        <v>Taxonomy_classification</v>
      </c>
      <c r="E30" s="103" t="str">
        <f>VLOOKUP(I30, MasterElementsList_MEL!$A$1:$M$299,12,FALSE)</f>
        <v>Tier 2</v>
      </c>
      <c r="F30" s="105" t="str">
        <f>VLOOKUP(I30, MasterElementsList_MEL!$A$1:$M$299,13,FALSE)</f>
        <v>Taxonomy classification</v>
      </c>
      <c r="G30" s="118" t="s">
        <v>186</v>
      </c>
      <c r="H30" s="119" t="str">
        <f t="shared" si="0"/>
        <v/>
      </c>
      <c r="I30" s="2" t="s">
        <v>278</v>
      </c>
    </row>
    <row r="31" spans="1:9" ht="15.75" x14ac:dyDescent="0.25">
      <c r="A31" s="103" t="str">
        <f>VLOOKUP(I31, MasterElementsList_MEL!$A$1:$M$299,4,FALSE)</f>
        <v>Provider</v>
      </c>
      <c r="B31" s="103" t="str">
        <f>VLOOKUP(I31, MasterElementsList_MEL!$A$1:$M$299,5,FALSE)</f>
        <v>Professional Info</v>
      </c>
      <c r="C31" s="103" t="str">
        <f>IF(VLOOKUP(I31, MasterElementsList_MEL!$A$1:$M$299,10,FALSE)= 0, "N", VLOOKUP(I31,MasterElementsList_MEL!$A$1:$M$299,10,FALSE))</f>
        <v>N</v>
      </c>
      <c r="D31" s="104" t="str">
        <f>VLOOKUP(I31, MasterElementsList_MEL!$A$1:$M$299,2,FALSE)</f>
        <v>Taxonomy_specialization</v>
      </c>
      <c r="E31" s="103" t="str">
        <f>VLOOKUP(I31, MasterElementsList_MEL!$A$1:$M$299,12,FALSE)</f>
        <v>Tier 2</v>
      </c>
      <c r="F31" s="105" t="str">
        <f>VLOOKUP(I31, MasterElementsList_MEL!$A$1:$M$299,13,FALSE)</f>
        <v>Taxonomy specialization</v>
      </c>
      <c r="G31" s="118" t="s">
        <v>186</v>
      </c>
      <c r="H31" s="119" t="str">
        <f t="shared" si="0"/>
        <v/>
      </c>
      <c r="I31" s="2" t="s">
        <v>279</v>
      </c>
    </row>
    <row r="32" spans="1:9" ht="15.75" x14ac:dyDescent="0.25">
      <c r="A32" s="103" t="str">
        <f>VLOOKUP(I32, MasterElementsList_MEL!$A$1:$M$299,4,FALSE)</f>
        <v>Provider</v>
      </c>
      <c r="B32" s="103" t="str">
        <f>VLOOKUP(I32, MasterElementsList_MEL!$A$1:$M$299,5,FALSE)</f>
        <v>Demographics</v>
      </c>
      <c r="C32" s="103" t="str">
        <f>IF(VLOOKUP(I32, MasterElementsList_MEL!$A$1:$M$299,10,FALSE)= 0, "N", VLOOKUP(I32,MasterElementsList_MEL!$A$1:$M$299,10,FALSE))</f>
        <v>N</v>
      </c>
      <c r="D32" s="104" t="str">
        <f>VLOOKUP(I32, MasterElementsList_MEL!$A$1:$M$299,2,FALSE)</f>
        <v>provider_gender</v>
      </c>
      <c r="E32" s="103" t="str">
        <f>VLOOKUP(I32, MasterElementsList_MEL!$A$1:$M$299,12,FALSE)</f>
        <v>Tier 1</v>
      </c>
      <c r="F32" s="105" t="str">
        <f>VLOOKUP(I32, MasterElementsList_MEL!$A$1:$M$299,13,FALSE)</f>
        <v>Sex of provider. U if unknown</v>
      </c>
      <c r="G32" s="118" t="s">
        <v>186</v>
      </c>
      <c r="H32" s="119" t="str">
        <f t="shared" si="0"/>
        <v/>
      </c>
      <c r="I32" s="2" t="s">
        <v>280</v>
      </c>
    </row>
    <row r="33" spans="1:9" ht="47.25" x14ac:dyDescent="0.25">
      <c r="A33" s="103" t="str">
        <f>VLOOKUP(I33, MasterElementsList_MEL!$A$1:$M$299,4,FALSE)</f>
        <v>Provider</v>
      </c>
      <c r="B33" s="103" t="str">
        <f>VLOOKUP(I33, MasterElementsList_MEL!$A$1:$M$299,5,FALSE)</f>
        <v>Name</v>
      </c>
      <c r="C33" s="103" t="str">
        <f>IF(VLOOKUP(I33, MasterElementsList_MEL!$A$1:$M$299,10,FALSE)= 0, "N", VLOOKUP(I33,MasterElementsList_MEL!$A$1:$M$299,10,FALSE))</f>
        <v>N</v>
      </c>
      <c r="D33" s="104" t="str">
        <f>VLOOKUP(I33, MasterElementsList_MEL!$A$1:$M$299,2,FALSE)</f>
        <v>Provider_First_Nm</v>
      </c>
      <c r="E33" s="103" t="str">
        <f>VLOOKUP(I33, MasterElementsList_MEL!$A$1:$M$299,12,FALSE)</f>
        <v>Tier 2</v>
      </c>
      <c r="F33" s="105" t="str">
        <f>VLOOKUP(I33, MasterElementsList_MEL!$A$1:$M$299,13,FALSE)</f>
        <v>Provider first name; null if provider is an organization entity (attending, billing, pharmacy)</v>
      </c>
      <c r="G33" s="118" t="s">
        <v>51</v>
      </c>
      <c r="H33" s="119" t="s">
        <v>798</v>
      </c>
      <c r="I33" s="2" t="s">
        <v>281</v>
      </c>
    </row>
    <row r="34" spans="1:9" ht="47.25" x14ac:dyDescent="0.25">
      <c r="A34" s="103" t="str">
        <f>VLOOKUP(I34, MasterElementsList_MEL!$A$1:$M$299,4,FALSE)</f>
        <v>Provider</v>
      </c>
      <c r="B34" s="103" t="str">
        <f>VLOOKUP(I34, MasterElementsList_MEL!$A$1:$M$299,5,FALSE)</f>
        <v>Name</v>
      </c>
      <c r="C34" s="103" t="str">
        <f>IF(VLOOKUP(I34, MasterElementsList_MEL!$A$1:$M$299,10,FALSE)= 0, "N", VLOOKUP(I34,MasterElementsList_MEL!$A$1:$M$299,10,FALSE))</f>
        <v>N</v>
      </c>
      <c r="D34" s="104" t="str">
        <f>VLOOKUP(I34, MasterElementsList_MEL!$A$1:$M$299,2,FALSE)</f>
        <v>Provider_Middle_Nm</v>
      </c>
      <c r="E34" s="103" t="str">
        <f>VLOOKUP(I34, MasterElementsList_MEL!$A$1:$M$299,12,FALSE)</f>
        <v>Tier 2</v>
      </c>
      <c r="F34" s="105" t="str">
        <f>VLOOKUP(I34, MasterElementsList_MEL!$A$1:$M$299,13,FALSE)</f>
        <v>Provider middle name or organization name  (attending, billing, pharmacy )</v>
      </c>
      <c r="G34" s="118" t="s">
        <v>51</v>
      </c>
      <c r="H34" s="119" t="s">
        <v>798</v>
      </c>
      <c r="I34" s="2" t="s">
        <v>282</v>
      </c>
    </row>
    <row r="35" spans="1:9" ht="47.25" x14ac:dyDescent="0.25">
      <c r="A35" s="103" t="str">
        <f>VLOOKUP(I35, MasterElementsList_MEL!$A$1:$M$299,4,FALSE)</f>
        <v>Provider</v>
      </c>
      <c r="B35" s="103" t="str">
        <f>VLOOKUP(I35, MasterElementsList_MEL!$A$1:$M$299,5,FALSE)</f>
        <v>Name</v>
      </c>
      <c r="C35" s="103" t="str">
        <f>IF(VLOOKUP(I35, MasterElementsList_MEL!$A$1:$M$299,10,FALSE)= 0, "N", VLOOKUP(I35,MasterElementsList_MEL!$A$1:$M$299,10,FALSE))</f>
        <v>N</v>
      </c>
      <c r="D35" s="104" t="str">
        <f>VLOOKUP(I35, MasterElementsList_MEL!$A$1:$M$299,2,FALSE)</f>
        <v>Provider_Last_Nm</v>
      </c>
      <c r="E35" s="103" t="str">
        <f>VLOOKUP(I35, MasterElementsList_MEL!$A$1:$M$299,12,FALSE)</f>
        <v>Tier 2</v>
      </c>
      <c r="F35" s="105" t="str">
        <f>VLOOKUP(I35, MasterElementsList_MEL!$A$1:$M$299,13,FALSE)</f>
        <v>Provider last name or organization name  (attending, billing, pharmacy )</v>
      </c>
      <c r="G35" s="118" t="s">
        <v>51</v>
      </c>
      <c r="H35" s="119" t="s">
        <v>798</v>
      </c>
      <c r="I35" s="2" t="s">
        <v>283</v>
      </c>
    </row>
    <row r="36" spans="1:9" ht="15.75" x14ac:dyDescent="0.25">
      <c r="A36" s="103" t="str">
        <f>VLOOKUP(I36, MasterElementsList_MEL!$A$1:$M$299,4,FALSE)</f>
        <v>Provider</v>
      </c>
      <c r="B36" s="103" t="str">
        <f>VLOOKUP(I36, MasterElementsList_MEL!$A$1:$M$299,5,FALSE)</f>
        <v>Name</v>
      </c>
      <c r="C36" s="103" t="str">
        <f>IF(VLOOKUP(I36, MasterElementsList_MEL!$A$1:$M$299,10,FALSE)= 0, "N", VLOOKUP(I36,MasterElementsList_MEL!$A$1:$M$299,10,FALSE))</f>
        <v>N</v>
      </c>
      <c r="D36" s="104" t="str">
        <f>VLOOKUP(I36, MasterElementsList_MEL!$A$1:$M$299,2,FALSE)</f>
        <v>Provider_Prefix</v>
      </c>
      <c r="E36" s="103" t="str">
        <f>VLOOKUP(I36, MasterElementsList_MEL!$A$1:$M$299,12,FALSE)</f>
        <v>Tier 2</v>
      </c>
      <c r="F36" s="105" t="str">
        <f>VLOOKUP(I36, MasterElementsList_MEL!$A$1:$M$299,13,FALSE)</f>
        <v>Prefix of provider name</v>
      </c>
      <c r="G36" s="118" t="s">
        <v>186</v>
      </c>
      <c r="H36" s="119" t="str">
        <f t="shared" si="0"/>
        <v/>
      </c>
      <c r="I36" s="2" t="s">
        <v>284</v>
      </c>
    </row>
    <row r="37" spans="1:9" ht="15.75" x14ac:dyDescent="0.25">
      <c r="A37" s="103" t="str">
        <f>VLOOKUP(I37, MasterElementsList_MEL!$A$1:$M$299,4,FALSE)</f>
        <v>Provider</v>
      </c>
      <c r="B37" s="103" t="str">
        <f>VLOOKUP(I37, MasterElementsList_MEL!$A$1:$M$299,5,FALSE)</f>
        <v>Name</v>
      </c>
      <c r="C37" s="103" t="str">
        <f>IF(VLOOKUP(I37, MasterElementsList_MEL!$A$1:$M$299,10,FALSE)= 0, "N", VLOOKUP(I37,MasterElementsList_MEL!$A$1:$M$299,10,FALSE))</f>
        <v>N</v>
      </c>
      <c r="D37" s="104" t="str">
        <f>VLOOKUP(I37, MasterElementsList_MEL!$A$1:$M$299,2,FALSE)</f>
        <v>Provider_Suffix</v>
      </c>
      <c r="E37" s="103" t="str">
        <f>VLOOKUP(I37, MasterElementsList_MEL!$A$1:$M$299,12,FALSE)</f>
        <v>Tier 2</v>
      </c>
      <c r="F37" s="105" t="str">
        <f>VLOOKUP(I37, MasterElementsList_MEL!$A$1:$M$299,13,FALSE)</f>
        <v>Suffix of provider name</v>
      </c>
      <c r="G37" s="118" t="s">
        <v>186</v>
      </c>
      <c r="H37" s="119" t="str">
        <f t="shared" si="0"/>
        <v/>
      </c>
      <c r="I37" s="2" t="s">
        <v>285</v>
      </c>
    </row>
    <row r="38" spans="1:9" ht="15.75" x14ac:dyDescent="0.25">
      <c r="A38" s="103" t="str">
        <f>VLOOKUP(I38, MasterElementsList_MEL!$A$1:$M$299,4,FALSE)</f>
        <v>Provider</v>
      </c>
      <c r="B38" s="103" t="str">
        <f>VLOOKUP(I38, MasterElementsList_MEL!$A$1:$M$299,5,FALSE)</f>
        <v>Name</v>
      </c>
      <c r="C38" s="103" t="str">
        <f>IF(VLOOKUP(I38, MasterElementsList_MEL!$A$1:$M$299,10,FALSE)= 0, "N", VLOOKUP(I38,MasterElementsList_MEL!$A$1:$M$299,10,FALSE))</f>
        <v>N</v>
      </c>
      <c r="D38" s="104" t="str">
        <f>VLOOKUP(I38, MasterElementsList_MEL!$A$1:$M$299,2,FALSE)</f>
        <v>Provider_First_Nm_Other</v>
      </c>
      <c r="E38" s="103" t="str">
        <f>VLOOKUP(I38, MasterElementsList_MEL!$A$1:$M$299,12,FALSE)</f>
        <v>Tier 2</v>
      </c>
      <c r="F38" s="105" t="str">
        <f>VLOOKUP(I38, MasterElementsList_MEL!$A$1:$M$299,13,FALSE)</f>
        <v>Other first name of provider</v>
      </c>
      <c r="G38" s="118" t="s">
        <v>186</v>
      </c>
      <c r="H38" s="119" t="str">
        <f t="shared" si="0"/>
        <v/>
      </c>
      <c r="I38" s="2" t="s">
        <v>286</v>
      </c>
    </row>
    <row r="39" spans="1:9" ht="15.75" x14ac:dyDescent="0.25">
      <c r="A39" s="103" t="str">
        <f>VLOOKUP(I39, MasterElementsList_MEL!$A$1:$M$299,4,FALSE)</f>
        <v>Provider</v>
      </c>
      <c r="B39" s="103" t="str">
        <f>VLOOKUP(I39, MasterElementsList_MEL!$A$1:$M$299,5,FALSE)</f>
        <v>Name</v>
      </c>
      <c r="C39" s="103" t="str">
        <f>IF(VLOOKUP(I39, MasterElementsList_MEL!$A$1:$M$299,10,FALSE)= 0, "N", VLOOKUP(I39,MasterElementsList_MEL!$A$1:$M$299,10,FALSE))</f>
        <v>N</v>
      </c>
      <c r="D39" s="104" t="str">
        <f>VLOOKUP(I39, MasterElementsList_MEL!$A$1:$M$299,2,FALSE)</f>
        <v>Provider_Middle_Nm_Other</v>
      </c>
      <c r="E39" s="103" t="str">
        <f>VLOOKUP(I39, MasterElementsList_MEL!$A$1:$M$299,12,FALSE)</f>
        <v>Tier 2</v>
      </c>
      <c r="F39" s="105" t="str">
        <f>VLOOKUP(I39, MasterElementsList_MEL!$A$1:$M$299,13,FALSE)</f>
        <v>Other middle name of provider</v>
      </c>
      <c r="G39" s="118" t="s">
        <v>186</v>
      </c>
      <c r="H39" s="119" t="str">
        <f t="shared" si="0"/>
        <v/>
      </c>
      <c r="I39" s="2" t="s">
        <v>287</v>
      </c>
    </row>
    <row r="40" spans="1:9" ht="15.75" x14ac:dyDescent="0.25">
      <c r="A40" s="103" t="str">
        <f>VLOOKUP(I40, MasterElementsList_MEL!$A$1:$M$299,4,FALSE)</f>
        <v>Provider</v>
      </c>
      <c r="B40" s="103" t="str">
        <f>VLOOKUP(I40, MasterElementsList_MEL!$A$1:$M$299,5,FALSE)</f>
        <v>Name</v>
      </c>
      <c r="C40" s="103" t="str">
        <f>IF(VLOOKUP(I40, MasterElementsList_MEL!$A$1:$M$299,10,FALSE)= 0, "N", VLOOKUP(I40,MasterElementsList_MEL!$A$1:$M$299,10,FALSE))</f>
        <v>N</v>
      </c>
      <c r="D40" s="104" t="str">
        <f>VLOOKUP(I40, MasterElementsList_MEL!$A$1:$M$299,2,FALSE)</f>
        <v>Provider_Last_Nm_Other</v>
      </c>
      <c r="E40" s="103" t="str">
        <f>VLOOKUP(I40, MasterElementsList_MEL!$A$1:$M$299,12,FALSE)</f>
        <v>Tier 2</v>
      </c>
      <c r="F40" s="105" t="str">
        <f>VLOOKUP(I40, MasterElementsList_MEL!$A$1:$M$299,13,FALSE)</f>
        <v>Other last name of provider</v>
      </c>
      <c r="G40" s="118" t="s">
        <v>186</v>
      </c>
      <c r="H40" s="119" t="str">
        <f t="shared" si="0"/>
        <v/>
      </c>
      <c r="I40" s="2" t="s">
        <v>288</v>
      </c>
    </row>
    <row r="41" spans="1:9" ht="15.75" x14ac:dyDescent="0.25">
      <c r="A41" s="103" t="str">
        <f>VLOOKUP(I41, MasterElementsList_MEL!$A$1:$M$299,4,FALSE)</f>
        <v>Provider</v>
      </c>
      <c r="B41" s="103" t="str">
        <f>VLOOKUP(I41, MasterElementsList_MEL!$A$1:$M$299,5,FALSE)</f>
        <v>Name</v>
      </c>
      <c r="C41" s="103" t="str">
        <f>IF(VLOOKUP(I41, MasterElementsList_MEL!$A$1:$M$299,10,FALSE)= 0, "N", VLOOKUP(I41,MasterElementsList_MEL!$A$1:$M$299,10,FALSE))</f>
        <v>N</v>
      </c>
      <c r="D41" s="104" t="str">
        <f>VLOOKUP(I41, MasterElementsList_MEL!$A$1:$M$299,2,FALSE)</f>
        <v>Provider_Prefix_Other</v>
      </c>
      <c r="E41" s="103" t="str">
        <f>VLOOKUP(I41, MasterElementsList_MEL!$A$1:$M$299,12,FALSE)</f>
        <v>Tier 2</v>
      </c>
      <c r="F41" s="105" t="str">
        <f>VLOOKUP(I41, MasterElementsList_MEL!$A$1:$M$299,13,FALSE)</f>
        <v>Other prefix of provider</v>
      </c>
      <c r="G41" s="118" t="s">
        <v>186</v>
      </c>
      <c r="H41" s="119" t="str">
        <f t="shared" si="0"/>
        <v/>
      </c>
      <c r="I41" s="2" t="s">
        <v>289</v>
      </c>
    </row>
    <row r="42" spans="1:9" ht="15.75" x14ac:dyDescent="0.25">
      <c r="A42" s="103" t="str">
        <f>VLOOKUP(I42, MasterElementsList_MEL!$A$1:$M$299,4,FALSE)</f>
        <v>Provider</v>
      </c>
      <c r="B42" s="103" t="str">
        <f>VLOOKUP(I42, MasterElementsList_MEL!$A$1:$M$299,5,FALSE)</f>
        <v>Name</v>
      </c>
      <c r="C42" s="103" t="str">
        <f>IF(VLOOKUP(I42, MasterElementsList_MEL!$A$1:$M$299,10,FALSE)= 0, "N", VLOOKUP(I42,MasterElementsList_MEL!$A$1:$M$299,10,FALSE))</f>
        <v>N</v>
      </c>
      <c r="D42" s="104" t="str">
        <f>VLOOKUP(I42, MasterElementsList_MEL!$A$1:$M$299,2,FALSE)</f>
        <v>Provider_Suffix_Other</v>
      </c>
      <c r="E42" s="103" t="str">
        <f>VLOOKUP(I42, MasterElementsList_MEL!$A$1:$M$299,12,FALSE)</f>
        <v>Tier 2</v>
      </c>
      <c r="F42" s="105" t="str">
        <f>VLOOKUP(I42, MasterElementsList_MEL!$A$1:$M$299,13,FALSE)</f>
        <v>Other suffix of provider</v>
      </c>
      <c r="G42" s="118" t="s">
        <v>186</v>
      </c>
      <c r="H42" s="119" t="str">
        <f t="shared" si="0"/>
        <v/>
      </c>
      <c r="I42" s="2" t="s">
        <v>290</v>
      </c>
    </row>
    <row r="43" spans="1:9" ht="47.25" x14ac:dyDescent="0.25">
      <c r="A43" s="103" t="str">
        <f>VLOOKUP(I43, MasterElementsList_MEL!$A$1:$M$299,4,FALSE)</f>
        <v>Provider</v>
      </c>
      <c r="B43" s="103" t="str">
        <f>VLOOKUP(I43, MasterElementsList_MEL!$A$1:$M$299,5,FALSE)</f>
        <v>Name</v>
      </c>
      <c r="C43" s="103" t="str">
        <f>IF(VLOOKUP(I43, MasterElementsList_MEL!$A$1:$M$299,10,FALSE)= 0, "N", VLOOKUP(I43,MasterElementsList_MEL!$A$1:$M$299,10,FALSE))</f>
        <v>N</v>
      </c>
      <c r="D43" s="104" t="str">
        <f>VLOOKUP(I43, MasterElementsList_MEL!$A$1:$M$299,2,FALSE)</f>
        <v>Provider_Org_Nm</v>
      </c>
      <c r="E43" s="103" t="str">
        <f>VLOOKUP(I43, MasterElementsList_MEL!$A$1:$M$299,12,FALSE)</f>
        <v>Tier 2</v>
      </c>
      <c r="F43" s="105" t="str">
        <f>VLOOKUP(I43, MasterElementsList_MEL!$A$1:$M$299,13,FALSE)</f>
        <v>Name of provider's organization</v>
      </c>
      <c r="G43" s="118" t="s">
        <v>51</v>
      </c>
      <c r="H43" s="119" t="s">
        <v>798</v>
      </c>
      <c r="I43" s="2" t="s">
        <v>291</v>
      </c>
    </row>
    <row r="44" spans="1:9" ht="15.75" x14ac:dyDescent="0.25">
      <c r="A44" s="103" t="str">
        <f>VLOOKUP(I44, MasterElementsList_MEL!$A$1:$M$299,4,FALSE)</f>
        <v>Provider</v>
      </c>
      <c r="B44" s="103" t="str">
        <f>VLOOKUP(I44, MasterElementsList_MEL!$A$1:$M$299,5,FALSE)</f>
        <v>Name</v>
      </c>
      <c r="C44" s="103" t="str">
        <f>IF(VLOOKUP(I44, MasterElementsList_MEL!$A$1:$M$299,10,FALSE)= 0, "N", VLOOKUP(I44,MasterElementsList_MEL!$A$1:$M$299,10,FALSE))</f>
        <v>N</v>
      </c>
      <c r="D44" s="104" t="str">
        <f>VLOOKUP(I44, MasterElementsList_MEL!$A$1:$M$299,2,FALSE)</f>
        <v>Provider_Org_Nm_Other</v>
      </c>
      <c r="E44" s="103" t="str">
        <f>VLOOKUP(I44, MasterElementsList_MEL!$A$1:$M$299,12,FALSE)</f>
        <v>Tier 2</v>
      </c>
      <c r="F44" s="105" t="str">
        <f>VLOOKUP(I44, MasterElementsList_MEL!$A$1:$M$299,13,FALSE)</f>
        <v>Other name of organization</v>
      </c>
      <c r="G44" s="118" t="s">
        <v>186</v>
      </c>
      <c r="H44" s="119" t="str">
        <f t="shared" si="0"/>
        <v/>
      </c>
      <c r="I44" s="2" t="s">
        <v>292</v>
      </c>
    </row>
    <row r="45" spans="1:9" ht="31.5" x14ac:dyDescent="0.25">
      <c r="A45" s="103" t="str">
        <f>VLOOKUP(I45, MasterElementsList_MEL!$A$1:$M$299,4,FALSE)</f>
        <v>Provider</v>
      </c>
      <c r="B45" s="103" t="str">
        <f>VLOOKUP(I45, MasterElementsList_MEL!$A$1:$M$299,5,FALSE)</f>
        <v>Geography</v>
      </c>
      <c r="C45" s="103" t="str">
        <f>IF(VLOOKUP(I45, MasterElementsList_MEL!$A$1:$M$299,10,FALSE)= 0, "N", VLOOKUP(I45,MasterElementsList_MEL!$A$1:$M$299,10,FALSE))</f>
        <v>N</v>
      </c>
      <c r="D45" s="104" t="str">
        <f>VLOOKUP(I45, MasterElementsList_MEL!$A$1:$M$299,2,FALSE)</f>
        <v>primary_street</v>
      </c>
      <c r="E45" s="103" t="str">
        <f>VLOOKUP(I45, MasterElementsList_MEL!$A$1:$M$299,12,FALSE)</f>
        <v>Tier 2</v>
      </c>
      <c r="F45" s="105" t="str">
        <f>VLOOKUP(I45, MasterElementsList_MEL!$A$1:$M$299,13,FALSE)</f>
        <v>Provider street address  (attending, billing, pharmacy)</v>
      </c>
      <c r="G45" s="118" t="s">
        <v>186</v>
      </c>
      <c r="H45" s="119" t="str">
        <f t="shared" si="0"/>
        <v/>
      </c>
      <c r="I45" s="2" t="s">
        <v>293</v>
      </c>
    </row>
    <row r="46" spans="1:9" ht="31.5" x14ac:dyDescent="0.25">
      <c r="A46" s="103" t="str">
        <f>VLOOKUP(I46, MasterElementsList_MEL!$A$1:$M$299,4,FALSE)</f>
        <v>Provider</v>
      </c>
      <c r="B46" s="103" t="str">
        <f>VLOOKUP(I46, MasterElementsList_MEL!$A$1:$M$299,5,FALSE)</f>
        <v>Geography</v>
      </c>
      <c r="C46" s="103" t="str">
        <f>IF(VLOOKUP(I46, MasterElementsList_MEL!$A$1:$M$299,10,FALSE)= 0, "N", VLOOKUP(I46,MasterElementsList_MEL!$A$1:$M$299,10,FALSE))</f>
        <v>N</v>
      </c>
      <c r="D46" s="104" t="str">
        <f>VLOOKUP(I46, MasterElementsList_MEL!$A$1:$M$299,2,FALSE)</f>
        <v>primary_city</v>
      </c>
      <c r="E46" s="103" t="str">
        <f>VLOOKUP(I46, MasterElementsList_MEL!$A$1:$M$299,12,FALSE)</f>
        <v>Tier 2</v>
      </c>
      <c r="F46" s="105" t="str">
        <f>VLOOKUP(I46, MasterElementsList_MEL!$A$1:$M$299,13,FALSE)</f>
        <v>Provider city  (attending, billing, pharmacy)</v>
      </c>
      <c r="G46" s="118" t="s">
        <v>186</v>
      </c>
      <c r="H46" s="119" t="str">
        <f t="shared" si="0"/>
        <v/>
      </c>
      <c r="I46" s="2" t="s">
        <v>294</v>
      </c>
    </row>
    <row r="47" spans="1:9" ht="31.5" x14ac:dyDescent="0.25">
      <c r="A47" s="103" t="str">
        <f>VLOOKUP(I47, MasterElementsList_MEL!$A$1:$M$299,4,FALSE)</f>
        <v>Provider</v>
      </c>
      <c r="B47" s="103" t="str">
        <f>VLOOKUP(I47, MasterElementsList_MEL!$A$1:$M$299,5,FALSE)</f>
        <v>Geography</v>
      </c>
      <c r="C47" s="103" t="str">
        <f>IF(VLOOKUP(I47, MasterElementsList_MEL!$A$1:$M$299,10,FALSE)= 0, "N", VLOOKUP(I47,MasterElementsList_MEL!$A$1:$M$299,10,FALSE))</f>
        <v>N</v>
      </c>
      <c r="D47" s="104" t="str">
        <f>VLOOKUP(I47, MasterElementsList_MEL!$A$1:$M$299,2,FALSE)</f>
        <v>primary_state</v>
      </c>
      <c r="E47" s="103" t="str">
        <f>VLOOKUP(I47, MasterElementsList_MEL!$A$1:$M$299,12,FALSE)</f>
        <v>Tier 1</v>
      </c>
      <c r="F47" s="105" t="str">
        <f>VLOOKUP(I47, MasterElementsList_MEL!$A$1:$M$299,13,FALSE)</f>
        <v>Provider state  (attending, billing, pharmacy)</v>
      </c>
      <c r="G47" s="118" t="s">
        <v>186</v>
      </c>
      <c r="H47" s="119" t="str">
        <f t="shared" si="0"/>
        <v/>
      </c>
      <c r="I47" s="2" t="s">
        <v>295</v>
      </c>
    </row>
    <row r="48" spans="1:9" ht="31.5" x14ac:dyDescent="0.25">
      <c r="A48" s="103" t="str">
        <f>VLOOKUP(I48, MasterElementsList_MEL!$A$1:$M$299,4,FALSE)</f>
        <v>Provider</v>
      </c>
      <c r="B48" s="103" t="str">
        <f>VLOOKUP(I48, MasterElementsList_MEL!$A$1:$M$299,5,FALSE)</f>
        <v>Geography</v>
      </c>
      <c r="C48" s="103" t="str">
        <f>IF(VLOOKUP(I48, MasterElementsList_MEL!$A$1:$M$299,10,FALSE)= 0, "N", VLOOKUP(I48,MasterElementsList_MEL!$A$1:$M$299,10,FALSE))</f>
        <v>N</v>
      </c>
      <c r="D48" s="104" t="str">
        <f>VLOOKUP(I48, MasterElementsList_MEL!$A$1:$M$299,2,FALSE)</f>
        <v>primary_zip</v>
      </c>
      <c r="E48" s="103" t="str">
        <f>VLOOKUP(I48, MasterElementsList_MEL!$A$1:$M$299,12,FALSE)</f>
        <v>Tier 2</v>
      </c>
      <c r="F48" s="105" t="str">
        <f>VLOOKUP(I48, MasterElementsList_MEL!$A$1:$M$299,13,FALSE)</f>
        <v>Provider location zip  (attending, billing, pharmacy)</v>
      </c>
      <c r="G48" s="118" t="s">
        <v>186</v>
      </c>
      <c r="H48" s="119" t="str">
        <f t="shared" si="0"/>
        <v/>
      </c>
      <c r="I48" s="2" t="s">
        <v>296</v>
      </c>
    </row>
    <row r="49" spans="1:9" ht="63" x14ac:dyDescent="0.25">
      <c r="A49" s="103" t="str">
        <f>VLOOKUP(I49, MasterElementsList_MEL!$A$1:$M$299,4,FALSE)</f>
        <v>Provider</v>
      </c>
      <c r="B49" s="103" t="str">
        <f>VLOOKUP(I49, MasterElementsList_MEL!$A$1:$M$299,5,FALSE)</f>
        <v>Geography</v>
      </c>
      <c r="C49" s="103" t="str">
        <f>IF(VLOOKUP(I49, MasterElementsList_MEL!$A$1:$M$299,10,FALSE)= 0, "N", VLOOKUP(I49,MasterElementsList_MEL!$A$1:$M$299,10,FALSE))</f>
        <v>N</v>
      </c>
      <c r="D49" s="104" t="str">
        <f>VLOOKUP(I49, MasterElementsList_MEL!$A$1:$M$299,2,FALSE)</f>
        <v>Addr_Type</v>
      </c>
      <c r="E49" s="103" t="str">
        <f>VLOOKUP(I49, MasterElementsList_MEL!$A$1:$M$299,12,FALSE)</f>
        <v>Tier 2</v>
      </c>
      <c r="F49" s="105" t="str">
        <f>VLOOKUP(I49, MasterElementsList_MEL!$A$1:$M$299,13,FALSE)</f>
        <v>Address type of provider: B (Business); L (Location); S (Secondary Location); I (Provider Index)</v>
      </c>
      <c r="G49" s="118" t="s">
        <v>186</v>
      </c>
      <c r="H49" s="119" t="str">
        <f t="shared" si="0"/>
        <v/>
      </c>
      <c r="I49" s="2" t="s">
        <v>297</v>
      </c>
    </row>
    <row r="50" spans="1:9" ht="15.75" x14ac:dyDescent="0.25">
      <c r="A50" s="103" t="str">
        <f>VLOOKUP(I50, MasterElementsList_MEL!$A$1:$M$299,4,FALSE)</f>
        <v>Provider</v>
      </c>
      <c r="B50" s="103" t="str">
        <f>VLOOKUP(I50, MasterElementsList_MEL!$A$1:$M$299,5,FALSE)</f>
        <v>Geography</v>
      </c>
      <c r="C50" s="103" t="str">
        <f>IF(VLOOKUP(I50, MasterElementsList_MEL!$A$1:$M$299,10,FALSE)= 0, "N", VLOOKUP(I50,MasterElementsList_MEL!$A$1:$M$299,10,FALSE))</f>
        <v>N</v>
      </c>
      <c r="D50" s="104" t="str">
        <f>VLOOKUP(I50, MasterElementsList_MEL!$A$1:$M$299,2,FALSE)</f>
        <v>Addr_Street_1</v>
      </c>
      <c r="E50" s="103" t="str">
        <f>VLOOKUP(I50, MasterElementsList_MEL!$A$1:$M$299,12,FALSE)</f>
        <v>Tier 2</v>
      </c>
      <c r="F50" s="105" t="str">
        <f>VLOOKUP(I50, MasterElementsList_MEL!$A$1:$M$299,13,FALSE)</f>
        <v>Address of provider</v>
      </c>
      <c r="G50" s="118" t="s">
        <v>186</v>
      </c>
      <c r="H50" s="119" t="str">
        <f t="shared" si="0"/>
        <v/>
      </c>
      <c r="I50" s="2" t="s">
        <v>298</v>
      </c>
    </row>
    <row r="51" spans="1:9" ht="15.75" x14ac:dyDescent="0.25">
      <c r="A51" s="103" t="str">
        <f>VLOOKUP(I51, MasterElementsList_MEL!$A$1:$M$299,4,FALSE)</f>
        <v>Provider</v>
      </c>
      <c r="B51" s="103" t="str">
        <f>VLOOKUP(I51, MasterElementsList_MEL!$A$1:$M$299,5,FALSE)</f>
        <v>Geography</v>
      </c>
      <c r="C51" s="103" t="str">
        <f>IF(VLOOKUP(I51, MasterElementsList_MEL!$A$1:$M$299,10,FALSE)= 0, "N", VLOOKUP(I51,MasterElementsList_MEL!$A$1:$M$299,10,FALSE))</f>
        <v>N</v>
      </c>
      <c r="D51" s="104" t="str">
        <f>VLOOKUP(I51, MasterElementsList_MEL!$A$1:$M$299,2,FALSE)</f>
        <v>Addr_Street_2</v>
      </c>
      <c r="E51" s="103" t="str">
        <f>VLOOKUP(I51, MasterElementsList_MEL!$A$1:$M$299,12,FALSE)</f>
        <v>Tier 2</v>
      </c>
      <c r="F51" s="105" t="str">
        <f>VLOOKUP(I51, MasterElementsList_MEL!$A$1:$M$299,13,FALSE)</f>
        <v>Address 2 of provider</v>
      </c>
      <c r="G51" s="118" t="s">
        <v>186</v>
      </c>
      <c r="H51" s="119" t="str">
        <f t="shared" si="0"/>
        <v/>
      </c>
      <c r="I51" s="2" t="s">
        <v>299</v>
      </c>
    </row>
    <row r="52" spans="1:9" ht="47.25" x14ac:dyDescent="0.25">
      <c r="A52" s="103" t="str">
        <f>VLOOKUP(I52, MasterElementsList_MEL!$A$1:$M$299,4,FALSE)</f>
        <v>Provider</v>
      </c>
      <c r="B52" s="103" t="str">
        <f>VLOOKUP(I52, MasterElementsList_MEL!$A$1:$M$299,5,FALSE)</f>
        <v>Geography</v>
      </c>
      <c r="C52" s="103" t="str">
        <f>IF(VLOOKUP(I52, MasterElementsList_MEL!$A$1:$M$299,10,FALSE)= 0, "N", VLOOKUP(I52,MasterElementsList_MEL!$A$1:$M$299,10,FALSE))</f>
        <v>N</v>
      </c>
      <c r="D52" s="104" t="str">
        <f>VLOOKUP(I52, MasterElementsList_MEL!$A$1:$M$299,2,FALSE)</f>
        <v>Addr_City</v>
      </c>
      <c r="E52" s="103" t="str">
        <f>VLOOKUP(I52, MasterElementsList_MEL!$A$1:$M$299,12,FALSE)</f>
        <v>Tier 2</v>
      </c>
      <c r="F52" s="105" t="str">
        <f>VLOOKUP(I52, MasterElementsList_MEL!$A$1:$M$299,13,FALSE)</f>
        <v>City of Provider</v>
      </c>
      <c r="G52" s="118" t="s">
        <v>51</v>
      </c>
      <c r="H52" s="119" t="s">
        <v>791</v>
      </c>
      <c r="I52" s="2" t="s">
        <v>300</v>
      </c>
    </row>
    <row r="53" spans="1:9" ht="47.25" x14ac:dyDescent="0.25">
      <c r="A53" s="103" t="str">
        <f>VLOOKUP(I53, MasterElementsList_MEL!$A$1:$M$299,4,FALSE)</f>
        <v>Provider</v>
      </c>
      <c r="B53" s="103" t="str">
        <f>VLOOKUP(I53, MasterElementsList_MEL!$A$1:$M$299,5,FALSE)</f>
        <v>Geography</v>
      </c>
      <c r="C53" s="103" t="str">
        <f>IF(VLOOKUP(I53, MasterElementsList_MEL!$A$1:$M$299,10,FALSE)= 0, "N", VLOOKUP(I53,MasterElementsList_MEL!$A$1:$M$299,10,FALSE))</f>
        <v>N</v>
      </c>
      <c r="D53" s="104" t="str">
        <f>VLOOKUP(I53, MasterElementsList_MEL!$A$1:$M$299,2,FALSE)</f>
        <v>Addr_State</v>
      </c>
      <c r="E53" s="103" t="str">
        <f>VLOOKUP(I53, MasterElementsList_MEL!$A$1:$M$299,12,FALSE)</f>
        <v>Tier 1</v>
      </c>
      <c r="F53" s="105" t="str">
        <f>VLOOKUP(I53, MasterElementsList_MEL!$A$1:$M$299,13,FALSE)</f>
        <v>State of provider</v>
      </c>
      <c r="G53" s="118" t="s">
        <v>51</v>
      </c>
      <c r="H53" s="119" t="s">
        <v>791</v>
      </c>
      <c r="I53" s="2" t="s">
        <v>301</v>
      </c>
    </row>
    <row r="54" spans="1:9" ht="47.25" x14ac:dyDescent="0.25">
      <c r="A54" s="103" t="str">
        <f>VLOOKUP(I54, MasterElementsList_MEL!$A$1:$M$299,4,FALSE)</f>
        <v>Provider</v>
      </c>
      <c r="B54" s="103" t="str">
        <f>VLOOKUP(I54, MasterElementsList_MEL!$A$1:$M$299,5,FALSE)</f>
        <v>Geography</v>
      </c>
      <c r="C54" s="103" t="str">
        <f>IF(VLOOKUP(I54, MasterElementsList_MEL!$A$1:$M$299,10,FALSE)= 0, "N", VLOOKUP(I54,MasterElementsList_MEL!$A$1:$M$299,10,FALSE))</f>
        <v>N</v>
      </c>
      <c r="D54" s="104" t="str">
        <f>VLOOKUP(I54, MasterElementsList_MEL!$A$1:$M$299,2,FALSE)</f>
        <v>Addr_ZIP</v>
      </c>
      <c r="E54" s="103" t="str">
        <f>VLOOKUP(I54, MasterElementsList_MEL!$A$1:$M$299,12,FALSE)</f>
        <v>Tier 2</v>
      </c>
      <c r="F54" s="105" t="str">
        <f>VLOOKUP(I54, MasterElementsList_MEL!$A$1:$M$299,13,FALSE)</f>
        <v>ZIP Code of provider - may include non-US codes</v>
      </c>
      <c r="G54" s="118" t="s">
        <v>51</v>
      </c>
      <c r="H54" s="119" t="s">
        <v>791</v>
      </c>
      <c r="I54" s="2" t="s">
        <v>302</v>
      </c>
    </row>
    <row r="55" spans="1:9" ht="47.25" x14ac:dyDescent="0.25">
      <c r="A55" s="103" t="str">
        <f>VLOOKUP(I55, MasterElementsList_MEL!$A$1:$M$299,4,FALSE)</f>
        <v>Provider</v>
      </c>
      <c r="B55" s="103" t="str">
        <f>VLOOKUP(I55, MasterElementsList_MEL!$A$1:$M$299,5,FALSE)</f>
        <v>Geography</v>
      </c>
      <c r="C55" s="103" t="str">
        <f>IF(VLOOKUP(I55, MasterElementsList_MEL!$A$1:$M$299,10,FALSE)= 0, "N", VLOOKUP(I55,MasterElementsList_MEL!$A$1:$M$299,10,FALSE))</f>
        <v>N</v>
      </c>
      <c r="D55" s="104" t="str">
        <f>VLOOKUP(I55, MasterElementsList_MEL!$A$1:$M$299,2,FALSE)</f>
        <v>Zip_Cd_3_Digit</v>
      </c>
      <c r="E55" s="103" t="str">
        <f>VLOOKUP(I55, MasterElementsList_MEL!$A$1:$M$299,12,FALSE)</f>
        <v>Tier 2</v>
      </c>
      <c r="F55" s="105" t="str">
        <f>VLOOKUP(I55, MasterElementsList_MEL!$A$1:$M$299,13,FALSE)</f>
        <v>ZIP Code of provider - may include non-US codes.  Do not include dash. 3-digit</v>
      </c>
      <c r="G55" s="118" t="s">
        <v>186</v>
      </c>
      <c r="H55" s="119" t="str">
        <f t="shared" si="0"/>
        <v/>
      </c>
      <c r="I55" s="2" t="s">
        <v>303</v>
      </c>
    </row>
    <row r="56" spans="1:9" ht="63" x14ac:dyDescent="0.25">
      <c r="A56" s="103" t="str">
        <f>VLOOKUP(I56, MasterElementsList_MEL!$A$1:$M$299,4,FALSE)</f>
        <v>Provider</v>
      </c>
      <c r="B56" s="103" t="str">
        <f>VLOOKUP(I56, MasterElementsList_MEL!$A$1:$M$299,5,FALSE)</f>
        <v>Geography</v>
      </c>
      <c r="C56" s="103" t="str">
        <f>IF(VLOOKUP(I56, MasterElementsList_MEL!$A$1:$M$299,10,FALSE)= 0, "N", VLOOKUP(I56,MasterElementsList_MEL!$A$1:$M$299,10,FALSE))</f>
        <v>N</v>
      </c>
      <c r="D56" s="104" t="str">
        <f>VLOOKUP(I56, MasterElementsList_MEL!$A$1:$M$299,2,FALSE)</f>
        <v>county_fips</v>
      </c>
      <c r="E56" s="103" t="str">
        <f>VLOOKUP(I56, MasterElementsList_MEL!$A$1:$M$299,12,FALSE)</f>
        <v>Tier 2</v>
      </c>
      <c r="F56" s="105" t="str">
        <f>VLOOKUP(I56, MasterElementsList_MEL!$A$1:$M$299,13,FALSE)</f>
        <v>Five digit Federal Information Processing Standard (FIPS) county code associated with me017_member_zip</v>
      </c>
      <c r="G56" s="118" t="s">
        <v>186</v>
      </c>
      <c r="H56" s="119" t="str">
        <f t="shared" si="0"/>
        <v/>
      </c>
      <c r="I56" s="2" t="s">
        <v>304</v>
      </c>
    </row>
    <row r="57" spans="1:9" ht="15.75" x14ac:dyDescent="0.25">
      <c r="A57" s="103" t="str">
        <f>VLOOKUP(I57, MasterElementsList_MEL!$A$1:$M$299,4,FALSE)</f>
        <v>Provider</v>
      </c>
      <c r="B57" s="103" t="str">
        <f>VLOOKUP(I57, MasterElementsList_MEL!$A$1:$M$299,5,FALSE)</f>
        <v>Geography</v>
      </c>
      <c r="C57" s="103" t="str">
        <f>IF(VLOOKUP(I57, MasterElementsList_MEL!$A$1:$M$299,10,FALSE)= 0, "N", VLOOKUP(I57,MasterElementsList_MEL!$A$1:$M$299,10,FALSE))</f>
        <v>N</v>
      </c>
      <c r="D57" s="104" t="str">
        <f>VLOOKUP(I57, MasterElementsList_MEL!$A$1:$M$299,2,FALSE)</f>
        <v>county_name</v>
      </c>
      <c r="E57" s="103" t="str">
        <f>VLOOKUP(I57, MasterElementsList_MEL!$A$1:$M$299,12,FALSE)</f>
        <v>Tier 2</v>
      </c>
      <c r="F57" s="105" t="str">
        <f>VLOOKUP(I57, MasterElementsList_MEL!$A$1:$M$299,13,FALSE)</f>
        <v>Name of county</v>
      </c>
      <c r="G57" s="118" t="s">
        <v>186</v>
      </c>
      <c r="H57" s="119" t="str">
        <f t="shared" si="0"/>
        <v/>
      </c>
      <c r="I57" s="2" t="s">
        <v>305</v>
      </c>
    </row>
  </sheetData>
  <sheetProtection algorithmName="SHA-512" hashValue="yO/ZXURBwoNfSCdTK6g3N3LDy37QwN7cJ1lKr5wocEhFm1gedYp2v/a6eKpKGQ9YI8VUGdIn8da6+VFyrYmBhw==" saltValue="Xy+KCU8POYKDMMEswRVh6w==" spinCount="100000" sheet="1" objects="1" scenarios="1" selectLockedCells="1"/>
  <autoFilter ref="A14:I57" xr:uid="{FD774BEA-5581-418A-98AE-60B6FDB04892}"/>
  <mergeCells count="1">
    <mergeCell ref="A1:H4"/>
  </mergeCells>
  <conditionalFormatting sqref="A14:H14 A15:F57">
    <cfRule type="expression" dxfId="6" priority="1">
      <formula>$A14="Procedure"</formula>
    </cfRule>
    <cfRule type="expression" dxfId="5" priority="2">
      <formula>$A14="Diagnosis"</formula>
    </cfRule>
    <cfRule type="expression" dxfId="4" priority="3">
      <formula>$A14="Provider"</formula>
    </cfRule>
    <cfRule type="expression" dxfId="3" priority="4">
      <formula>$A14="Service"</formula>
    </cfRule>
    <cfRule type="expression" dxfId="2" priority="5">
      <formula>$A14="Claims"</formula>
    </cfRule>
    <cfRule type="expression" dxfId="1" priority="6">
      <formula>$A14="Members"</formula>
    </cfRule>
    <cfRule type="expression" dxfId="0" priority="7">
      <formula>$A14="APAC"</formula>
    </cfRule>
  </conditionalFormatting>
  <dataValidations count="2">
    <dataValidation errorStyle="warning" allowBlank="1" showErrorMessage="1" promptTitle="Yes_No" sqref="D15:D57" xr:uid="{DAB267C6-FD46-4915-AA7D-8FE246FCE568}"/>
    <dataValidation type="list" errorStyle="warning" allowBlank="1" showInputMessage="1" showErrorMessage="1" errorTitle="Warning" error="Y or N only" sqref="G15:G57" xr:uid="{8A767D9F-8AAE-4ACA-9ADA-734FA36455B4}">
      <formula1>"Y,N"</formula1>
    </dataValidation>
  </dataValidations>
  <hyperlinks>
    <hyperlink ref="A5:H5" location="'Cover Page'!A1" display="Have you read the Cover Page &amp; Instructions? Please read first before filling out this sheet." xr:uid="{0CAE2601-56A7-4FD4-93DE-6D0E35F8F26C}"/>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8A96F-935D-4F38-9C7D-4EF30D4C0E96}">
  <sheetPr filterMode="1"/>
  <dimension ref="A1:N300"/>
  <sheetViews>
    <sheetView topLeftCell="B1" workbookViewId="0"/>
  </sheetViews>
  <sheetFormatPr defaultColWidth="8.85546875" defaultRowHeight="15" customHeight="1" x14ac:dyDescent="0.25"/>
  <cols>
    <col min="1" max="1" width="35.5703125" style="2" hidden="1" customWidth="1"/>
    <col min="2" max="2" width="36.85546875" style="2" bestFit="1" customWidth="1"/>
    <col min="3" max="3" width="12.42578125" style="2" bestFit="1" customWidth="1"/>
    <col min="4" max="4" width="13.42578125" style="2" bestFit="1" customWidth="1"/>
    <col min="5" max="5" width="18.5703125" style="2" customWidth="1"/>
    <col min="6" max="6" width="4.7109375" style="2" customWidth="1"/>
    <col min="7" max="7" width="6.7109375" style="2" customWidth="1"/>
    <col min="8" max="8" width="5.7109375" style="2" customWidth="1"/>
    <col min="9" max="9" width="6.5703125" style="2" customWidth="1"/>
    <col min="10" max="10" width="10.5703125" style="2" customWidth="1"/>
    <col min="11" max="11" width="15" style="2" customWidth="1"/>
    <col min="12" max="12" width="12.7109375" style="2" customWidth="1"/>
    <col min="13" max="13" width="43.140625" style="64" customWidth="1"/>
    <col min="14" max="14" width="30.42578125" style="2" customWidth="1"/>
    <col min="15" max="16384" width="8.85546875" style="2"/>
  </cols>
  <sheetData>
    <row r="1" spans="1:14" s="1" customFormat="1" ht="112.5" x14ac:dyDescent="0.3">
      <c r="A1" s="5" t="s">
        <v>78</v>
      </c>
      <c r="B1" s="5" t="s">
        <v>18</v>
      </c>
      <c r="C1" s="5" t="s">
        <v>306</v>
      </c>
      <c r="D1" s="5" t="s">
        <v>15</v>
      </c>
      <c r="E1" s="5" t="s">
        <v>16</v>
      </c>
      <c r="F1" s="5" t="s">
        <v>307</v>
      </c>
      <c r="G1" s="5" t="s">
        <v>308</v>
      </c>
      <c r="H1" s="5" t="s">
        <v>309</v>
      </c>
      <c r="I1" s="5" t="s">
        <v>310</v>
      </c>
      <c r="J1" s="5" t="s">
        <v>17</v>
      </c>
      <c r="K1" s="5" t="s">
        <v>21</v>
      </c>
      <c r="L1" s="5" t="s">
        <v>19</v>
      </c>
      <c r="M1" s="5" t="s">
        <v>20</v>
      </c>
      <c r="N1" s="5" t="s">
        <v>22</v>
      </c>
    </row>
    <row r="2" spans="1:14" ht="45" x14ac:dyDescent="0.25">
      <c r="A2" s="2" t="str">
        <f t="shared" ref="A2:A65" si="0">IF(C2 ="Medical Claims", B2 &amp; "MC", IF(C2="Dental Claims", B2 &amp; "DC", IF(C2="Pharmacy Claims", B2 &amp; "PC", IF(C2="Enrollment", B2 &amp; "EN", IF(C2="Providers", B2 &amp; "PR")))))</f>
        <v>uidMC</v>
      </c>
      <c r="B2" s="3" t="s">
        <v>311</v>
      </c>
      <c r="C2" s="3" t="s">
        <v>312</v>
      </c>
      <c r="D2" s="3" t="s">
        <v>61</v>
      </c>
      <c r="E2" s="3" t="s">
        <v>313</v>
      </c>
      <c r="F2" s="3">
        <v>1</v>
      </c>
      <c r="G2" s="3">
        <v>1</v>
      </c>
      <c r="H2" s="3">
        <v>1</v>
      </c>
      <c r="I2" s="3">
        <v>1</v>
      </c>
      <c r="J2" s="3" t="s">
        <v>51</v>
      </c>
      <c r="K2" s="3" t="str">
        <f>INDEX(MedicalClaims!$G$13:$G$120, MATCH(A2, MedicalClaims!$I$13:$I$120, 0))</f>
        <v>Y</v>
      </c>
      <c r="L2" s="3" t="s">
        <v>40</v>
      </c>
      <c r="M2" s="3" t="s">
        <v>314</v>
      </c>
      <c r="N2" s="3" t="str">
        <f>INDEX(MedicalClaims!$H$13:$H$120, MATCH(A2, MedicalClaims!$I$13:$I$120, 0))</f>
        <v>APAC justification for all 'Always Included' Data Elements can be found on the Cover Page tab.</v>
      </c>
    </row>
    <row r="3" spans="1:14" ht="45" x14ac:dyDescent="0.25">
      <c r="A3" s="2" t="str">
        <f t="shared" si="0"/>
        <v>release_idMC</v>
      </c>
      <c r="B3" s="3" t="s">
        <v>315</v>
      </c>
      <c r="C3" s="3" t="s">
        <v>312</v>
      </c>
      <c r="D3" s="3" t="s">
        <v>61</v>
      </c>
      <c r="E3" s="3" t="s">
        <v>313</v>
      </c>
      <c r="F3" s="3">
        <v>1</v>
      </c>
      <c r="G3" s="3">
        <v>1</v>
      </c>
      <c r="H3" s="3">
        <v>1</v>
      </c>
      <c r="I3" s="3">
        <v>2</v>
      </c>
      <c r="J3" s="3" t="s">
        <v>51</v>
      </c>
      <c r="K3" s="3" t="str">
        <f>INDEX(MedicalClaims!$G$13:$G$120, MATCH(A3, MedicalClaims!$I$13:$I$120, 0))</f>
        <v>Y</v>
      </c>
      <c r="L3" s="3" t="s">
        <v>40</v>
      </c>
      <c r="M3" s="3" t="s">
        <v>316</v>
      </c>
      <c r="N3" s="3" t="str">
        <f>INDEX(MedicalClaims!$H$13:$H$120, MATCH(A3, MedicalClaims!$I$13:$I$120, 0))</f>
        <v>APAC justification for all 'Always Included' Data Elements can be found on the Cover Page tab.</v>
      </c>
    </row>
    <row r="4" spans="1:14" ht="45" x14ac:dyDescent="0.25">
      <c r="A4" s="2" t="str">
        <f t="shared" si="0"/>
        <v>uniquepersonIDMC</v>
      </c>
      <c r="B4" s="3" t="s">
        <v>317</v>
      </c>
      <c r="C4" s="3" t="s">
        <v>312</v>
      </c>
      <c r="D4" s="3" t="s">
        <v>63</v>
      </c>
      <c r="E4" s="3" t="s">
        <v>313</v>
      </c>
      <c r="F4" s="3">
        <v>1</v>
      </c>
      <c r="G4" s="3">
        <v>2</v>
      </c>
      <c r="H4" s="3">
        <v>1</v>
      </c>
      <c r="I4" s="3">
        <v>1</v>
      </c>
      <c r="J4" s="3" t="s">
        <v>51</v>
      </c>
      <c r="K4" s="3" t="str">
        <f>INDEX(MedicalClaims!$G$13:$G$120, MATCH(A4, MedicalClaims!$I$13:$I$120, 0))</f>
        <v>Y</v>
      </c>
      <c r="L4" s="3" t="s">
        <v>40</v>
      </c>
      <c r="M4" s="3" t="s">
        <v>318</v>
      </c>
      <c r="N4" s="3" t="str">
        <f>INDEX(MedicalClaims!$H$13:$H$120, MATCH(A4, MedicalClaims!$I$13:$I$120, 0))</f>
        <v>APAC justification for all 'Always Included' Data Elements can be found on the Cover Page tab.</v>
      </c>
    </row>
    <row r="5" spans="1:14" ht="45" x14ac:dyDescent="0.25">
      <c r="A5" s="2" t="str">
        <f t="shared" si="0"/>
        <v>dw_member_idMC</v>
      </c>
      <c r="B5" s="3" t="s">
        <v>319</v>
      </c>
      <c r="C5" s="3" t="s">
        <v>312</v>
      </c>
      <c r="D5" s="3" t="s">
        <v>63</v>
      </c>
      <c r="E5" s="3" t="s">
        <v>313</v>
      </c>
      <c r="F5" s="3">
        <v>1</v>
      </c>
      <c r="G5" s="3">
        <v>2</v>
      </c>
      <c r="H5" s="3">
        <v>1</v>
      </c>
      <c r="I5" s="3">
        <v>2</v>
      </c>
      <c r="J5" s="3" t="s">
        <v>51</v>
      </c>
      <c r="K5" s="3" t="str">
        <f>INDEX(MedicalClaims!$G$13:$G$120, MATCH(A5, MedicalClaims!$I$13:$I$120, 0))</f>
        <v>Y</v>
      </c>
      <c r="L5" s="3" t="s">
        <v>40</v>
      </c>
      <c r="M5" s="3" t="s">
        <v>320</v>
      </c>
      <c r="N5" s="3" t="str">
        <f>INDEX(MedicalClaims!$H$13:$H$120, MATCH(A5, MedicalClaims!$I$13:$I$120, 0))</f>
        <v>APAC justification for all 'Always Included' Data Elements can be found on the Cover Page tab.</v>
      </c>
    </row>
    <row r="6" spans="1:14" ht="30" hidden="1" x14ac:dyDescent="0.25">
      <c r="A6" s="2" t="str">
        <f t="shared" si="0"/>
        <v>age_groupMC</v>
      </c>
      <c r="B6" s="3" t="s">
        <v>47</v>
      </c>
      <c r="C6" s="3" t="s">
        <v>312</v>
      </c>
      <c r="D6" s="3" t="s">
        <v>63</v>
      </c>
      <c r="E6" s="3" t="s">
        <v>321</v>
      </c>
      <c r="F6" s="3">
        <v>1</v>
      </c>
      <c r="G6" s="3">
        <v>2</v>
      </c>
      <c r="H6" s="3">
        <v>2</v>
      </c>
      <c r="I6" s="3">
        <v>1</v>
      </c>
      <c r="J6" s="3"/>
      <c r="K6" s="3" t="str">
        <f>INDEX(MedicalClaims!$G$13:$G$120, MATCH(A6, MedicalClaims!$I$13:$I$120, 0))</f>
        <v>N</v>
      </c>
      <c r="L6" s="3" t="s">
        <v>40</v>
      </c>
      <c r="M6" s="3" t="s">
        <v>48</v>
      </c>
      <c r="N6" s="3" t="str">
        <f>INDEX(MedicalClaims!$H$13:$H$120, MATCH(A6, MedicalClaims!$I$13:$I$120, 0))</f>
        <v/>
      </c>
    </row>
    <row r="7" spans="1:14" ht="30" hidden="1" x14ac:dyDescent="0.25">
      <c r="A7" s="2" t="str">
        <f t="shared" si="0"/>
        <v>yobMC</v>
      </c>
      <c r="B7" s="3" t="s">
        <v>49</v>
      </c>
      <c r="C7" s="3" t="s">
        <v>312</v>
      </c>
      <c r="D7" s="3" t="s">
        <v>63</v>
      </c>
      <c r="E7" s="3" t="s">
        <v>321</v>
      </c>
      <c r="F7" s="3">
        <v>1</v>
      </c>
      <c r="G7" s="3">
        <v>2</v>
      </c>
      <c r="H7" s="3">
        <v>2</v>
      </c>
      <c r="I7" s="3">
        <v>2</v>
      </c>
      <c r="J7" s="3"/>
      <c r="K7" s="3" t="str">
        <f>INDEX(MedicalClaims!$G$13:$G$120, MATCH(A7, MedicalClaims!$I$13:$I$120, 0))</f>
        <v>N</v>
      </c>
      <c r="L7" s="3" t="s">
        <v>42</v>
      </c>
      <c r="M7" s="3" t="s">
        <v>322</v>
      </c>
      <c r="N7" s="3" t="str">
        <f>INDEX(MedicalClaims!$H$13:$H$120, MATCH(A7, MedicalClaims!$I$13:$I$120, 0))</f>
        <v/>
      </c>
    </row>
    <row r="8" spans="1:14" ht="90" x14ac:dyDescent="0.25">
      <c r="A8" s="2" t="str">
        <f t="shared" si="0"/>
        <v>ageMC</v>
      </c>
      <c r="B8" s="3" t="s">
        <v>52</v>
      </c>
      <c r="C8" s="3" t="s">
        <v>312</v>
      </c>
      <c r="D8" s="3" t="s">
        <v>63</v>
      </c>
      <c r="E8" s="3" t="s">
        <v>321</v>
      </c>
      <c r="F8" s="3">
        <v>1</v>
      </c>
      <c r="G8" s="3">
        <v>2</v>
      </c>
      <c r="H8" s="3">
        <v>2</v>
      </c>
      <c r="I8" s="3">
        <v>3</v>
      </c>
      <c r="J8" s="3"/>
      <c r="K8" s="3" t="str">
        <f>INDEX(MedicalClaims!$G$13:$G$120, MATCH(A8, MedicalClaims!$I$13:$I$120, 0))</f>
        <v>Y</v>
      </c>
      <c r="L8" s="3" t="s">
        <v>42</v>
      </c>
      <c r="M8" s="3" t="s">
        <v>53</v>
      </c>
      <c r="N8" s="3" t="str">
        <f>INDEX(MedicalClaims!$H$13:$H$120, MATCH(A8, MedicalClaims!$I$13:$I$120, 0))</f>
        <v>To create custom age groupings that aline with OHP coverage groupings which include age breakdowns more then just what is available in the tier 1 age grouping</v>
      </c>
    </row>
    <row r="9" spans="1:14" ht="45" x14ac:dyDescent="0.25">
      <c r="A9" s="2" t="str">
        <f t="shared" si="0"/>
        <v>me013_member_gender_cdMC</v>
      </c>
      <c r="B9" s="3" t="s">
        <v>323</v>
      </c>
      <c r="C9" s="3" t="s">
        <v>312</v>
      </c>
      <c r="D9" s="3" t="s">
        <v>63</v>
      </c>
      <c r="E9" s="3" t="s">
        <v>321</v>
      </c>
      <c r="F9" s="3">
        <v>1</v>
      </c>
      <c r="G9" s="3">
        <v>2</v>
      </c>
      <c r="H9" s="3">
        <v>2</v>
      </c>
      <c r="I9" s="3">
        <v>4</v>
      </c>
      <c r="J9" s="3"/>
      <c r="K9" s="3" t="str">
        <f>INDEX(MedicalClaims!$G$13:$G$120, MATCH(A9, MedicalClaims!$I$13:$I$120, 0))</f>
        <v>Y</v>
      </c>
      <c r="L9" s="3" t="s">
        <v>40</v>
      </c>
      <c r="M9" s="3" t="s">
        <v>324</v>
      </c>
      <c r="N9" s="3" t="str">
        <f>INDEX(MedicalClaims!$H$13:$H$120, MATCH(A9, MedicalClaims!$I$13:$I$120, 0))</f>
        <v>Identify differenences that may exist in telehealth services by gender.</v>
      </c>
    </row>
    <row r="10" spans="1:14" ht="60" x14ac:dyDescent="0.25">
      <c r="A10" s="2" t="str">
        <f t="shared" si="0"/>
        <v>urban_flMC</v>
      </c>
      <c r="B10" s="3" t="s">
        <v>325</v>
      </c>
      <c r="C10" s="3" t="s">
        <v>312</v>
      </c>
      <c r="D10" s="3" t="s">
        <v>63</v>
      </c>
      <c r="E10" s="3" t="s">
        <v>326</v>
      </c>
      <c r="F10" s="3">
        <v>1</v>
      </c>
      <c r="G10" s="3">
        <v>2</v>
      </c>
      <c r="H10" s="3">
        <v>3</v>
      </c>
      <c r="I10" s="3">
        <v>1</v>
      </c>
      <c r="J10" s="3"/>
      <c r="K10" s="3" t="str">
        <f>INDEX(MedicalClaims!$G$13:$G$120, MATCH(A10, MedicalClaims!$I$13:$I$120, 0))</f>
        <v>Y</v>
      </c>
      <c r="L10" s="3" t="s">
        <v>40</v>
      </c>
      <c r="M10" s="3" t="s">
        <v>327</v>
      </c>
      <c r="N10" s="3" t="str">
        <f>INDEX(MedicalClaims!$H$13:$H$120, MATCH(A10, MedicalClaims!$I$13:$I$120, 0))</f>
        <v>RHTP project will be looking specifically at changes in rural regions of the state with some comparision to urban areas.</v>
      </c>
    </row>
    <row r="11" spans="1:14" ht="60" x14ac:dyDescent="0.25">
      <c r="A11" s="2" t="str">
        <f t="shared" si="0"/>
        <v>member_zip_threeMC</v>
      </c>
      <c r="B11" s="3" t="s">
        <v>328</v>
      </c>
      <c r="C11" s="3" t="s">
        <v>312</v>
      </c>
      <c r="D11" s="3" t="s">
        <v>63</v>
      </c>
      <c r="E11" s="3" t="s">
        <v>326</v>
      </c>
      <c r="F11" s="3">
        <v>1</v>
      </c>
      <c r="G11" s="3">
        <v>2</v>
      </c>
      <c r="H11" s="3">
        <v>3</v>
      </c>
      <c r="I11" s="3">
        <v>2</v>
      </c>
      <c r="J11" s="3"/>
      <c r="K11" s="3" t="str">
        <f>INDEX(MedicalClaims!$G$13:$G$120, MATCH(A11, MedicalClaims!$I$13:$I$120, 0))</f>
        <v>Y</v>
      </c>
      <c r="L11" s="3" t="s">
        <v>42</v>
      </c>
      <c r="M11" s="3" t="s">
        <v>329</v>
      </c>
      <c r="N11" s="3" t="str">
        <f>INDEX(MedicalClaims!$H$13:$H$120, MATCH(A11, MedicalClaims!$I$13:$I$120, 0))</f>
        <v>Will be looking for more granular data to match with program changes for specific rural service areas in Oregon.</v>
      </c>
    </row>
    <row r="12" spans="1:14" ht="45" x14ac:dyDescent="0.25">
      <c r="A12" s="2" t="str">
        <f t="shared" si="0"/>
        <v>dw_claim_idMC</v>
      </c>
      <c r="B12" s="3" t="s">
        <v>330</v>
      </c>
      <c r="C12" s="3" t="s">
        <v>312</v>
      </c>
      <c r="D12" s="3" t="s">
        <v>66</v>
      </c>
      <c r="E12" s="3" t="s">
        <v>313</v>
      </c>
      <c r="F12" s="3">
        <v>1</v>
      </c>
      <c r="G12" s="3">
        <v>3</v>
      </c>
      <c r="H12" s="3">
        <v>1</v>
      </c>
      <c r="I12" s="3">
        <v>1</v>
      </c>
      <c r="J12" s="3" t="s">
        <v>51</v>
      </c>
      <c r="K12" s="3" t="str">
        <f>INDEX(MedicalClaims!$G$13:$G$120, MATCH(A12, MedicalClaims!$I$13:$I$120, 0))</f>
        <v>Y</v>
      </c>
      <c r="L12" s="3" t="s">
        <v>40</v>
      </c>
      <c r="M12" s="3" t="s">
        <v>331</v>
      </c>
      <c r="N12" s="3" t="str">
        <f>INDEX(MedicalClaims!$H$13:$H$120, MATCH(A12, MedicalClaims!$I$13:$I$120, 0))</f>
        <v>APAC justification for all 'Always Included' Data Elements can be found on the Cover Page tab.</v>
      </c>
    </row>
    <row r="13" spans="1:14" ht="45" x14ac:dyDescent="0.25">
      <c r="A13" s="2" t="str">
        <f t="shared" si="0"/>
        <v>mc005_line_noMC</v>
      </c>
      <c r="B13" s="3" t="s">
        <v>332</v>
      </c>
      <c r="C13" s="3" t="s">
        <v>312</v>
      </c>
      <c r="D13" s="3" t="s">
        <v>66</v>
      </c>
      <c r="E13" s="3" t="s">
        <v>313</v>
      </c>
      <c r="F13" s="3">
        <v>1</v>
      </c>
      <c r="G13" s="3">
        <v>3</v>
      </c>
      <c r="H13" s="3">
        <v>1</v>
      </c>
      <c r="I13" s="3">
        <v>2</v>
      </c>
      <c r="J13" s="3" t="s">
        <v>51</v>
      </c>
      <c r="K13" s="3" t="str">
        <f>INDEX(MedicalClaims!$G$13:$G$120, MATCH(A13, MedicalClaims!$I$13:$I$120, 0))</f>
        <v>Y</v>
      </c>
      <c r="L13" s="3" t="s">
        <v>40</v>
      </c>
      <c r="M13" s="3" t="s">
        <v>333</v>
      </c>
      <c r="N13" s="3" t="str">
        <f>INDEX(MedicalClaims!$H$13:$H$120, MATCH(A13, MedicalClaims!$I$13:$I$120, 0))</f>
        <v>APAC justification for all 'Always Included' Data Elements can be found on the Cover Page tab.</v>
      </c>
    </row>
    <row r="14" spans="1:14" ht="45" hidden="1" x14ac:dyDescent="0.25">
      <c r="A14" s="2" t="str">
        <f t="shared" si="0"/>
        <v>orphan_flMC</v>
      </c>
      <c r="B14" s="3" t="s">
        <v>334</v>
      </c>
      <c r="C14" s="3" t="s">
        <v>312</v>
      </c>
      <c r="D14" s="3" t="s">
        <v>66</v>
      </c>
      <c r="E14" s="3" t="s">
        <v>335</v>
      </c>
      <c r="F14" s="3">
        <v>1</v>
      </c>
      <c r="G14" s="3">
        <v>3</v>
      </c>
      <c r="H14" s="3">
        <v>2</v>
      </c>
      <c r="I14" s="3">
        <v>1</v>
      </c>
      <c r="J14" s="3"/>
      <c r="K14" s="3" t="str">
        <f>INDEX(MedicalClaims!$G$13:$G$120, MATCH(A14, MedicalClaims!$I$13:$I$120, 0))</f>
        <v>N</v>
      </c>
      <c r="L14" s="3" t="s">
        <v>40</v>
      </c>
      <c r="M14" s="3" t="s">
        <v>336</v>
      </c>
      <c r="N14" s="3" t="str">
        <f>INDEX(MedicalClaims!$H$13:$H$120, MATCH(A14, MedicalClaims!$I$13:$I$120, 0))</f>
        <v/>
      </c>
    </row>
    <row r="15" spans="1:14" ht="45" x14ac:dyDescent="0.25">
      <c r="A15" s="2" t="str">
        <f t="shared" si="0"/>
        <v>mc038_claim_status_cdMC</v>
      </c>
      <c r="B15" s="3" t="s">
        <v>337</v>
      </c>
      <c r="C15" s="3" t="s">
        <v>312</v>
      </c>
      <c r="D15" s="3" t="s">
        <v>66</v>
      </c>
      <c r="E15" s="3" t="s">
        <v>335</v>
      </c>
      <c r="F15" s="3">
        <v>1</v>
      </c>
      <c r="G15" s="3">
        <v>3</v>
      </c>
      <c r="H15" s="3">
        <v>2</v>
      </c>
      <c r="I15" s="3">
        <v>2</v>
      </c>
      <c r="J15" s="3" t="s">
        <v>51</v>
      </c>
      <c r="K15" s="3" t="str">
        <f>INDEX(MedicalClaims!$G$13:$G$120, MATCH(A15, MedicalClaims!$I$13:$I$120, 0))</f>
        <v>Y</v>
      </c>
      <c r="L15" s="3" t="s">
        <v>40</v>
      </c>
      <c r="M15" s="3" t="s">
        <v>338</v>
      </c>
      <c r="N15" s="3" t="str">
        <f>INDEX(MedicalClaims!$H$13:$H$120, MATCH(A15, MedicalClaims!$I$13:$I$120, 0))</f>
        <v>APAC justification for all 'Always Included' Data Elements can be found on the Cover Page tab.</v>
      </c>
    </row>
    <row r="16" spans="1:14" ht="75" x14ac:dyDescent="0.25">
      <c r="A16" s="2" t="str">
        <f t="shared" si="0"/>
        <v>mc003_insurance_product_type_cdMC</v>
      </c>
      <c r="B16" s="3" t="s">
        <v>339</v>
      </c>
      <c r="C16" s="3" t="s">
        <v>312</v>
      </c>
      <c r="D16" s="3" t="s">
        <v>66</v>
      </c>
      <c r="E16" s="3" t="s">
        <v>335</v>
      </c>
      <c r="F16" s="3">
        <v>1</v>
      </c>
      <c r="G16" s="3">
        <v>3</v>
      </c>
      <c r="H16" s="3">
        <v>2</v>
      </c>
      <c r="I16" s="3">
        <v>3</v>
      </c>
      <c r="J16" s="3"/>
      <c r="K16" s="3" t="str">
        <f>INDEX(MedicalClaims!$G$13:$G$120, MATCH(A16, MedicalClaims!$I$13:$I$120, 0))</f>
        <v>Y</v>
      </c>
      <c r="L16" s="3" t="s">
        <v>40</v>
      </c>
      <c r="M16" s="3" t="s">
        <v>340</v>
      </c>
      <c r="N16" s="3" t="str">
        <f>INDEX(MedicalClaims!$H$13:$H$120, MATCH(A16, MedicalClaims!$I$13:$I$120, 0))</f>
        <v>Would like to analyze any differences that may exist in service utilization for different insurance types (ex. Medicaid vs Commercial)</v>
      </c>
    </row>
    <row r="17" spans="1:14" ht="30" hidden="1" x14ac:dyDescent="0.25">
      <c r="A17" s="2" t="str">
        <f t="shared" si="0"/>
        <v>mc038a_cob_statusMC</v>
      </c>
      <c r="B17" s="3" t="s">
        <v>341</v>
      </c>
      <c r="C17" s="3" t="s">
        <v>312</v>
      </c>
      <c r="D17" s="3" t="s">
        <v>66</v>
      </c>
      <c r="E17" s="3" t="s">
        <v>335</v>
      </c>
      <c r="F17" s="3">
        <v>1</v>
      </c>
      <c r="G17" s="3">
        <v>3</v>
      </c>
      <c r="H17" s="3">
        <v>2</v>
      </c>
      <c r="I17" s="3">
        <v>4</v>
      </c>
      <c r="J17" s="3"/>
      <c r="K17" s="3" t="str">
        <f>INDEX(MedicalClaims!$G$13:$G$120, MATCH(A17, MedicalClaims!$I$13:$I$120, 0))</f>
        <v>N</v>
      </c>
      <c r="L17" s="3" t="s">
        <v>40</v>
      </c>
      <c r="M17" s="3" t="s">
        <v>342</v>
      </c>
      <c r="N17" s="3" t="str">
        <f>INDEX(MedicalClaims!$H$13:$H$120, MATCH(A17, MedicalClaims!$I$13:$I$120, 0))</f>
        <v/>
      </c>
    </row>
    <row r="18" spans="1:14" ht="75" x14ac:dyDescent="0.25">
      <c r="A18" s="2" t="str">
        <f t="shared" si="0"/>
        <v>Claim_LOBMC</v>
      </c>
      <c r="B18" s="3" t="s">
        <v>343</v>
      </c>
      <c r="C18" s="3" t="s">
        <v>312</v>
      </c>
      <c r="D18" s="3" t="s">
        <v>66</v>
      </c>
      <c r="E18" s="3" t="s">
        <v>335</v>
      </c>
      <c r="F18" s="3">
        <v>1</v>
      </c>
      <c r="G18" s="3">
        <v>3</v>
      </c>
      <c r="H18" s="3">
        <v>2</v>
      </c>
      <c r="I18" s="3">
        <v>5</v>
      </c>
      <c r="J18" s="3"/>
      <c r="K18" s="3" t="str">
        <f>INDEX(MedicalClaims!$G$13:$G$120, MATCH(A18, MedicalClaims!$I$13:$I$120, 0))</f>
        <v>Y</v>
      </c>
      <c r="L18" s="3" t="s">
        <v>40</v>
      </c>
      <c r="M18" s="3" t="s">
        <v>344</v>
      </c>
      <c r="N18" s="3" t="str">
        <f>INDEX(MedicalClaims!$H$13:$H$120, MATCH(A18, MedicalClaims!$I$13:$I$120, 0))</f>
        <v>Would like to analysis any differences that may exist in service utilization for different insurance types (ex. Medicaid vs Commercial)</v>
      </c>
    </row>
    <row r="19" spans="1:14" ht="60" x14ac:dyDescent="0.25">
      <c r="A19" s="2" t="str">
        <f t="shared" si="0"/>
        <v>mc207_payment_typeMC</v>
      </c>
      <c r="B19" s="3" t="s">
        <v>345</v>
      </c>
      <c r="C19" s="3" t="s">
        <v>312</v>
      </c>
      <c r="D19" s="3" t="s">
        <v>66</v>
      </c>
      <c r="E19" s="3" t="s">
        <v>335</v>
      </c>
      <c r="F19" s="3">
        <v>1</v>
      </c>
      <c r="G19" s="3">
        <v>3</v>
      </c>
      <c r="H19" s="3">
        <v>2</v>
      </c>
      <c r="I19" s="3">
        <v>6</v>
      </c>
      <c r="J19" s="3"/>
      <c r="K19" s="3" t="str">
        <f>INDEX(MedicalClaims!$G$13:$G$120, MATCH(A19, MedicalClaims!$I$13:$I$120, 0))</f>
        <v>Y</v>
      </c>
      <c r="L19" s="3" t="s">
        <v>40</v>
      </c>
      <c r="M19" s="3" t="s">
        <v>346</v>
      </c>
      <c r="N19" s="3" t="str">
        <f>INDEX(MedicalClaims!$H$13:$H$120, MATCH(A19, MedicalClaims!$I$13:$I$120, 0))</f>
        <v>Would like to analysis any differences that may exist in service utilization for each payment methodology.</v>
      </c>
    </row>
    <row r="20" spans="1:14" ht="30" hidden="1" x14ac:dyDescent="0.25">
      <c r="A20" s="2" t="str">
        <f t="shared" si="0"/>
        <v>self_insured_flMC</v>
      </c>
      <c r="B20" s="3" t="s">
        <v>347</v>
      </c>
      <c r="C20" s="3" t="s">
        <v>312</v>
      </c>
      <c r="D20" s="3" t="s">
        <v>66</v>
      </c>
      <c r="E20" s="3" t="s">
        <v>335</v>
      </c>
      <c r="F20" s="3">
        <v>1</v>
      </c>
      <c r="G20" s="3">
        <v>3</v>
      </c>
      <c r="H20" s="3">
        <v>2</v>
      </c>
      <c r="I20" s="3">
        <v>7</v>
      </c>
      <c r="J20" s="3"/>
      <c r="K20" s="3" t="str">
        <f>INDEX(MedicalClaims!$G$13:$G$120, MATCH(A20, MedicalClaims!$I$13:$I$120, 0))</f>
        <v>N</v>
      </c>
      <c r="L20" s="3" t="s">
        <v>40</v>
      </c>
      <c r="M20" s="3" t="s">
        <v>348</v>
      </c>
      <c r="N20" s="3" t="str">
        <f>INDEX(MedicalClaims!$H$13:$H$120, MATCH(A20, MedicalClaims!$I$13:$I$120, 0))</f>
        <v/>
      </c>
    </row>
    <row r="21" spans="1:14" ht="60" hidden="1" x14ac:dyDescent="0.25">
      <c r="A21" s="2" t="str">
        <f t="shared" si="0"/>
        <v>mc001_payer_typeMC</v>
      </c>
      <c r="B21" s="3" t="s">
        <v>349</v>
      </c>
      <c r="C21" s="3" t="s">
        <v>312</v>
      </c>
      <c r="D21" s="3" t="s">
        <v>66</v>
      </c>
      <c r="E21" s="3" t="s">
        <v>335</v>
      </c>
      <c r="F21" s="3">
        <v>1</v>
      </c>
      <c r="G21" s="3">
        <v>3</v>
      </c>
      <c r="H21" s="3">
        <v>2</v>
      </c>
      <c r="I21" s="3">
        <v>8</v>
      </c>
      <c r="J21" s="3"/>
      <c r="K21" s="3" t="str">
        <f>INDEX(MedicalClaims!$G$13:$G$120, MATCH(A21, MedicalClaims!$I$13:$I$120, 0))</f>
        <v>N</v>
      </c>
      <c r="L21" s="3" t="s">
        <v>40</v>
      </c>
      <c r="M21" s="3" t="s">
        <v>350</v>
      </c>
      <c r="N21" s="3" t="str">
        <f>INDEX(MedicalClaims!$H$13:$H$120, MATCH(A21, MedicalClaims!$I$13:$I$120, 0))</f>
        <v/>
      </c>
    </row>
    <row r="22" spans="1:14" ht="30" hidden="1" x14ac:dyDescent="0.25">
      <c r="A22" s="2" t="str">
        <f t="shared" si="0"/>
        <v>mc061_service_qtyMC</v>
      </c>
      <c r="B22" s="3" t="s">
        <v>351</v>
      </c>
      <c r="C22" s="3" t="s">
        <v>312</v>
      </c>
      <c r="D22" s="3" t="s">
        <v>66</v>
      </c>
      <c r="E22" s="3" t="s">
        <v>352</v>
      </c>
      <c r="F22" s="3">
        <v>1</v>
      </c>
      <c r="G22" s="3">
        <v>3</v>
      </c>
      <c r="H22" s="3">
        <v>3</v>
      </c>
      <c r="I22" s="3">
        <v>1</v>
      </c>
      <c r="J22" s="3"/>
      <c r="K22" s="3" t="str">
        <f>INDEX(MedicalClaims!$G$13:$G$120, MATCH(A22, MedicalClaims!$I$13:$I$120, 0))</f>
        <v>N</v>
      </c>
      <c r="L22" s="3" t="s">
        <v>40</v>
      </c>
      <c r="M22" s="3" t="s">
        <v>353</v>
      </c>
      <c r="N22" s="3" t="str">
        <f>INDEX(MedicalClaims!$H$13:$H$120, MATCH(A22, MedicalClaims!$I$13:$I$120, 0))</f>
        <v/>
      </c>
    </row>
    <row r="23" spans="1:14" ht="30" hidden="1" x14ac:dyDescent="0.25">
      <c r="A23" s="2" t="str">
        <f t="shared" si="0"/>
        <v>mc017_paid_dtMC</v>
      </c>
      <c r="B23" s="3" t="s">
        <v>354</v>
      </c>
      <c r="C23" s="3" t="s">
        <v>312</v>
      </c>
      <c r="D23" s="3" t="s">
        <v>66</v>
      </c>
      <c r="E23" s="3" t="s">
        <v>352</v>
      </c>
      <c r="F23" s="3">
        <v>1</v>
      </c>
      <c r="G23" s="3">
        <v>3</v>
      </c>
      <c r="H23" s="3">
        <v>3</v>
      </c>
      <c r="I23" s="3">
        <v>2</v>
      </c>
      <c r="J23" s="3"/>
      <c r="K23" s="3" t="str">
        <f>INDEX(MedicalClaims!$G$13:$G$120, MATCH(A23, MedicalClaims!$I$13:$I$120, 0))</f>
        <v>N</v>
      </c>
      <c r="L23" s="3" t="s">
        <v>42</v>
      </c>
      <c r="M23" s="3" t="s">
        <v>355</v>
      </c>
      <c r="N23" s="3" t="str">
        <f>INDEX(MedicalClaims!$H$13:$H$120, MATCH(A23, MedicalClaims!$I$13:$I$120, 0))</f>
        <v/>
      </c>
    </row>
    <row r="24" spans="1:14" ht="30" hidden="1" x14ac:dyDescent="0.25">
      <c r="A24" s="2" t="str">
        <f t="shared" si="0"/>
        <v>Paid_date_year_monthMC</v>
      </c>
      <c r="B24" s="3" t="s">
        <v>356</v>
      </c>
      <c r="C24" s="3" t="s">
        <v>312</v>
      </c>
      <c r="D24" s="3" t="s">
        <v>66</v>
      </c>
      <c r="E24" s="3" t="s">
        <v>352</v>
      </c>
      <c r="F24" s="3">
        <v>1</v>
      </c>
      <c r="G24" s="3">
        <v>3</v>
      </c>
      <c r="H24" s="3">
        <v>3</v>
      </c>
      <c r="I24" s="3">
        <v>3</v>
      </c>
      <c r="J24" s="3"/>
      <c r="K24" s="3" t="str">
        <f>INDEX(MedicalClaims!$G$13:$G$120, MATCH(A24, MedicalClaims!$I$13:$I$120, 0))</f>
        <v>N</v>
      </c>
      <c r="L24" s="3" t="s">
        <v>40</v>
      </c>
      <c r="M24" s="3" t="s">
        <v>357</v>
      </c>
      <c r="N24" s="3" t="str">
        <f>INDEX(MedicalClaims!$H$13:$H$120, MATCH(A24, MedicalClaims!$I$13:$I$120, 0))</f>
        <v/>
      </c>
    </row>
    <row r="25" spans="1:14" ht="30" hidden="1" x14ac:dyDescent="0.25">
      <c r="A25" s="2" t="str">
        <f t="shared" si="0"/>
        <v>mc063_paid_amtMC</v>
      </c>
      <c r="B25" s="3" t="s">
        <v>358</v>
      </c>
      <c r="C25" s="3" t="s">
        <v>312</v>
      </c>
      <c r="D25" s="3" t="s">
        <v>66</v>
      </c>
      <c r="E25" s="3" t="s">
        <v>352</v>
      </c>
      <c r="F25" s="3">
        <v>1</v>
      </c>
      <c r="G25" s="3">
        <v>3</v>
      </c>
      <c r="H25" s="3">
        <v>3</v>
      </c>
      <c r="I25" s="3">
        <v>4</v>
      </c>
      <c r="J25" s="3"/>
      <c r="K25" s="3" t="str">
        <f>INDEX(MedicalClaims!$G$13:$G$120, MATCH(A25, MedicalClaims!$I$13:$I$120, 0))</f>
        <v>N</v>
      </c>
      <c r="L25" s="3" t="s">
        <v>40</v>
      </c>
      <c r="M25" s="3" t="s">
        <v>359</v>
      </c>
      <c r="N25" s="3" t="str">
        <f>INDEX(MedicalClaims!$H$13:$H$120, MATCH(A25, MedicalClaims!$I$13:$I$120, 0))</f>
        <v/>
      </c>
    </row>
    <row r="26" spans="1:14" ht="30" hidden="1" x14ac:dyDescent="0.25">
      <c r="A26" s="2" t="str">
        <f t="shared" si="0"/>
        <v>mc065_copay_amtMC</v>
      </c>
      <c r="B26" s="3" t="s">
        <v>360</v>
      </c>
      <c r="C26" s="3" t="s">
        <v>312</v>
      </c>
      <c r="D26" s="3" t="s">
        <v>66</v>
      </c>
      <c r="E26" s="3" t="s">
        <v>352</v>
      </c>
      <c r="F26" s="3">
        <v>1</v>
      </c>
      <c r="G26" s="3">
        <v>3</v>
      </c>
      <c r="H26" s="3">
        <v>3</v>
      </c>
      <c r="I26" s="3">
        <v>5</v>
      </c>
      <c r="J26" s="3"/>
      <c r="K26" s="3" t="str">
        <f>INDEX(MedicalClaims!$G$13:$G$120, MATCH(A26, MedicalClaims!$I$13:$I$120, 0))</f>
        <v>N</v>
      </c>
      <c r="L26" s="3" t="s">
        <v>40</v>
      </c>
      <c r="M26" s="3" t="s">
        <v>361</v>
      </c>
      <c r="N26" s="3" t="str">
        <f>INDEX(MedicalClaims!$H$13:$H$120, MATCH(A26, MedicalClaims!$I$13:$I$120, 0))</f>
        <v/>
      </c>
    </row>
    <row r="27" spans="1:14" ht="30" hidden="1" x14ac:dyDescent="0.25">
      <c r="A27" s="2" t="str">
        <f t="shared" si="0"/>
        <v>mc066_coinsurance_amtMC</v>
      </c>
      <c r="B27" s="3" t="s">
        <v>362</v>
      </c>
      <c r="C27" s="3" t="s">
        <v>312</v>
      </c>
      <c r="D27" s="3" t="s">
        <v>66</v>
      </c>
      <c r="E27" s="3" t="s">
        <v>352</v>
      </c>
      <c r="F27" s="3">
        <v>1</v>
      </c>
      <c r="G27" s="3">
        <v>3</v>
      </c>
      <c r="H27" s="3">
        <v>3</v>
      </c>
      <c r="I27" s="3">
        <v>6</v>
      </c>
      <c r="J27" s="3"/>
      <c r="K27" s="3" t="str">
        <f>INDEX(MedicalClaims!$G$13:$G$120, MATCH(A27, MedicalClaims!$I$13:$I$120, 0))</f>
        <v>N</v>
      </c>
      <c r="L27" s="3" t="s">
        <v>40</v>
      </c>
      <c r="M27" s="3" t="s">
        <v>363</v>
      </c>
      <c r="N27" s="3" t="str">
        <f>INDEX(MedicalClaims!$H$13:$H$120, MATCH(A27, MedicalClaims!$I$13:$I$120, 0))</f>
        <v/>
      </c>
    </row>
    <row r="28" spans="1:14" ht="30" hidden="1" x14ac:dyDescent="0.25">
      <c r="A28" s="2" t="str">
        <f t="shared" si="0"/>
        <v>mc067_deductible_amtMC</v>
      </c>
      <c r="B28" s="3" t="s">
        <v>364</v>
      </c>
      <c r="C28" s="3" t="s">
        <v>312</v>
      </c>
      <c r="D28" s="3" t="s">
        <v>66</v>
      </c>
      <c r="E28" s="3" t="s">
        <v>352</v>
      </c>
      <c r="F28" s="3">
        <v>1</v>
      </c>
      <c r="G28" s="3">
        <v>3</v>
      </c>
      <c r="H28" s="3">
        <v>3</v>
      </c>
      <c r="I28" s="3">
        <v>7</v>
      </c>
      <c r="J28" s="3"/>
      <c r="K28" s="3" t="str">
        <f>INDEX(MedicalClaims!$G$13:$G$120, MATCH(A28, MedicalClaims!$I$13:$I$120, 0))</f>
        <v>N</v>
      </c>
      <c r="L28" s="3" t="s">
        <v>40</v>
      </c>
      <c r="M28" s="3" t="s">
        <v>365</v>
      </c>
      <c r="N28" s="3" t="str">
        <f>INDEX(MedicalClaims!$H$13:$H$120, MATCH(A28, MedicalClaims!$I$13:$I$120, 0))</f>
        <v/>
      </c>
    </row>
    <row r="29" spans="1:14" ht="30" hidden="1" x14ac:dyDescent="0.25">
      <c r="A29" s="2" t="str">
        <f t="shared" si="0"/>
        <v>mc067a_patient_paid_amtMC</v>
      </c>
      <c r="B29" s="3" t="s">
        <v>366</v>
      </c>
      <c r="C29" s="3" t="s">
        <v>312</v>
      </c>
      <c r="D29" s="3" t="s">
        <v>66</v>
      </c>
      <c r="E29" s="3" t="s">
        <v>352</v>
      </c>
      <c r="F29" s="3">
        <v>1</v>
      </c>
      <c r="G29" s="3">
        <v>3</v>
      </c>
      <c r="H29" s="3">
        <v>3</v>
      </c>
      <c r="I29" s="3">
        <v>8</v>
      </c>
      <c r="J29" s="3"/>
      <c r="K29" s="3" t="str">
        <f>INDEX(MedicalClaims!$G$13:$G$120, MATCH(A29, MedicalClaims!$I$13:$I$120, 0))</f>
        <v>N</v>
      </c>
      <c r="L29" s="3" t="s">
        <v>40</v>
      </c>
      <c r="M29" s="3" t="s">
        <v>367</v>
      </c>
      <c r="N29" s="3" t="str">
        <f>INDEX(MedicalClaims!$H$13:$H$120, MATCH(A29, MedicalClaims!$I$13:$I$120, 0))</f>
        <v/>
      </c>
    </row>
    <row r="30" spans="1:14" ht="30" hidden="1" x14ac:dyDescent="0.25">
      <c r="A30" s="2" t="str">
        <f t="shared" si="0"/>
        <v>mc062a_allowed_amtMC</v>
      </c>
      <c r="B30" s="3" t="s">
        <v>368</v>
      </c>
      <c r="C30" s="3" t="s">
        <v>312</v>
      </c>
      <c r="D30" s="3" t="s">
        <v>66</v>
      </c>
      <c r="E30" s="3" t="s">
        <v>352</v>
      </c>
      <c r="F30" s="3">
        <v>1</v>
      </c>
      <c r="G30" s="3">
        <v>3</v>
      </c>
      <c r="H30" s="3">
        <v>3</v>
      </c>
      <c r="I30" s="3">
        <v>9</v>
      </c>
      <c r="J30" s="3"/>
      <c r="K30" s="3" t="str">
        <f>INDEX(MedicalClaims!$G$13:$G$120, MATCH(A30, MedicalClaims!$I$13:$I$120, 0))</f>
        <v>N</v>
      </c>
      <c r="L30" s="3" t="s">
        <v>40</v>
      </c>
      <c r="M30" s="3" t="s">
        <v>369</v>
      </c>
      <c r="N30" s="3" t="str">
        <f>INDEX(MedicalClaims!$H$13:$H$120, MATCH(A30, MedicalClaims!$I$13:$I$120, 0))</f>
        <v/>
      </c>
    </row>
    <row r="31" spans="1:14" ht="45" x14ac:dyDescent="0.25">
      <c r="A31" s="2" t="str">
        <f t="shared" si="0"/>
        <v>Service_date_year_monthMC</v>
      </c>
      <c r="B31" s="3" t="s">
        <v>370</v>
      </c>
      <c r="C31" s="3" t="s">
        <v>312</v>
      </c>
      <c r="D31" s="3" t="s">
        <v>69</v>
      </c>
      <c r="E31" s="3" t="s">
        <v>371</v>
      </c>
      <c r="F31" s="3">
        <v>1</v>
      </c>
      <c r="G31" s="3">
        <v>4</v>
      </c>
      <c r="H31" s="3">
        <v>1</v>
      </c>
      <c r="I31" s="3">
        <v>1</v>
      </c>
      <c r="J31" s="3" t="s">
        <v>51</v>
      </c>
      <c r="K31" s="3" t="str">
        <f>INDEX(MedicalClaims!$G$13:$G$120, MATCH(A31, MedicalClaims!$I$13:$I$120, 0))</f>
        <v>Y</v>
      </c>
      <c r="L31" s="3" t="s">
        <v>40</v>
      </c>
      <c r="M31" s="3" t="s">
        <v>372</v>
      </c>
      <c r="N31" s="3" t="str">
        <f>INDEX(MedicalClaims!$H$13:$H$120, MATCH(A31, MedicalClaims!$I$13:$I$120, 0))</f>
        <v>APAC justification for all 'Always Included' Data Elements can be found on the Cover Page tab.</v>
      </c>
    </row>
    <row r="32" spans="1:14" ht="30" hidden="1" x14ac:dyDescent="0.25">
      <c r="A32" s="2" t="str">
        <f t="shared" si="0"/>
        <v>Service_yearMC</v>
      </c>
      <c r="B32" s="3" t="s">
        <v>373</v>
      </c>
      <c r="C32" s="3" t="s">
        <v>312</v>
      </c>
      <c r="D32" s="3" t="s">
        <v>69</v>
      </c>
      <c r="E32" s="3" t="s">
        <v>371</v>
      </c>
      <c r="F32" s="3">
        <v>1</v>
      </c>
      <c r="G32" s="3">
        <v>4</v>
      </c>
      <c r="H32" s="3">
        <v>1</v>
      </c>
      <c r="I32" s="3">
        <v>2</v>
      </c>
      <c r="J32" s="3"/>
      <c r="K32" s="3" t="str">
        <f>INDEX(MedicalClaims!$G$13:$G$120, MATCH(A32, MedicalClaims!$I$13:$I$120, 0))</f>
        <v>N</v>
      </c>
      <c r="L32" s="3" t="s">
        <v>40</v>
      </c>
      <c r="M32" s="3" t="s">
        <v>374</v>
      </c>
      <c r="N32" s="3" t="str">
        <f>INDEX(MedicalClaims!$H$13:$H$120, MATCH(A32, MedicalClaims!$I$13:$I$120, 0))</f>
        <v/>
      </c>
    </row>
    <row r="33" spans="1:14" ht="45" hidden="1" x14ac:dyDescent="0.25">
      <c r="A33" s="2" t="str">
        <f t="shared" si="0"/>
        <v>LOSMC</v>
      </c>
      <c r="B33" s="3" t="s">
        <v>375</v>
      </c>
      <c r="C33" s="3" t="s">
        <v>312</v>
      </c>
      <c r="D33" s="3" t="s">
        <v>69</v>
      </c>
      <c r="E33" s="3" t="s">
        <v>371</v>
      </c>
      <c r="F33" s="3">
        <v>1</v>
      </c>
      <c r="G33" s="3">
        <v>4</v>
      </c>
      <c r="H33" s="3">
        <v>1</v>
      </c>
      <c r="I33" s="3">
        <v>3</v>
      </c>
      <c r="J33" s="3"/>
      <c r="K33" s="3" t="str">
        <f>INDEX(MedicalClaims!$G$13:$G$120, MATCH(A33, MedicalClaims!$I$13:$I$120, 0))</f>
        <v>N</v>
      </c>
      <c r="L33" s="3" t="s">
        <v>40</v>
      </c>
      <c r="M33" s="3" t="s">
        <v>376</v>
      </c>
      <c r="N33" s="3" t="str">
        <f>INDEX(MedicalClaims!$H$13:$H$120, MATCH(A33, MedicalClaims!$I$13:$I$120, 0))</f>
        <v/>
      </c>
    </row>
    <row r="34" spans="1:14" ht="30" hidden="1" x14ac:dyDescent="0.25">
      <c r="A34" s="2" t="str">
        <f t="shared" si="0"/>
        <v>mc059_service_start_dtMC</v>
      </c>
      <c r="B34" s="3" t="s">
        <v>377</v>
      </c>
      <c r="C34" s="3" t="s">
        <v>312</v>
      </c>
      <c r="D34" s="3" t="s">
        <v>69</v>
      </c>
      <c r="E34" s="3" t="s">
        <v>371</v>
      </c>
      <c r="F34" s="3">
        <v>1</v>
      </c>
      <c r="G34" s="3">
        <v>4</v>
      </c>
      <c r="H34" s="3">
        <v>1</v>
      </c>
      <c r="I34" s="3">
        <v>4</v>
      </c>
      <c r="J34" s="3"/>
      <c r="K34" s="3" t="str">
        <f>INDEX(MedicalClaims!$G$13:$G$120, MATCH(A34, MedicalClaims!$I$13:$I$120, 0))</f>
        <v>N</v>
      </c>
      <c r="L34" s="3" t="s">
        <v>42</v>
      </c>
      <c r="M34" s="3" t="s">
        <v>378</v>
      </c>
      <c r="N34" s="3">
        <f>INDEX(MedicalClaims!$H$13:$H$120, MATCH(A34, MedicalClaims!$I$13:$I$120, 0))</f>
        <v>0</v>
      </c>
    </row>
    <row r="35" spans="1:14" ht="30" hidden="1" x14ac:dyDescent="0.25">
      <c r="A35" s="2" t="str">
        <f t="shared" si="0"/>
        <v>mc060_service_end_dtMC</v>
      </c>
      <c r="B35" s="3" t="s">
        <v>379</v>
      </c>
      <c r="C35" s="3" t="s">
        <v>312</v>
      </c>
      <c r="D35" s="3" t="s">
        <v>69</v>
      </c>
      <c r="E35" s="3" t="s">
        <v>371</v>
      </c>
      <c r="F35" s="3">
        <v>1</v>
      </c>
      <c r="G35" s="3">
        <v>4</v>
      </c>
      <c r="H35" s="3">
        <v>1</v>
      </c>
      <c r="I35" s="3">
        <v>5</v>
      </c>
      <c r="J35" s="3"/>
      <c r="K35" s="3" t="str">
        <f>INDEX(MedicalClaims!$G$13:$G$120, MATCH(A35, MedicalClaims!$I$13:$I$120, 0))</f>
        <v>N</v>
      </c>
      <c r="L35" s="3" t="s">
        <v>42</v>
      </c>
      <c r="M35" s="3" t="s">
        <v>380</v>
      </c>
      <c r="N35" s="3" t="str">
        <f>INDEX(MedicalClaims!$H$13:$H$120, MATCH(A35, MedicalClaims!$I$13:$I$120, 0))</f>
        <v/>
      </c>
    </row>
    <row r="36" spans="1:14" ht="30" hidden="1" x14ac:dyDescent="0.25">
      <c r="A36" s="2" t="str">
        <f t="shared" si="0"/>
        <v>mc018_admit_dtMC</v>
      </c>
      <c r="B36" s="3" t="s">
        <v>381</v>
      </c>
      <c r="C36" s="3" t="s">
        <v>312</v>
      </c>
      <c r="D36" s="3" t="s">
        <v>69</v>
      </c>
      <c r="E36" s="3" t="s">
        <v>371</v>
      </c>
      <c r="F36" s="3">
        <v>1</v>
      </c>
      <c r="G36" s="3">
        <v>4</v>
      </c>
      <c r="H36" s="3">
        <v>1</v>
      </c>
      <c r="I36" s="3">
        <v>6</v>
      </c>
      <c r="J36" s="3"/>
      <c r="K36" s="3" t="str">
        <f>INDEX(MedicalClaims!$G$13:$G$120, MATCH(A36, MedicalClaims!$I$13:$I$120, 0))</f>
        <v>N</v>
      </c>
      <c r="L36" s="3" t="s">
        <v>42</v>
      </c>
      <c r="M36" s="3" t="s">
        <v>382</v>
      </c>
      <c r="N36" s="3" t="str">
        <f>INDEX(MedicalClaims!$H$13:$H$120, MATCH(A36, MedicalClaims!$I$13:$I$120, 0))</f>
        <v/>
      </c>
    </row>
    <row r="37" spans="1:14" ht="30" hidden="1" x14ac:dyDescent="0.25">
      <c r="A37" s="2" t="str">
        <f t="shared" si="0"/>
        <v>mc070_discharge_dtMC</v>
      </c>
      <c r="B37" s="3" t="s">
        <v>383</v>
      </c>
      <c r="C37" s="3" t="s">
        <v>312</v>
      </c>
      <c r="D37" s="3" t="s">
        <v>69</v>
      </c>
      <c r="E37" s="3" t="s">
        <v>371</v>
      </c>
      <c r="F37" s="3">
        <v>1</v>
      </c>
      <c r="G37" s="3">
        <v>4</v>
      </c>
      <c r="H37" s="3">
        <v>1</v>
      </c>
      <c r="I37" s="3">
        <v>7</v>
      </c>
      <c r="J37" s="3"/>
      <c r="K37" s="3" t="str">
        <f>INDEX(MedicalClaims!$G$13:$G$120, MATCH(A37, MedicalClaims!$I$13:$I$120, 0))</f>
        <v>N</v>
      </c>
      <c r="L37" s="3" t="s">
        <v>42</v>
      </c>
      <c r="M37" s="3" t="s">
        <v>384</v>
      </c>
      <c r="N37" s="3" t="str">
        <f>INDEX(MedicalClaims!$H$13:$H$120, MATCH(A37, MedicalClaims!$I$13:$I$120, 0))</f>
        <v/>
      </c>
    </row>
    <row r="38" spans="1:14" ht="30" hidden="1" x14ac:dyDescent="0.25">
      <c r="A38" s="2" t="str">
        <f t="shared" si="0"/>
        <v>mc036_bill_type_cdMC</v>
      </c>
      <c r="B38" s="3" t="s">
        <v>385</v>
      </c>
      <c r="C38" s="3" t="s">
        <v>312</v>
      </c>
      <c r="D38" s="3" t="s">
        <v>69</v>
      </c>
      <c r="E38" s="3" t="s">
        <v>386</v>
      </c>
      <c r="F38" s="3">
        <v>1</v>
      </c>
      <c r="G38" s="3">
        <v>4</v>
      </c>
      <c r="H38" s="3">
        <v>2</v>
      </c>
      <c r="I38" s="3">
        <v>1</v>
      </c>
      <c r="J38" s="3"/>
      <c r="K38" s="3" t="str">
        <f>INDEX(MedicalClaims!$G$13:$G$120, MATCH(A38, MedicalClaims!$I$13:$I$120, 0))</f>
        <v>N</v>
      </c>
      <c r="L38" s="3" t="s">
        <v>40</v>
      </c>
      <c r="M38" s="3" t="s">
        <v>387</v>
      </c>
      <c r="N38" s="3" t="str">
        <f>INDEX(MedicalClaims!$H$13:$H$120, MATCH(A38, MedicalClaims!$I$13:$I$120, 0))</f>
        <v/>
      </c>
    </row>
    <row r="39" spans="1:14" ht="60" x14ac:dyDescent="0.25">
      <c r="A39" s="2" t="str">
        <f t="shared" si="0"/>
        <v>mc037_place_of_service_cdMC</v>
      </c>
      <c r="B39" s="3" t="s">
        <v>388</v>
      </c>
      <c r="C39" s="3" t="s">
        <v>312</v>
      </c>
      <c r="D39" s="3" t="s">
        <v>69</v>
      </c>
      <c r="E39" s="3" t="s">
        <v>386</v>
      </c>
      <c r="F39" s="3">
        <v>1</v>
      </c>
      <c r="G39" s="3">
        <v>4</v>
      </c>
      <c r="H39" s="3">
        <v>2</v>
      </c>
      <c r="I39" s="3">
        <v>2</v>
      </c>
      <c r="J39" s="3"/>
      <c r="K39" s="3" t="str">
        <f>INDEX(MedicalClaims!$G$13:$G$120, MATCH(A39, MedicalClaims!$I$13:$I$120, 0))</f>
        <v>Y</v>
      </c>
      <c r="L39" s="3" t="s">
        <v>40</v>
      </c>
      <c r="M39" s="6" t="s">
        <v>389</v>
      </c>
      <c r="N39" s="3" t="str">
        <f>INDEX(MedicalClaims!$H$13:$H$120, MATCH(A39, MedicalClaims!$I$13:$I$120, 0))</f>
        <v>Analysis is looking to compare telehealth versus in-person claims which can be identified using place of service</v>
      </c>
    </row>
    <row r="40" spans="1:14" ht="45" x14ac:dyDescent="0.25">
      <c r="A40" s="2" t="str">
        <f t="shared" si="0"/>
        <v>mc203_admit_type_cdMC</v>
      </c>
      <c r="B40" s="3" t="s">
        <v>390</v>
      </c>
      <c r="C40" s="3" t="s">
        <v>312</v>
      </c>
      <c r="D40" s="3" t="s">
        <v>69</v>
      </c>
      <c r="E40" s="3" t="s">
        <v>386</v>
      </c>
      <c r="F40" s="3">
        <v>1</v>
      </c>
      <c r="G40" s="3">
        <v>4</v>
      </c>
      <c r="H40" s="3">
        <v>2</v>
      </c>
      <c r="I40" s="3">
        <v>3</v>
      </c>
      <c r="J40" s="3"/>
      <c r="K40" s="3" t="str">
        <f>INDEX(MedicalClaims!$G$13:$G$120, MATCH(A40, MedicalClaims!$I$13:$I$120, 0))</f>
        <v>Y</v>
      </c>
      <c r="L40" s="3" t="s">
        <v>40</v>
      </c>
      <c r="M40" s="3" t="s">
        <v>391</v>
      </c>
      <c r="N40" s="3" t="str">
        <f>INDEX(MedicalClaims!$H$13:$H$120, MATCH(A40, MedicalClaims!$I$13:$I$120, 0))</f>
        <v>Analysis will be looking at emergency visits for members with complex diagnoses.</v>
      </c>
    </row>
    <row r="41" spans="1:14" ht="30" hidden="1" x14ac:dyDescent="0.25">
      <c r="A41" s="2" t="str">
        <f t="shared" si="0"/>
        <v>mc204_admission_source_cdMC</v>
      </c>
      <c r="B41" s="3" t="s">
        <v>392</v>
      </c>
      <c r="C41" s="3" t="s">
        <v>312</v>
      </c>
      <c r="D41" s="3" t="s">
        <v>69</v>
      </c>
      <c r="E41" s="3" t="s">
        <v>386</v>
      </c>
      <c r="F41" s="3">
        <v>1</v>
      </c>
      <c r="G41" s="3">
        <v>4</v>
      </c>
      <c r="H41" s="3">
        <v>2</v>
      </c>
      <c r="I41" s="3">
        <v>4</v>
      </c>
      <c r="J41" s="3"/>
      <c r="K41" s="3" t="str">
        <f>INDEX(MedicalClaims!$G$13:$G$120, MATCH(A41, MedicalClaims!$I$13:$I$120, 0))</f>
        <v>N</v>
      </c>
      <c r="L41" s="3" t="s">
        <v>40</v>
      </c>
      <c r="M41" s="6" t="s">
        <v>393</v>
      </c>
      <c r="N41" s="3" t="str">
        <f>INDEX(MedicalClaims!$H$13:$H$120, MATCH(A41, MedicalClaims!$I$13:$I$120, 0))</f>
        <v/>
      </c>
    </row>
    <row r="42" spans="1:14" ht="30" hidden="1" x14ac:dyDescent="0.25">
      <c r="A42" s="2" t="str">
        <f t="shared" si="0"/>
        <v>mc203_discharge_status_cdMC</v>
      </c>
      <c r="B42" s="3" t="s">
        <v>394</v>
      </c>
      <c r="C42" s="3" t="s">
        <v>312</v>
      </c>
      <c r="D42" s="3" t="s">
        <v>69</v>
      </c>
      <c r="E42" s="3" t="s">
        <v>386</v>
      </c>
      <c r="F42" s="3">
        <v>1</v>
      </c>
      <c r="G42" s="3">
        <v>4</v>
      </c>
      <c r="H42" s="3">
        <v>2</v>
      </c>
      <c r="I42" s="3">
        <v>5</v>
      </c>
      <c r="J42" s="3"/>
      <c r="K42" s="3" t="str">
        <f>INDEX(MedicalClaims!$G$13:$G$120, MATCH(A42, MedicalClaims!$I$13:$I$120, 0))</f>
        <v>N</v>
      </c>
      <c r="L42" s="3" t="s">
        <v>40</v>
      </c>
      <c r="M42" s="6" t="s">
        <v>395</v>
      </c>
      <c r="N42" s="3" t="str">
        <f>INDEX(MedicalClaims!$H$13:$H$120, MATCH(A42, MedicalClaims!$I$13:$I$120, 0))</f>
        <v/>
      </c>
    </row>
    <row r="43" spans="1:14" ht="75" x14ac:dyDescent="0.25">
      <c r="A43" s="2" t="str">
        <f t="shared" si="0"/>
        <v>APACgrouperMC</v>
      </c>
      <c r="B43" s="3" t="s">
        <v>396</v>
      </c>
      <c r="C43" s="3" t="s">
        <v>312</v>
      </c>
      <c r="D43" s="3" t="s">
        <v>69</v>
      </c>
      <c r="E43" s="3" t="s">
        <v>397</v>
      </c>
      <c r="F43" s="3">
        <v>1</v>
      </c>
      <c r="G43" s="3">
        <v>4</v>
      </c>
      <c r="H43" s="3">
        <v>3</v>
      </c>
      <c r="I43" s="3">
        <v>1</v>
      </c>
      <c r="J43" s="3"/>
      <c r="K43" s="3" t="str">
        <f>INDEX(MedicalClaims!$G$13:$G$120, MATCH(A43, MedicalClaims!$I$13:$I$120, 0))</f>
        <v>Y</v>
      </c>
      <c r="L43" s="3" t="s">
        <v>40</v>
      </c>
      <c r="M43" s="3" t="s">
        <v>398</v>
      </c>
      <c r="N43" s="3" t="str">
        <f>INDEX(MedicalClaims!$H$13:$H$120, MATCH(A43, MedicalClaims!$I$13:$I$120, 0))</f>
        <v>Analysis is looking to disagregate telehealth claims for outpatient versus other identiefied types fo claims.</v>
      </c>
    </row>
    <row r="44" spans="1:14" ht="60" x14ac:dyDescent="0.25">
      <c r="A44" s="2" t="str">
        <f t="shared" si="0"/>
        <v>mc025_admit_diagnosis_cdMC</v>
      </c>
      <c r="B44" s="3" t="s">
        <v>399</v>
      </c>
      <c r="C44" s="3" t="s">
        <v>312</v>
      </c>
      <c r="D44" s="3" t="s">
        <v>69</v>
      </c>
      <c r="E44" s="3" t="s">
        <v>400</v>
      </c>
      <c r="F44" s="3">
        <v>1</v>
      </c>
      <c r="G44" s="3">
        <v>4</v>
      </c>
      <c r="H44" s="3">
        <v>3</v>
      </c>
      <c r="I44" s="3">
        <v>1</v>
      </c>
      <c r="J44" s="3"/>
      <c r="K44" s="3" t="str">
        <f>INDEX(MedicalClaims!$G$13:$G$120, MATCH(A44, MedicalClaims!$I$13:$I$120, 0))</f>
        <v>Y</v>
      </c>
      <c r="L44" s="3" t="s">
        <v>40</v>
      </c>
      <c r="M44" s="3" t="s">
        <v>401</v>
      </c>
      <c r="N44" s="3" t="str">
        <f>INDEX(MedicalClaims!$H$13:$H$120, MATCH(A44, MedicalClaims!$I$13:$I$120, 0))</f>
        <v>Analysis will be looking to identify behavioral health versus physical health claims using diagnosis at admit</v>
      </c>
    </row>
    <row r="45" spans="1:14" ht="60" x14ac:dyDescent="0.25">
      <c r="A45" s="2" t="str">
        <f t="shared" si="0"/>
        <v>mc041_principal_diagnosis_cdMC</v>
      </c>
      <c r="B45" s="3" t="s">
        <v>402</v>
      </c>
      <c r="C45" s="3" t="s">
        <v>312</v>
      </c>
      <c r="D45" s="3" t="s">
        <v>69</v>
      </c>
      <c r="E45" s="3" t="s">
        <v>400</v>
      </c>
      <c r="F45" s="3">
        <v>1</v>
      </c>
      <c r="G45" s="3">
        <v>4</v>
      </c>
      <c r="H45" s="3">
        <v>3</v>
      </c>
      <c r="I45" s="3">
        <v>2</v>
      </c>
      <c r="J45" s="3"/>
      <c r="K45" s="3" t="str">
        <f>INDEX(MedicalClaims!$G$13:$G$120, MATCH(A45, MedicalClaims!$I$13:$I$120, 0))</f>
        <v>Y</v>
      </c>
      <c r="L45" s="3" t="s">
        <v>40</v>
      </c>
      <c r="M45" s="3" t="s">
        <v>403</v>
      </c>
      <c r="N45" s="3" t="str">
        <f>INDEX(MedicalClaims!$H$13:$H$120, MATCH(A45, MedicalClaims!$I$13:$I$120, 0))</f>
        <v>Analysis will be looking to identify behavioral health versus physical health claims using diagnosis</v>
      </c>
    </row>
    <row r="46" spans="1:14" ht="75" hidden="1" x14ac:dyDescent="0.25">
      <c r="A46" s="2" t="str">
        <f t="shared" si="0"/>
        <v>mc041p_poa_pMC</v>
      </c>
      <c r="B46" s="3" t="s">
        <v>404</v>
      </c>
      <c r="C46" s="3" t="s">
        <v>312</v>
      </c>
      <c r="D46" s="3" t="s">
        <v>69</v>
      </c>
      <c r="E46" s="3" t="s">
        <v>400</v>
      </c>
      <c r="F46" s="3">
        <v>1</v>
      </c>
      <c r="G46" s="3">
        <v>4</v>
      </c>
      <c r="H46" s="3">
        <v>3</v>
      </c>
      <c r="I46" s="3">
        <v>3</v>
      </c>
      <c r="J46" s="3"/>
      <c r="K46" s="3" t="str">
        <f>INDEX(MedicalClaims!$G$13:$G$120, MATCH(A46, MedicalClaims!$I$13:$I$120, 0))</f>
        <v>N</v>
      </c>
      <c r="L46" s="3" t="s">
        <v>40</v>
      </c>
      <c r="M46" s="3" t="s">
        <v>405</v>
      </c>
      <c r="N46" s="3" t="str">
        <f>INDEX(MedicalClaims!$H$13:$H$120, MATCH(A46, MedicalClaims!$I$13:$I$120, 0))</f>
        <v/>
      </c>
    </row>
    <row r="47" spans="1:14" ht="30" hidden="1" x14ac:dyDescent="0.25">
      <c r="A47" s="2" t="str">
        <f t="shared" si="0"/>
        <v>mc042_other_diagnosis_2MC</v>
      </c>
      <c r="B47" s="3" t="s">
        <v>406</v>
      </c>
      <c r="C47" s="3" t="s">
        <v>312</v>
      </c>
      <c r="D47" s="3" t="s">
        <v>69</v>
      </c>
      <c r="E47" s="3" t="s">
        <v>400</v>
      </c>
      <c r="F47" s="3">
        <v>1</v>
      </c>
      <c r="G47" s="3">
        <v>4</v>
      </c>
      <c r="H47" s="3">
        <v>3</v>
      </c>
      <c r="I47" s="3">
        <v>4</v>
      </c>
      <c r="J47" s="3"/>
      <c r="K47" s="3" t="str">
        <f>INDEX(MedicalClaims!$G$13:$G$120, MATCH(A47, MedicalClaims!$I$13:$I$120, 0))</f>
        <v>N</v>
      </c>
      <c r="L47" s="3" t="s">
        <v>42</v>
      </c>
      <c r="M47" s="3" t="s">
        <v>407</v>
      </c>
      <c r="N47" s="3" t="str">
        <f>INDEX(MedicalClaims!$H$13:$H$120, MATCH(A47, MedicalClaims!$I$13:$I$120, 0))</f>
        <v/>
      </c>
    </row>
    <row r="48" spans="1:14" ht="30" hidden="1" x14ac:dyDescent="0.25">
      <c r="A48" s="2" t="str">
        <f t="shared" si="0"/>
        <v>mc042p_poa_2MC</v>
      </c>
      <c r="B48" s="3" t="s">
        <v>408</v>
      </c>
      <c r="C48" s="3" t="s">
        <v>312</v>
      </c>
      <c r="D48" s="3" t="s">
        <v>69</v>
      </c>
      <c r="E48" s="3" t="s">
        <v>400</v>
      </c>
      <c r="F48" s="3">
        <v>1</v>
      </c>
      <c r="G48" s="3">
        <v>4</v>
      </c>
      <c r="H48" s="3">
        <v>3</v>
      </c>
      <c r="I48" s="3">
        <v>5</v>
      </c>
      <c r="J48" s="3"/>
      <c r="K48" s="3" t="str">
        <f>INDEX(MedicalClaims!$G$13:$G$120, MATCH(A48, MedicalClaims!$I$13:$I$120, 0))</f>
        <v>N</v>
      </c>
      <c r="L48" s="3" t="s">
        <v>42</v>
      </c>
      <c r="M48" s="3" t="s">
        <v>409</v>
      </c>
      <c r="N48" s="3" t="str">
        <f>INDEX(MedicalClaims!$H$13:$H$120, MATCH(A48, MedicalClaims!$I$13:$I$120, 0))</f>
        <v/>
      </c>
    </row>
    <row r="49" spans="1:14" ht="30" hidden="1" x14ac:dyDescent="0.25">
      <c r="A49" s="2" t="str">
        <f t="shared" si="0"/>
        <v>mc043_other_diagnosis_3MC</v>
      </c>
      <c r="B49" s="3" t="s">
        <v>410</v>
      </c>
      <c r="C49" s="3" t="s">
        <v>312</v>
      </c>
      <c r="D49" s="3" t="s">
        <v>69</v>
      </c>
      <c r="E49" s="3" t="s">
        <v>400</v>
      </c>
      <c r="F49" s="3">
        <v>1</v>
      </c>
      <c r="G49" s="3">
        <v>4</v>
      </c>
      <c r="H49" s="3">
        <v>3</v>
      </c>
      <c r="I49" s="3">
        <v>6</v>
      </c>
      <c r="J49" s="3"/>
      <c r="K49" s="3" t="str">
        <f>INDEX(MedicalClaims!$G$13:$G$120, MATCH(A49, MedicalClaims!$I$13:$I$120, 0))</f>
        <v>N</v>
      </c>
      <c r="L49" s="3" t="s">
        <v>42</v>
      </c>
      <c r="M49" s="3" t="s">
        <v>411</v>
      </c>
      <c r="N49" s="3" t="str">
        <f>INDEX(MedicalClaims!$H$13:$H$120, MATCH(A49, MedicalClaims!$I$13:$I$120, 0))</f>
        <v/>
      </c>
    </row>
    <row r="50" spans="1:14" ht="30" hidden="1" x14ac:dyDescent="0.25">
      <c r="A50" s="2" t="str">
        <f t="shared" si="0"/>
        <v>mc043p_poa_3MC</v>
      </c>
      <c r="B50" s="3" t="s">
        <v>412</v>
      </c>
      <c r="C50" s="3" t="s">
        <v>312</v>
      </c>
      <c r="D50" s="3" t="s">
        <v>69</v>
      </c>
      <c r="E50" s="3" t="s">
        <v>400</v>
      </c>
      <c r="F50" s="3">
        <v>1</v>
      </c>
      <c r="G50" s="3">
        <v>4</v>
      </c>
      <c r="H50" s="3">
        <v>3</v>
      </c>
      <c r="I50" s="3">
        <v>7</v>
      </c>
      <c r="J50" s="3"/>
      <c r="K50" s="3" t="str">
        <f>INDEX(MedicalClaims!$G$13:$G$120, MATCH(A50, MedicalClaims!$I$13:$I$120, 0))</f>
        <v>N</v>
      </c>
      <c r="L50" s="3" t="s">
        <v>42</v>
      </c>
      <c r="M50" s="3" t="s">
        <v>413</v>
      </c>
      <c r="N50" s="3" t="str">
        <f>INDEX(MedicalClaims!$H$13:$H$120, MATCH(A50, MedicalClaims!$I$13:$I$120, 0))</f>
        <v/>
      </c>
    </row>
    <row r="51" spans="1:14" ht="30" hidden="1" x14ac:dyDescent="0.25">
      <c r="A51" s="2" t="str">
        <f t="shared" si="0"/>
        <v>mc044_other_diagnosis_4MC</v>
      </c>
      <c r="B51" s="3" t="s">
        <v>414</v>
      </c>
      <c r="C51" s="3" t="s">
        <v>312</v>
      </c>
      <c r="D51" s="3" t="s">
        <v>69</v>
      </c>
      <c r="E51" s="3" t="s">
        <v>400</v>
      </c>
      <c r="F51" s="3">
        <v>1</v>
      </c>
      <c r="G51" s="3">
        <v>4</v>
      </c>
      <c r="H51" s="3">
        <v>3</v>
      </c>
      <c r="I51" s="3">
        <v>8</v>
      </c>
      <c r="J51" s="3"/>
      <c r="K51" s="3" t="str">
        <f>INDEX(MedicalClaims!$G$13:$G$120, MATCH(A51, MedicalClaims!$I$13:$I$120, 0))</f>
        <v>N</v>
      </c>
      <c r="L51" s="3" t="s">
        <v>42</v>
      </c>
      <c r="M51" s="3" t="s">
        <v>415</v>
      </c>
      <c r="N51" s="3" t="str">
        <f>INDEX(MedicalClaims!$H$13:$H$120, MATCH(A51, MedicalClaims!$I$13:$I$120, 0))</f>
        <v/>
      </c>
    </row>
    <row r="52" spans="1:14" ht="30" hidden="1" x14ac:dyDescent="0.25">
      <c r="A52" s="2" t="str">
        <f t="shared" si="0"/>
        <v>mc044p_poa_4MC</v>
      </c>
      <c r="B52" s="3" t="s">
        <v>416</v>
      </c>
      <c r="C52" s="3" t="s">
        <v>312</v>
      </c>
      <c r="D52" s="3" t="s">
        <v>69</v>
      </c>
      <c r="E52" s="3" t="s">
        <v>400</v>
      </c>
      <c r="F52" s="3">
        <v>1</v>
      </c>
      <c r="G52" s="3">
        <v>4</v>
      </c>
      <c r="H52" s="3">
        <v>3</v>
      </c>
      <c r="I52" s="3">
        <v>9</v>
      </c>
      <c r="J52" s="3"/>
      <c r="K52" s="3" t="str">
        <f>INDEX(MedicalClaims!$G$13:$G$120, MATCH(A52, MedicalClaims!$I$13:$I$120, 0))</f>
        <v>N</v>
      </c>
      <c r="L52" s="3" t="s">
        <v>42</v>
      </c>
      <c r="M52" s="3" t="s">
        <v>417</v>
      </c>
      <c r="N52" s="3" t="str">
        <f>INDEX(MedicalClaims!$H$13:$H$120, MATCH(A52, MedicalClaims!$I$13:$I$120, 0))</f>
        <v/>
      </c>
    </row>
    <row r="53" spans="1:14" ht="30" hidden="1" x14ac:dyDescent="0.25">
      <c r="A53" s="2" t="str">
        <f t="shared" si="0"/>
        <v>mc045_other_diagnosis_5MC</v>
      </c>
      <c r="B53" s="3" t="s">
        <v>418</v>
      </c>
      <c r="C53" s="3" t="s">
        <v>312</v>
      </c>
      <c r="D53" s="3" t="s">
        <v>69</v>
      </c>
      <c r="E53" s="3" t="s">
        <v>400</v>
      </c>
      <c r="F53" s="3">
        <v>1</v>
      </c>
      <c r="G53" s="3">
        <v>4</v>
      </c>
      <c r="H53" s="3">
        <v>3</v>
      </c>
      <c r="I53" s="3">
        <v>10</v>
      </c>
      <c r="J53" s="3"/>
      <c r="K53" s="3" t="str">
        <f>INDEX(MedicalClaims!$G$13:$G$120, MATCH(A53, MedicalClaims!$I$13:$I$120, 0))</f>
        <v>N</v>
      </c>
      <c r="L53" s="3" t="s">
        <v>42</v>
      </c>
      <c r="M53" s="3" t="s">
        <v>419</v>
      </c>
      <c r="N53" s="3" t="str">
        <f>INDEX(MedicalClaims!$H$13:$H$120, MATCH(A53, MedicalClaims!$I$13:$I$120, 0))</f>
        <v/>
      </c>
    </row>
    <row r="54" spans="1:14" ht="30" hidden="1" x14ac:dyDescent="0.25">
      <c r="A54" s="2" t="str">
        <f t="shared" si="0"/>
        <v>mc045p_poa_5MC</v>
      </c>
      <c r="B54" s="3" t="s">
        <v>420</v>
      </c>
      <c r="C54" s="3" t="s">
        <v>312</v>
      </c>
      <c r="D54" s="3" t="s">
        <v>69</v>
      </c>
      <c r="E54" s="3" t="s">
        <v>400</v>
      </c>
      <c r="F54" s="3">
        <v>1</v>
      </c>
      <c r="G54" s="3">
        <v>4</v>
      </c>
      <c r="H54" s="3">
        <v>3</v>
      </c>
      <c r="I54" s="3">
        <v>11</v>
      </c>
      <c r="J54" s="3"/>
      <c r="K54" s="3" t="str">
        <f>INDEX(MedicalClaims!$G$13:$G$120, MATCH(A54, MedicalClaims!$I$13:$I$120, 0))</f>
        <v>N</v>
      </c>
      <c r="L54" s="3" t="s">
        <v>42</v>
      </c>
      <c r="M54" s="3" t="s">
        <v>421</v>
      </c>
      <c r="N54" s="3" t="str">
        <f>INDEX(MedicalClaims!$H$13:$H$120, MATCH(A54, MedicalClaims!$I$13:$I$120, 0))</f>
        <v/>
      </c>
    </row>
    <row r="55" spans="1:14" ht="30" hidden="1" x14ac:dyDescent="0.25">
      <c r="A55" s="2" t="str">
        <f t="shared" si="0"/>
        <v>mc046_other_diagnosis_6MC</v>
      </c>
      <c r="B55" s="3" t="s">
        <v>422</v>
      </c>
      <c r="C55" s="3" t="s">
        <v>312</v>
      </c>
      <c r="D55" s="3" t="s">
        <v>69</v>
      </c>
      <c r="E55" s="3" t="s">
        <v>400</v>
      </c>
      <c r="F55" s="3">
        <v>1</v>
      </c>
      <c r="G55" s="3">
        <v>4</v>
      </c>
      <c r="H55" s="3">
        <v>3</v>
      </c>
      <c r="I55" s="3">
        <v>12</v>
      </c>
      <c r="J55" s="3"/>
      <c r="K55" s="3" t="str">
        <f>INDEX(MedicalClaims!$G$13:$G$120, MATCH(A55, MedicalClaims!$I$13:$I$120, 0))</f>
        <v>N</v>
      </c>
      <c r="L55" s="3" t="s">
        <v>42</v>
      </c>
      <c r="M55" s="3" t="s">
        <v>423</v>
      </c>
      <c r="N55" s="3" t="str">
        <f>INDEX(MedicalClaims!$H$13:$H$120, MATCH(A55, MedicalClaims!$I$13:$I$120, 0))</f>
        <v/>
      </c>
    </row>
    <row r="56" spans="1:14" ht="30" hidden="1" x14ac:dyDescent="0.25">
      <c r="A56" s="2" t="str">
        <f t="shared" si="0"/>
        <v>mc046p_poa_6MC</v>
      </c>
      <c r="B56" s="3" t="s">
        <v>424</v>
      </c>
      <c r="C56" s="3" t="s">
        <v>312</v>
      </c>
      <c r="D56" s="3" t="s">
        <v>69</v>
      </c>
      <c r="E56" s="3" t="s">
        <v>400</v>
      </c>
      <c r="F56" s="3">
        <v>1</v>
      </c>
      <c r="G56" s="3">
        <v>4</v>
      </c>
      <c r="H56" s="3">
        <v>3</v>
      </c>
      <c r="I56" s="3">
        <v>13</v>
      </c>
      <c r="J56" s="3"/>
      <c r="K56" s="3" t="str">
        <f>INDEX(MedicalClaims!$G$13:$G$120, MATCH(A56, MedicalClaims!$I$13:$I$120, 0))</f>
        <v>N</v>
      </c>
      <c r="L56" s="3" t="s">
        <v>42</v>
      </c>
      <c r="M56" s="3" t="s">
        <v>425</v>
      </c>
      <c r="N56" s="3" t="str">
        <f>INDEX(MedicalClaims!$H$13:$H$120, MATCH(A56, MedicalClaims!$I$13:$I$120, 0))</f>
        <v/>
      </c>
    </row>
    <row r="57" spans="1:14" ht="30" hidden="1" x14ac:dyDescent="0.25">
      <c r="A57" s="2" t="str">
        <f t="shared" si="0"/>
        <v>mc047_other_diagnosis_7MC</v>
      </c>
      <c r="B57" s="3" t="s">
        <v>426</v>
      </c>
      <c r="C57" s="3" t="s">
        <v>312</v>
      </c>
      <c r="D57" s="3" t="s">
        <v>69</v>
      </c>
      <c r="E57" s="3" t="s">
        <v>400</v>
      </c>
      <c r="F57" s="3">
        <v>1</v>
      </c>
      <c r="G57" s="3">
        <v>4</v>
      </c>
      <c r="H57" s="3">
        <v>3</v>
      </c>
      <c r="I57" s="3">
        <v>14</v>
      </c>
      <c r="J57" s="3"/>
      <c r="K57" s="3" t="str">
        <f>INDEX(MedicalClaims!$G$13:$G$120, MATCH(A57, MedicalClaims!$I$13:$I$120, 0))</f>
        <v>N</v>
      </c>
      <c r="L57" s="3" t="s">
        <v>42</v>
      </c>
      <c r="M57" s="3" t="s">
        <v>427</v>
      </c>
      <c r="N57" s="3" t="str">
        <f>INDEX(MedicalClaims!$H$13:$H$120, MATCH(A57, MedicalClaims!$I$13:$I$120, 0))</f>
        <v/>
      </c>
    </row>
    <row r="58" spans="1:14" ht="30" hidden="1" x14ac:dyDescent="0.25">
      <c r="A58" s="2" t="str">
        <f t="shared" si="0"/>
        <v>mc047p_poa_7MC</v>
      </c>
      <c r="B58" s="3" t="s">
        <v>428</v>
      </c>
      <c r="C58" s="3" t="s">
        <v>312</v>
      </c>
      <c r="D58" s="3" t="s">
        <v>69</v>
      </c>
      <c r="E58" s="3" t="s">
        <v>400</v>
      </c>
      <c r="F58" s="3">
        <v>1</v>
      </c>
      <c r="G58" s="3">
        <v>4</v>
      </c>
      <c r="H58" s="3">
        <v>3</v>
      </c>
      <c r="I58" s="3">
        <v>15</v>
      </c>
      <c r="J58" s="3"/>
      <c r="K58" s="3" t="str">
        <f>INDEX(MedicalClaims!$G$13:$G$120, MATCH(A58, MedicalClaims!$I$13:$I$120, 0))</f>
        <v>N</v>
      </c>
      <c r="L58" s="3" t="s">
        <v>42</v>
      </c>
      <c r="M58" s="3" t="s">
        <v>429</v>
      </c>
      <c r="N58" s="3" t="str">
        <f>INDEX(MedicalClaims!$H$13:$H$120, MATCH(A58, MedicalClaims!$I$13:$I$120, 0))</f>
        <v/>
      </c>
    </row>
    <row r="59" spans="1:14" ht="30" hidden="1" x14ac:dyDescent="0.25">
      <c r="A59" s="2" t="str">
        <f t="shared" si="0"/>
        <v>mc048_other_diagnosis_8MC</v>
      </c>
      <c r="B59" s="3" t="s">
        <v>430</v>
      </c>
      <c r="C59" s="3" t="s">
        <v>312</v>
      </c>
      <c r="D59" s="3" t="s">
        <v>69</v>
      </c>
      <c r="E59" s="3" t="s">
        <v>400</v>
      </c>
      <c r="F59" s="3">
        <v>1</v>
      </c>
      <c r="G59" s="3">
        <v>4</v>
      </c>
      <c r="H59" s="3">
        <v>3</v>
      </c>
      <c r="I59" s="3">
        <v>16</v>
      </c>
      <c r="J59" s="3"/>
      <c r="K59" s="3" t="str">
        <f>INDEX(MedicalClaims!$G$13:$G$120, MATCH(A59, MedicalClaims!$I$13:$I$120, 0))</f>
        <v>N</v>
      </c>
      <c r="L59" s="3" t="s">
        <v>42</v>
      </c>
      <c r="M59" s="3" t="s">
        <v>431</v>
      </c>
      <c r="N59" s="3" t="str">
        <f>INDEX(MedicalClaims!$H$13:$H$120, MATCH(A59, MedicalClaims!$I$13:$I$120, 0))</f>
        <v/>
      </c>
    </row>
    <row r="60" spans="1:14" ht="30" hidden="1" x14ac:dyDescent="0.25">
      <c r="A60" s="2" t="str">
        <f t="shared" si="0"/>
        <v>mc048p_poa_8MC</v>
      </c>
      <c r="B60" s="3" t="s">
        <v>432</v>
      </c>
      <c r="C60" s="3" t="s">
        <v>312</v>
      </c>
      <c r="D60" s="3" t="s">
        <v>69</v>
      </c>
      <c r="E60" s="3" t="s">
        <v>400</v>
      </c>
      <c r="F60" s="3">
        <v>1</v>
      </c>
      <c r="G60" s="3">
        <v>4</v>
      </c>
      <c r="H60" s="3">
        <v>3</v>
      </c>
      <c r="I60" s="3">
        <v>17</v>
      </c>
      <c r="J60" s="3"/>
      <c r="K60" s="3" t="str">
        <f>INDEX(MedicalClaims!$G$13:$G$120, MATCH(A60, MedicalClaims!$I$13:$I$120, 0))</f>
        <v>N</v>
      </c>
      <c r="L60" s="3" t="s">
        <v>42</v>
      </c>
      <c r="M60" s="3" t="s">
        <v>433</v>
      </c>
      <c r="N60" s="3" t="str">
        <f>INDEX(MedicalClaims!$H$13:$H$120, MATCH(A60, MedicalClaims!$I$13:$I$120, 0))</f>
        <v/>
      </c>
    </row>
    <row r="61" spans="1:14" ht="30" hidden="1" x14ac:dyDescent="0.25">
      <c r="A61" s="2" t="str">
        <f t="shared" si="0"/>
        <v>mc049_other_diagnosis_9MC</v>
      </c>
      <c r="B61" s="3" t="s">
        <v>434</v>
      </c>
      <c r="C61" s="3" t="s">
        <v>312</v>
      </c>
      <c r="D61" s="3" t="s">
        <v>69</v>
      </c>
      <c r="E61" s="3" t="s">
        <v>400</v>
      </c>
      <c r="F61" s="3">
        <v>1</v>
      </c>
      <c r="G61" s="3">
        <v>4</v>
      </c>
      <c r="H61" s="3">
        <v>3</v>
      </c>
      <c r="I61" s="3">
        <v>18</v>
      </c>
      <c r="J61" s="3"/>
      <c r="K61" s="3" t="str">
        <f>INDEX(MedicalClaims!$G$13:$G$120, MATCH(A61, MedicalClaims!$I$13:$I$120, 0))</f>
        <v>N</v>
      </c>
      <c r="L61" s="3" t="s">
        <v>42</v>
      </c>
      <c r="M61" s="3" t="s">
        <v>435</v>
      </c>
      <c r="N61" s="3" t="str">
        <f>INDEX(MedicalClaims!$H$13:$H$120, MATCH(A61, MedicalClaims!$I$13:$I$120, 0))</f>
        <v/>
      </c>
    </row>
    <row r="62" spans="1:14" ht="30" hidden="1" x14ac:dyDescent="0.25">
      <c r="A62" s="2" t="str">
        <f t="shared" si="0"/>
        <v>mc049p_poa_9MC</v>
      </c>
      <c r="B62" s="3" t="s">
        <v>436</v>
      </c>
      <c r="C62" s="3" t="s">
        <v>312</v>
      </c>
      <c r="D62" s="3" t="s">
        <v>69</v>
      </c>
      <c r="E62" s="3" t="s">
        <v>400</v>
      </c>
      <c r="F62" s="3">
        <v>1</v>
      </c>
      <c r="G62" s="3">
        <v>4</v>
      </c>
      <c r="H62" s="3">
        <v>3</v>
      </c>
      <c r="I62" s="3">
        <v>19</v>
      </c>
      <c r="J62" s="3"/>
      <c r="K62" s="3" t="str">
        <f>INDEX(MedicalClaims!$G$13:$G$120, MATCH(A62, MedicalClaims!$I$13:$I$120, 0))</f>
        <v>N</v>
      </c>
      <c r="L62" s="3" t="s">
        <v>42</v>
      </c>
      <c r="M62" s="3" t="s">
        <v>437</v>
      </c>
      <c r="N62" s="3" t="str">
        <f>INDEX(MedicalClaims!$H$13:$H$120, MATCH(A62, MedicalClaims!$I$13:$I$120, 0))</f>
        <v/>
      </c>
    </row>
    <row r="63" spans="1:14" ht="30" hidden="1" x14ac:dyDescent="0.25">
      <c r="A63" s="2" t="str">
        <f t="shared" si="0"/>
        <v>mc050_other_diagnosis_10MC</v>
      </c>
      <c r="B63" s="3" t="s">
        <v>438</v>
      </c>
      <c r="C63" s="3" t="s">
        <v>312</v>
      </c>
      <c r="D63" s="3" t="s">
        <v>69</v>
      </c>
      <c r="E63" s="3" t="s">
        <v>400</v>
      </c>
      <c r="F63" s="3">
        <v>1</v>
      </c>
      <c r="G63" s="3">
        <v>4</v>
      </c>
      <c r="H63" s="3">
        <v>3</v>
      </c>
      <c r="I63" s="3">
        <v>20</v>
      </c>
      <c r="J63" s="3"/>
      <c r="K63" s="3" t="str">
        <f>INDEX(MedicalClaims!$G$13:$G$120, MATCH(A63, MedicalClaims!$I$13:$I$120, 0))</f>
        <v>N</v>
      </c>
      <c r="L63" s="3" t="s">
        <v>42</v>
      </c>
      <c r="M63" s="3" t="s">
        <v>439</v>
      </c>
      <c r="N63" s="3" t="str">
        <f>INDEX(MedicalClaims!$H$13:$H$120, MATCH(A63, MedicalClaims!$I$13:$I$120, 0))</f>
        <v/>
      </c>
    </row>
    <row r="64" spans="1:14" ht="30" hidden="1" x14ac:dyDescent="0.25">
      <c r="A64" s="2" t="str">
        <f t="shared" si="0"/>
        <v>mc050p_poa_10MC</v>
      </c>
      <c r="B64" s="3" t="s">
        <v>440</v>
      </c>
      <c r="C64" s="3" t="s">
        <v>312</v>
      </c>
      <c r="D64" s="3" t="s">
        <v>69</v>
      </c>
      <c r="E64" s="3" t="s">
        <v>400</v>
      </c>
      <c r="F64" s="3">
        <v>1</v>
      </c>
      <c r="G64" s="3">
        <v>4</v>
      </c>
      <c r="H64" s="3">
        <v>3</v>
      </c>
      <c r="I64" s="3">
        <v>21</v>
      </c>
      <c r="J64" s="3"/>
      <c r="K64" s="3" t="str">
        <f>INDEX(MedicalClaims!$G$13:$G$120, MATCH(A64, MedicalClaims!$I$13:$I$120, 0))</f>
        <v>N</v>
      </c>
      <c r="L64" s="3" t="s">
        <v>42</v>
      </c>
      <c r="M64" s="3" t="s">
        <v>441</v>
      </c>
      <c r="N64" s="3" t="str">
        <f>INDEX(MedicalClaims!$H$13:$H$120, MATCH(A64, MedicalClaims!$I$13:$I$120, 0))</f>
        <v/>
      </c>
    </row>
    <row r="65" spans="1:14" ht="30" hidden="1" x14ac:dyDescent="0.25">
      <c r="A65" s="2" t="str">
        <f t="shared" si="0"/>
        <v>mc051_other_diagnosis_11MC</v>
      </c>
      <c r="B65" s="3" t="s">
        <v>442</v>
      </c>
      <c r="C65" s="3" t="s">
        <v>312</v>
      </c>
      <c r="D65" s="3" t="s">
        <v>69</v>
      </c>
      <c r="E65" s="3" t="s">
        <v>400</v>
      </c>
      <c r="F65" s="3">
        <v>1</v>
      </c>
      <c r="G65" s="3">
        <v>4</v>
      </c>
      <c r="H65" s="3">
        <v>3</v>
      </c>
      <c r="I65" s="3">
        <v>22</v>
      </c>
      <c r="J65" s="3"/>
      <c r="K65" s="3" t="str">
        <f>INDEX(MedicalClaims!$G$13:$G$120, MATCH(A65, MedicalClaims!$I$13:$I$120, 0))</f>
        <v>N</v>
      </c>
      <c r="L65" s="3" t="s">
        <v>42</v>
      </c>
      <c r="M65" s="3" t="s">
        <v>443</v>
      </c>
      <c r="N65" s="3" t="str">
        <f>INDEX(MedicalClaims!$H$13:$H$120, MATCH(A65, MedicalClaims!$I$13:$I$120, 0))</f>
        <v/>
      </c>
    </row>
    <row r="66" spans="1:14" ht="30" hidden="1" x14ac:dyDescent="0.25">
      <c r="A66" s="2" t="str">
        <f t="shared" ref="A66:A129" si="1">IF(C66 ="Medical Claims", B66 &amp; "MC", IF(C66="Dental Claims", B66 &amp; "DC", IF(C66="Pharmacy Claims", B66 &amp; "PC", IF(C66="Enrollment", B66 &amp; "EN", IF(C66="Providers", B66 &amp; "PR")))))</f>
        <v>mc051p_poa_11MC</v>
      </c>
      <c r="B66" s="3" t="s">
        <v>444</v>
      </c>
      <c r="C66" s="3" t="s">
        <v>312</v>
      </c>
      <c r="D66" s="3" t="s">
        <v>69</v>
      </c>
      <c r="E66" s="3" t="s">
        <v>400</v>
      </c>
      <c r="F66" s="3">
        <v>1</v>
      </c>
      <c r="G66" s="3">
        <v>4</v>
      </c>
      <c r="H66" s="3">
        <v>3</v>
      </c>
      <c r="I66" s="3">
        <v>23</v>
      </c>
      <c r="J66" s="3"/>
      <c r="K66" s="3" t="str">
        <f>INDEX(MedicalClaims!$G$13:$G$120, MATCH(A66, MedicalClaims!$I$13:$I$120, 0))</f>
        <v>N</v>
      </c>
      <c r="L66" s="3" t="s">
        <v>42</v>
      </c>
      <c r="M66" s="3" t="s">
        <v>445</v>
      </c>
      <c r="N66" s="3" t="str">
        <f>INDEX(MedicalClaims!$H$13:$H$120, MATCH(A66, MedicalClaims!$I$13:$I$120, 0))</f>
        <v/>
      </c>
    </row>
    <row r="67" spans="1:14" ht="30" hidden="1" x14ac:dyDescent="0.25">
      <c r="A67" s="2" t="str">
        <f t="shared" si="1"/>
        <v>mc052_other_diagnosis_12MC</v>
      </c>
      <c r="B67" s="3" t="s">
        <v>446</v>
      </c>
      <c r="C67" s="3" t="s">
        <v>312</v>
      </c>
      <c r="D67" s="3" t="s">
        <v>69</v>
      </c>
      <c r="E67" s="3" t="s">
        <v>400</v>
      </c>
      <c r="F67" s="3">
        <v>1</v>
      </c>
      <c r="G67" s="3">
        <v>4</v>
      </c>
      <c r="H67" s="3">
        <v>3</v>
      </c>
      <c r="I67" s="3">
        <v>24</v>
      </c>
      <c r="J67" s="3"/>
      <c r="K67" s="3" t="str">
        <f>INDEX(MedicalClaims!$G$13:$G$120, MATCH(A67, MedicalClaims!$I$13:$I$120, 0))</f>
        <v>N</v>
      </c>
      <c r="L67" s="3" t="s">
        <v>42</v>
      </c>
      <c r="M67" s="3" t="s">
        <v>447</v>
      </c>
      <c r="N67" s="3" t="str">
        <f>INDEX(MedicalClaims!$H$13:$H$120, MATCH(A67, MedicalClaims!$I$13:$I$120, 0))</f>
        <v/>
      </c>
    </row>
    <row r="68" spans="1:14" ht="30" hidden="1" x14ac:dyDescent="0.25">
      <c r="A68" s="2" t="str">
        <f t="shared" si="1"/>
        <v>mc052p_poa_12MC</v>
      </c>
      <c r="B68" s="3" t="s">
        <v>448</v>
      </c>
      <c r="C68" s="3" t="s">
        <v>312</v>
      </c>
      <c r="D68" s="3" t="s">
        <v>69</v>
      </c>
      <c r="E68" s="3" t="s">
        <v>400</v>
      </c>
      <c r="F68" s="3">
        <v>1</v>
      </c>
      <c r="G68" s="3">
        <v>4</v>
      </c>
      <c r="H68" s="3">
        <v>3</v>
      </c>
      <c r="I68" s="3">
        <v>25</v>
      </c>
      <c r="J68" s="3"/>
      <c r="K68" s="3" t="str">
        <f>INDEX(MedicalClaims!$G$13:$G$120, MATCH(A68, MedicalClaims!$I$13:$I$120, 0))</f>
        <v>N</v>
      </c>
      <c r="L68" s="3" t="s">
        <v>42</v>
      </c>
      <c r="M68" s="3" t="s">
        <v>449</v>
      </c>
      <c r="N68" s="3" t="str">
        <f>INDEX(MedicalClaims!$H$13:$H$120, MATCH(A68, MedicalClaims!$I$13:$I$120, 0))</f>
        <v/>
      </c>
    </row>
    <row r="69" spans="1:14" ht="30" hidden="1" x14ac:dyDescent="0.25">
      <c r="A69" s="2" t="str">
        <f t="shared" si="1"/>
        <v>mc053_other_diagnosis_13MC</v>
      </c>
      <c r="B69" s="3" t="s">
        <v>450</v>
      </c>
      <c r="C69" s="3" t="s">
        <v>312</v>
      </c>
      <c r="D69" s="3" t="s">
        <v>69</v>
      </c>
      <c r="E69" s="3" t="s">
        <v>400</v>
      </c>
      <c r="F69" s="3">
        <v>1</v>
      </c>
      <c r="G69" s="3">
        <v>4</v>
      </c>
      <c r="H69" s="3">
        <v>3</v>
      </c>
      <c r="I69" s="3">
        <v>26</v>
      </c>
      <c r="J69" s="3"/>
      <c r="K69" s="3" t="str">
        <f>INDEX(MedicalClaims!$G$13:$G$120, MATCH(A69, MedicalClaims!$I$13:$I$120, 0))</f>
        <v>N</v>
      </c>
      <c r="L69" s="3" t="s">
        <v>42</v>
      </c>
      <c r="M69" s="3" t="s">
        <v>451</v>
      </c>
      <c r="N69" s="3" t="str">
        <f>INDEX(MedicalClaims!$H$13:$H$120, MATCH(A69, MedicalClaims!$I$13:$I$120, 0))</f>
        <v/>
      </c>
    </row>
    <row r="70" spans="1:14" ht="30" hidden="1" x14ac:dyDescent="0.25">
      <c r="A70" s="2" t="str">
        <f t="shared" si="1"/>
        <v>mc053p_poa_13MC</v>
      </c>
      <c r="B70" s="3" t="s">
        <v>452</v>
      </c>
      <c r="C70" s="3" t="s">
        <v>312</v>
      </c>
      <c r="D70" s="3" t="s">
        <v>69</v>
      </c>
      <c r="E70" s="3" t="s">
        <v>400</v>
      </c>
      <c r="F70" s="3">
        <v>1</v>
      </c>
      <c r="G70" s="3">
        <v>4</v>
      </c>
      <c r="H70" s="3">
        <v>3</v>
      </c>
      <c r="I70" s="3">
        <v>27</v>
      </c>
      <c r="J70" s="3"/>
      <c r="K70" s="3" t="str">
        <f>INDEX(MedicalClaims!$G$13:$G$120, MATCH(A70, MedicalClaims!$I$13:$I$120, 0))</f>
        <v>N</v>
      </c>
      <c r="L70" s="3" t="s">
        <v>42</v>
      </c>
      <c r="M70" s="3" t="s">
        <v>453</v>
      </c>
      <c r="N70" s="3" t="str">
        <f>INDEX(MedicalClaims!$H$13:$H$120, MATCH(A70, MedicalClaims!$I$13:$I$120, 0))</f>
        <v/>
      </c>
    </row>
    <row r="71" spans="1:14" ht="30" hidden="1" x14ac:dyDescent="0.25">
      <c r="A71" s="2" t="str">
        <f t="shared" si="1"/>
        <v>mc201_icd_version_cdMC</v>
      </c>
      <c r="B71" s="3" t="s">
        <v>454</v>
      </c>
      <c r="C71" s="3" t="s">
        <v>312</v>
      </c>
      <c r="D71" s="3" t="s">
        <v>69</v>
      </c>
      <c r="E71" s="3" t="s">
        <v>400</v>
      </c>
      <c r="F71" s="3">
        <v>1</v>
      </c>
      <c r="G71" s="3">
        <v>4</v>
      </c>
      <c r="H71" s="3">
        <v>3</v>
      </c>
      <c r="I71" s="3">
        <v>28</v>
      </c>
      <c r="J71" s="3"/>
      <c r="K71" s="3" t="str">
        <f>INDEX(MedicalClaims!$G$13:$G$120, MATCH(A71, MedicalClaims!$I$13:$I$120, 0))</f>
        <v>N</v>
      </c>
      <c r="L71" s="3" t="s">
        <v>40</v>
      </c>
      <c r="M71" s="3" t="s">
        <v>455</v>
      </c>
      <c r="N71" s="3" t="str">
        <f>INDEX(MedicalClaims!$H$13:$H$120, MATCH(A71, MedicalClaims!$I$13:$I$120, 0))</f>
        <v/>
      </c>
    </row>
    <row r="72" spans="1:14" ht="30" hidden="1" x14ac:dyDescent="0.25">
      <c r="A72" s="2" t="str">
        <f t="shared" si="1"/>
        <v>final_mdcMC</v>
      </c>
      <c r="B72" s="3" t="s">
        <v>456</v>
      </c>
      <c r="C72" s="3" t="s">
        <v>312</v>
      </c>
      <c r="D72" s="3" t="s">
        <v>69</v>
      </c>
      <c r="E72" s="3" t="s">
        <v>400</v>
      </c>
      <c r="F72" s="3">
        <v>1</v>
      </c>
      <c r="G72" s="3">
        <v>4</v>
      </c>
      <c r="H72" s="3">
        <v>3</v>
      </c>
      <c r="I72" s="3">
        <v>29</v>
      </c>
      <c r="J72" s="3"/>
      <c r="K72" s="3" t="str">
        <f>INDEX(MedicalClaims!$G$13:$G$120, MATCH(A72, MedicalClaims!$I$13:$I$120, 0))</f>
        <v>N</v>
      </c>
      <c r="L72" s="3" t="s">
        <v>40</v>
      </c>
      <c r="M72" s="3" t="s">
        <v>457</v>
      </c>
      <c r="N72" s="3" t="str">
        <f>INDEX(MedicalClaims!$H$13:$H$120, MATCH(A72, MedicalClaims!$I$13:$I$120, 0))</f>
        <v/>
      </c>
    </row>
    <row r="73" spans="1:14" ht="30" hidden="1" x14ac:dyDescent="0.25">
      <c r="A73" s="2" t="str">
        <f t="shared" si="1"/>
        <v>final_ms_indMC</v>
      </c>
      <c r="B73" s="3" t="s">
        <v>458</v>
      </c>
      <c r="C73" s="3" t="s">
        <v>312</v>
      </c>
      <c r="D73" s="3" t="s">
        <v>69</v>
      </c>
      <c r="E73" s="3" t="s">
        <v>400</v>
      </c>
      <c r="F73" s="3">
        <v>1</v>
      </c>
      <c r="G73" s="3">
        <v>4</v>
      </c>
      <c r="H73" s="3">
        <v>3</v>
      </c>
      <c r="I73" s="3">
        <v>30</v>
      </c>
      <c r="J73" s="3"/>
      <c r="K73" s="3" t="str">
        <f>INDEX(MedicalClaims!$G$13:$G$120, MATCH(A73, MedicalClaims!$I$13:$I$120, 0))</f>
        <v>N</v>
      </c>
      <c r="L73" s="3" t="s">
        <v>40</v>
      </c>
      <c r="M73" s="3" t="s">
        <v>459</v>
      </c>
      <c r="N73" s="3" t="str">
        <f>INDEX(MedicalClaims!$H$13:$H$120, MATCH(A73, MedicalClaims!$I$13:$I$120, 0))</f>
        <v/>
      </c>
    </row>
    <row r="74" spans="1:14" ht="30" hidden="1" x14ac:dyDescent="0.25">
      <c r="A74" s="2" t="str">
        <f t="shared" si="1"/>
        <v>final_drgMC</v>
      </c>
      <c r="B74" s="3" t="s">
        <v>460</v>
      </c>
      <c r="C74" s="3" t="s">
        <v>312</v>
      </c>
      <c r="D74" s="3" t="s">
        <v>69</v>
      </c>
      <c r="E74" s="3" t="s">
        <v>400</v>
      </c>
      <c r="F74" s="3">
        <v>1</v>
      </c>
      <c r="G74" s="3">
        <v>4</v>
      </c>
      <c r="H74" s="3">
        <v>3</v>
      </c>
      <c r="I74" s="3">
        <v>31</v>
      </c>
      <c r="J74" s="3"/>
      <c r="K74" s="3" t="str">
        <f>INDEX(MedicalClaims!$G$13:$G$120, MATCH(A74, MedicalClaims!$I$13:$I$120, 0))</f>
        <v>N</v>
      </c>
      <c r="L74" s="3" t="s">
        <v>40</v>
      </c>
      <c r="M74" s="3" t="s">
        <v>461</v>
      </c>
      <c r="N74" s="3" t="str">
        <f>INDEX(MedicalClaims!$H$13:$H$120, MATCH(A74, MedicalClaims!$I$13:$I$120, 0))</f>
        <v/>
      </c>
    </row>
    <row r="75" spans="1:14" ht="45" hidden="1" x14ac:dyDescent="0.25">
      <c r="A75" s="2" t="str">
        <f t="shared" si="1"/>
        <v>CCSR grouperMC</v>
      </c>
      <c r="B75" s="3" t="s">
        <v>462</v>
      </c>
      <c r="C75" s="3" t="s">
        <v>312</v>
      </c>
      <c r="D75" s="3" t="s">
        <v>69</v>
      </c>
      <c r="E75" s="3" t="s">
        <v>400</v>
      </c>
      <c r="F75" s="3">
        <v>1</v>
      </c>
      <c r="G75" s="3">
        <v>4</v>
      </c>
      <c r="H75" s="3">
        <v>3</v>
      </c>
      <c r="I75" s="3">
        <v>32</v>
      </c>
      <c r="J75" s="3"/>
      <c r="K75" s="3" t="str">
        <f>INDEX(MedicalClaims!$G$13:$G$120, MATCH(A75, MedicalClaims!$I$13:$I$120, 0))</f>
        <v>N</v>
      </c>
      <c r="L75" s="3" t="s">
        <v>40</v>
      </c>
      <c r="M75" s="3" t="s">
        <v>463</v>
      </c>
      <c r="N75" s="3" t="str">
        <f>INDEX(MedicalClaims!$H$13:$H$120, MATCH(A75, MedicalClaims!$I$13:$I$120, 0))</f>
        <v/>
      </c>
    </row>
    <row r="76" spans="1:14" ht="60" hidden="1" x14ac:dyDescent="0.25">
      <c r="A76" s="2" t="str">
        <f t="shared" si="1"/>
        <v>CCS grouperMC</v>
      </c>
      <c r="B76" s="3" t="s">
        <v>464</v>
      </c>
      <c r="C76" s="3" t="s">
        <v>312</v>
      </c>
      <c r="D76" s="3" t="s">
        <v>69</v>
      </c>
      <c r="E76" s="3" t="s">
        <v>400</v>
      </c>
      <c r="F76" s="3">
        <v>1</v>
      </c>
      <c r="G76" s="3">
        <v>4</v>
      </c>
      <c r="H76" s="3">
        <v>3</v>
      </c>
      <c r="I76" s="3">
        <v>33</v>
      </c>
      <c r="J76" s="3"/>
      <c r="K76" s="3" t="str">
        <f>INDEX(MedicalClaims!$G$13:$G$120, MATCH(A76, MedicalClaims!$I$13:$I$120, 0))</f>
        <v>N</v>
      </c>
      <c r="L76" s="3" t="s">
        <v>40</v>
      </c>
      <c r="M76" s="3" t="s">
        <v>465</v>
      </c>
      <c r="N76" s="3" t="str">
        <f>INDEX(MedicalClaims!$H$13:$H$120, MATCH(A76, MedicalClaims!$I$13:$I$120, 0))</f>
        <v/>
      </c>
    </row>
    <row r="77" spans="1:14" ht="75" hidden="1" x14ac:dyDescent="0.25">
      <c r="A77" s="2" t="str">
        <f t="shared" si="1"/>
        <v>BETOS restructured categoryMC</v>
      </c>
      <c r="B77" s="3" t="s">
        <v>466</v>
      </c>
      <c r="C77" s="3" t="s">
        <v>312</v>
      </c>
      <c r="D77" s="3" t="s">
        <v>69</v>
      </c>
      <c r="E77" s="3" t="s">
        <v>400</v>
      </c>
      <c r="F77" s="3">
        <v>1</v>
      </c>
      <c r="G77" s="3">
        <v>4</v>
      </c>
      <c r="H77" s="3">
        <v>3</v>
      </c>
      <c r="I77" s="3">
        <v>34</v>
      </c>
      <c r="J77" s="3"/>
      <c r="K77" s="3" t="str">
        <f>INDEX(MedicalClaims!$G$13:$G$120, MATCH(A77, MedicalClaims!$I$13:$I$120, 0))</f>
        <v>N</v>
      </c>
      <c r="L77" s="3" t="s">
        <v>40</v>
      </c>
      <c r="M77" s="3" t="s">
        <v>467</v>
      </c>
      <c r="N77" s="3" t="str">
        <f>INDEX(MedicalClaims!$H$13:$H$120, MATCH(A77, MedicalClaims!$I$13:$I$120, 0))</f>
        <v/>
      </c>
    </row>
    <row r="78" spans="1:14" ht="60" hidden="1" x14ac:dyDescent="0.25">
      <c r="A78" s="2" t="str">
        <f t="shared" si="1"/>
        <v>BETOS restructured category descriptionMC</v>
      </c>
      <c r="B78" s="3" t="s">
        <v>468</v>
      </c>
      <c r="C78" s="3" t="s">
        <v>312</v>
      </c>
      <c r="D78" s="3" t="s">
        <v>69</v>
      </c>
      <c r="E78" s="3" t="s">
        <v>400</v>
      </c>
      <c r="F78" s="3">
        <v>1</v>
      </c>
      <c r="G78" s="3">
        <v>4</v>
      </c>
      <c r="H78" s="3">
        <v>3</v>
      </c>
      <c r="I78" s="3">
        <v>35</v>
      </c>
      <c r="J78" s="3"/>
      <c r="K78" s="3" t="str">
        <f>INDEX(MedicalClaims!$G$13:$G$120, MATCH(A78, MedicalClaims!$I$13:$I$120, 0))</f>
        <v>N</v>
      </c>
      <c r="L78" s="3" t="s">
        <v>40</v>
      </c>
      <c r="M78" s="3" t="s">
        <v>469</v>
      </c>
      <c r="N78" s="3" t="str">
        <f>INDEX(MedicalClaims!$H$13:$H$120, MATCH(A78, MedicalClaims!$I$13:$I$120, 0))</f>
        <v/>
      </c>
    </row>
    <row r="79" spans="1:14" ht="30" hidden="1" x14ac:dyDescent="0.25">
      <c r="A79" s="2" t="str">
        <f t="shared" si="1"/>
        <v>BETOS restructured Sub categoryMC</v>
      </c>
      <c r="B79" s="3" t="s">
        <v>470</v>
      </c>
      <c r="C79" s="3" t="s">
        <v>312</v>
      </c>
      <c r="D79" s="3" t="s">
        <v>69</v>
      </c>
      <c r="E79" s="3" t="s">
        <v>400</v>
      </c>
      <c r="F79" s="3">
        <v>1</v>
      </c>
      <c r="G79" s="3">
        <v>4</v>
      </c>
      <c r="H79" s="3">
        <v>3</v>
      </c>
      <c r="I79" s="3">
        <v>36</v>
      </c>
      <c r="J79" s="3"/>
      <c r="K79" s="3" t="str">
        <f>INDEX(MedicalClaims!$G$13:$G$120, MATCH(A79, MedicalClaims!$I$13:$I$120, 0))</f>
        <v>N</v>
      </c>
      <c r="L79" s="3" t="s">
        <v>40</v>
      </c>
      <c r="M79" s="3" t="s">
        <v>471</v>
      </c>
      <c r="N79" s="3" t="str">
        <f>INDEX(MedicalClaims!$H$13:$H$120, MATCH(A79, MedicalClaims!$I$13:$I$120, 0))</f>
        <v/>
      </c>
    </row>
    <row r="80" spans="1:14" ht="60" hidden="1" x14ac:dyDescent="0.25">
      <c r="A80" s="2" t="str">
        <f t="shared" si="1"/>
        <v>BETOS restructured sub category descriptionMC</v>
      </c>
      <c r="B80" s="3" t="s">
        <v>472</v>
      </c>
      <c r="C80" s="3" t="s">
        <v>312</v>
      </c>
      <c r="D80" s="3" t="s">
        <v>69</v>
      </c>
      <c r="E80" s="3" t="s">
        <v>400</v>
      </c>
      <c r="F80" s="3">
        <v>1</v>
      </c>
      <c r="G80" s="3">
        <v>4</v>
      </c>
      <c r="H80" s="3">
        <v>3</v>
      </c>
      <c r="I80" s="3">
        <v>37</v>
      </c>
      <c r="J80" s="3"/>
      <c r="K80" s="3" t="str">
        <f>INDEX(MedicalClaims!$G$13:$G$120, MATCH(A80, MedicalClaims!$I$13:$I$120, 0))</f>
        <v>N</v>
      </c>
      <c r="L80" s="3" t="s">
        <v>40</v>
      </c>
      <c r="M80" s="3" t="s">
        <v>473</v>
      </c>
      <c r="N80" s="3" t="str">
        <f>INDEX(MedicalClaims!$H$13:$H$120, MATCH(A80, MedicalClaims!$I$13:$I$120, 0))</f>
        <v/>
      </c>
    </row>
    <row r="81" spans="1:14" ht="90" x14ac:dyDescent="0.25">
      <c r="A81" s="2" t="str">
        <f t="shared" si="1"/>
        <v>mc055_procedure_cdMC</v>
      </c>
      <c r="B81" s="3" t="s">
        <v>474</v>
      </c>
      <c r="C81" s="3" t="s">
        <v>312</v>
      </c>
      <c r="D81" s="3" t="s">
        <v>69</v>
      </c>
      <c r="E81" s="3" t="s">
        <v>475</v>
      </c>
      <c r="F81" s="3">
        <v>1</v>
      </c>
      <c r="G81" s="3">
        <v>4</v>
      </c>
      <c r="H81" s="3">
        <v>4</v>
      </c>
      <c r="I81" s="3">
        <v>1</v>
      </c>
      <c r="J81" s="3"/>
      <c r="K81" s="3" t="str">
        <f>INDEX(MedicalClaims!$G$13:$G$120, MATCH(A81, MedicalClaims!$I$13:$I$120, 0))</f>
        <v>Y</v>
      </c>
      <c r="L81" s="3" t="s">
        <v>40</v>
      </c>
      <c r="M81" s="3" t="s">
        <v>476</v>
      </c>
      <c r="N81" s="3" t="str">
        <f>INDEX(MedicalClaims!$H$13:$H$120, MATCH(A81, MedicalClaims!$I$13:$I$120, 0))</f>
        <v>Analysis will include looking to bin claims for specific procedures and diagnositics as well as identify telehealth versus in-person services which can be done using these codes.</v>
      </c>
    </row>
    <row r="82" spans="1:14" ht="90" x14ac:dyDescent="0.25">
      <c r="A82" s="2" t="str">
        <f t="shared" si="1"/>
        <v>mc056_procedure_modifier_1_cdMC</v>
      </c>
      <c r="B82" s="3" t="s">
        <v>477</v>
      </c>
      <c r="C82" s="3" t="s">
        <v>312</v>
      </c>
      <c r="D82" s="3" t="s">
        <v>69</v>
      </c>
      <c r="E82" s="3" t="s">
        <v>475</v>
      </c>
      <c r="F82" s="3">
        <v>1</v>
      </c>
      <c r="G82" s="3">
        <v>4</v>
      </c>
      <c r="H82" s="3">
        <v>4</v>
      </c>
      <c r="I82" s="3">
        <v>2</v>
      </c>
      <c r="J82" s="3"/>
      <c r="K82" s="3" t="str">
        <f>INDEX(MedicalClaims!$G$13:$G$120, MATCH(A82, MedicalClaims!$I$13:$I$120, 0))</f>
        <v>Y</v>
      </c>
      <c r="L82" s="3" t="s">
        <v>40</v>
      </c>
      <c r="M82" s="3" t="s">
        <v>478</v>
      </c>
      <c r="N82" s="3" t="str">
        <f>INDEX(MedicalClaims!$H$13:$H$120, MATCH(A82, MedicalClaims!$I$13:$I$120, 0))</f>
        <v>Analysis will include looking to bin claims for specific procedures and diagnositics as well as identify telehealth versus in-person services which can be done using these codes.</v>
      </c>
    </row>
    <row r="83" spans="1:14" ht="90" x14ac:dyDescent="0.25">
      <c r="A83" s="2" t="str">
        <f t="shared" si="1"/>
        <v>mc057_procedure_modifier_2_cdMC</v>
      </c>
      <c r="B83" s="3" t="s">
        <v>479</v>
      </c>
      <c r="C83" s="3" t="s">
        <v>312</v>
      </c>
      <c r="D83" s="3" t="s">
        <v>69</v>
      </c>
      <c r="E83" s="3" t="s">
        <v>475</v>
      </c>
      <c r="F83" s="3">
        <v>1</v>
      </c>
      <c r="G83" s="3">
        <v>4</v>
      </c>
      <c r="H83" s="3">
        <v>4</v>
      </c>
      <c r="I83" s="3">
        <v>3</v>
      </c>
      <c r="J83" s="3"/>
      <c r="K83" s="3" t="str">
        <f>INDEX(MedicalClaims!$G$13:$G$120, MATCH(A83, MedicalClaims!$I$13:$I$120, 0))</f>
        <v>Y</v>
      </c>
      <c r="L83" s="3" t="s">
        <v>40</v>
      </c>
      <c r="M83" s="3" t="s">
        <v>478</v>
      </c>
      <c r="N83" s="3" t="str">
        <f>INDEX(MedicalClaims!$H$13:$H$120, MATCH(A83, MedicalClaims!$I$13:$I$120, 0))</f>
        <v>Analysis will include looking to bin claims for specific procedures and diagnositics as well as identify telehealth versus in-person services which can be done using these codes.</v>
      </c>
    </row>
    <row r="84" spans="1:14" ht="90" x14ac:dyDescent="0.25">
      <c r="A84" s="2" t="str">
        <f t="shared" si="1"/>
        <v>mc057a_procedure_modifier_3_cdMC</v>
      </c>
      <c r="B84" s="3" t="s">
        <v>480</v>
      </c>
      <c r="C84" s="3" t="s">
        <v>312</v>
      </c>
      <c r="D84" s="3" t="s">
        <v>69</v>
      </c>
      <c r="E84" s="3" t="s">
        <v>475</v>
      </c>
      <c r="F84" s="3">
        <v>1</v>
      </c>
      <c r="G84" s="3">
        <v>4</v>
      </c>
      <c r="H84" s="3">
        <v>4</v>
      </c>
      <c r="I84" s="3">
        <v>4</v>
      </c>
      <c r="J84" s="3"/>
      <c r="K84" s="3" t="str">
        <f>INDEX(MedicalClaims!$G$13:$G$120, MATCH(A84, MedicalClaims!$I$13:$I$120, 0))</f>
        <v>Y</v>
      </c>
      <c r="L84" s="3" t="s">
        <v>40</v>
      </c>
      <c r="M84" s="3" t="s">
        <v>478</v>
      </c>
      <c r="N84" s="3" t="str">
        <f>INDEX(MedicalClaims!$H$13:$H$120, MATCH(A84, MedicalClaims!$I$13:$I$120, 0))</f>
        <v>Analysis will include looking to bin claims for specific procedures and diagnositics as well as identify telehealth versus in-person services which can be done using these codes.</v>
      </c>
    </row>
    <row r="85" spans="1:14" ht="90" x14ac:dyDescent="0.25">
      <c r="A85" s="2" t="str">
        <f t="shared" si="1"/>
        <v>mc057b_procedure_modifier_4_cdMC</v>
      </c>
      <c r="B85" s="3" t="s">
        <v>481</v>
      </c>
      <c r="C85" s="3" t="s">
        <v>312</v>
      </c>
      <c r="D85" s="3" t="s">
        <v>69</v>
      </c>
      <c r="E85" s="3" t="s">
        <v>475</v>
      </c>
      <c r="F85" s="3">
        <v>1</v>
      </c>
      <c r="G85" s="3">
        <v>4</v>
      </c>
      <c r="H85" s="3">
        <v>4</v>
      </c>
      <c r="I85" s="3">
        <v>5</v>
      </c>
      <c r="J85" s="3"/>
      <c r="K85" s="3" t="str">
        <f>INDEX(MedicalClaims!$G$13:$G$120, MATCH(A85, MedicalClaims!$I$13:$I$120, 0))</f>
        <v>Y</v>
      </c>
      <c r="L85" s="3" t="s">
        <v>40</v>
      </c>
      <c r="M85" s="3" t="s">
        <v>478</v>
      </c>
      <c r="N85" s="3" t="str">
        <f>INDEX(MedicalClaims!$H$13:$H$120, MATCH(A85, MedicalClaims!$I$13:$I$120, 0))</f>
        <v>Analysis will include looking to bin claims for specific procedures and diagnositics as well as identify telehealth versus in-person services which can be done using these codes.</v>
      </c>
    </row>
    <row r="86" spans="1:14" ht="45" hidden="1" x14ac:dyDescent="0.25">
      <c r="A86" s="2" t="str">
        <f t="shared" si="1"/>
        <v>mc058_icd_primary_procedure_cdMC</v>
      </c>
      <c r="B86" s="3" t="s">
        <v>482</v>
      </c>
      <c r="C86" s="3" t="s">
        <v>312</v>
      </c>
      <c r="D86" s="3" t="s">
        <v>69</v>
      </c>
      <c r="E86" s="3" t="s">
        <v>475</v>
      </c>
      <c r="F86" s="3">
        <v>1</v>
      </c>
      <c r="G86" s="3">
        <v>4</v>
      </c>
      <c r="H86" s="3">
        <v>4</v>
      </c>
      <c r="I86" s="3">
        <v>6</v>
      </c>
      <c r="J86" s="3"/>
      <c r="K86" s="3">
        <f>INDEX(MedicalClaims!$G$13:$G$120, MATCH(A86, MedicalClaims!$I$13:$I$120, 0))</f>
        <v>0</v>
      </c>
      <c r="L86" s="3" t="s">
        <v>40</v>
      </c>
      <c r="M86" s="3" t="s">
        <v>483</v>
      </c>
      <c r="N86" s="3" t="str">
        <f>INDEX(MedicalClaims!$H$13:$H$120, MATCH(A86, MedicalClaims!$I$13:$I$120, 0))</f>
        <v/>
      </c>
    </row>
    <row r="87" spans="1:14" ht="30" hidden="1" x14ac:dyDescent="0.25">
      <c r="A87" s="2" t="str">
        <f t="shared" si="1"/>
        <v>mc058a_icd_procedure_2MC</v>
      </c>
      <c r="B87" s="3" t="s">
        <v>484</v>
      </c>
      <c r="C87" s="3" t="s">
        <v>312</v>
      </c>
      <c r="D87" s="3" t="s">
        <v>69</v>
      </c>
      <c r="E87" s="3" t="s">
        <v>475</v>
      </c>
      <c r="F87" s="3">
        <v>1</v>
      </c>
      <c r="G87" s="3">
        <v>4</v>
      </c>
      <c r="H87" s="3">
        <v>4</v>
      </c>
      <c r="I87" s="3">
        <v>7</v>
      </c>
      <c r="J87" s="3"/>
      <c r="K87" s="3" t="str">
        <f>INDEX(MedicalClaims!$G$13:$G$120, MATCH(A87, MedicalClaims!$I$13:$I$120, 0))</f>
        <v>N</v>
      </c>
      <c r="L87" s="3" t="s">
        <v>42</v>
      </c>
      <c r="M87" s="3" t="s">
        <v>485</v>
      </c>
      <c r="N87" s="3" t="str">
        <f>INDEX(MedicalClaims!$H$13:$H$120, MATCH(A87, MedicalClaims!$I$13:$I$120, 0))</f>
        <v/>
      </c>
    </row>
    <row r="88" spans="1:14" ht="30" hidden="1" x14ac:dyDescent="0.25">
      <c r="A88" s="2" t="str">
        <f t="shared" si="1"/>
        <v>mc058b_icd_procedure_3MC</v>
      </c>
      <c r="B88" s="3" t="s">
        <v>486</v>
      </c>
      <c r="C88" s="3" t="s">
        <v>312</v>
      </c>
      <c r="D88" s="3" t="s">
        <v>69</v>
      </c>
      <c r="E88" s="3" t="s">
        <v>475</v>
      </c>
      <c r="F88" s="3">
        <v>1</v>
      </c>
      <c r="G88" s="3">
        <v>4</v>
      </c>
      <c r="H88" s="3">
        <v>4</v>
      </c>
      <c r="I88" s="3">
        <v>8</v>
      </c>
      <c r="J88" s="3"/>
      <c r="K88" s="3" t="str">
        <f>INDEX(MedicalClaims!$G$13:$G$120, MATCH(A88, MedicalClaims!$I$13:$I$120, 0))</f>
        <v>N</v>
      </c>
      <c r="L88" s="3" t="s">
        <v>42</v>
      </c>
      <c r="M88" s="3" t="s">
        <v>487</v>
      </c>
      <c r="N88" s="3" t="str">
        <f>INDEX(MedicalClaims!$H$13:$H$120, MATCH(A88, MedicalClaims!$I$13:$I$120, 0))</f>
        <v/>
      </c>
    </row>
    <row r="89" spans="1:14" ht="30" hidden="1" x14ac:dyDescent="0.25">
      <c r="A89" s="2" t="str">
        <f t="shared" si="1"/>
        <v>mc058c_icd_procedure_4MC</v>
      </c>
      <c r="B89" s="3" t="s">
        <v>488</v>
      </c>
      <c r="C89" s="3" t="s">
        <v>312</v>
      </c>
      <c r="D89" s="3" t="s">
        <v>69</v>
      </c>
      <c r="E89" s="3" t="s">
        <v>475</v>
      </c>
      <c r="F89" s="3">
        <v>1</v>
      </c>
      <c r="G89" s="3">
        <v>4</v>
      </c>
      <c r="H89" s="3">
        <v>4</v>
      </c>
      <c r="I89" s="3">
        <v>9</v>
      </c>
      <c r="J89" s="3"/>
      <c r="K89" s="3" t="str">
        <f>INDEX(MedicalClaims!$G$13:$G$120, MATCH(A89, MedicalClaims!$I$13:$I$120, 0))</f>
        <v>N</v>
      </c>
      <c r="L89" s="3" t="s">
        <v>42</v>
      </c>
      <c r="M89" s="3" t="s">
        <v>489</v>
      </c>
      <c r="N89" s="3" t="str">
        <f>INDEX(MedicalClaims!$H$13:$H$120, MATCH(A89, MedicalClaims!$I$13:$I$120, 0))</f>
        <v/>
      </c>
    </row>
    <row r="90" spans="1:14" ht="30" hidden="1" x14ac:dyDescent="0.25">
      <c r="A90" s="2" t="str">
        <f t="shared" si="1"/>
        <v>mc058d_icd_procedure_5MC</v>
      </c>
      <c r="B90" s="3" t="s">
        <v>490</v>
      </c>
      <c r="C90" s="3" t="s">
        <v>312</v>
      </c>
      <c r="D90" s="3" t="s">
        <v>69</v>
      </c>
      <c r="E90" s="3" t="s">
        <v>475</v>
      </c>
      <c r="F90" s="3">
        <v>1</v>
      </c>
      <c r="G90" s="3">
        <v>4</v>
      </c>
      <c r="H90" s="3">
        <v>4</v>
      </c>
      <c r="I90" s="3">
        <v>10</v>
      </c>
      <c r="J90" s="3"/>
      <c r="K90" s="3" t="str">
        <f>INDEX(MedicalClaims!$G$13:$G$120, MATCH(A90, MedicalClaims!$I$13:$I$120, 0))</f>
        <v>N</v>
      </c>
      <c r="L90" s="3" t="s">
        <v>42</v>
      </c>
      <c r="M90" s="3" t="s">
        <v>491</v>
      </c>
      <c r="N90" s="3" t="str">
        <f>INDEX(MedicalClaims!$H$13:$H$120, MATCH(A90, MedicalClaims!$I$13:$I$120, 0))</f>
        <v/>
      </c>
    </row>
    <row r="91" spans="1:14" ht="30" hidden="1" x14ac:dyDescent="0.25">
      <c r="A91" s="2" t="str">
        <f t="shared" si="1"/>
        <v>mc058e_icd_procedure_6MC</v>
      </c>
      <c r="B91" s="3" t="s">
        <v>492</v>
      </c>
      <c r="C91" s="3" t="s">
        <v>312</v>
      </c>
      <c r="D91" s="3" t="s">
        <v>69</v>
      </c>
      <c r="E91" s="3" t="s">
        <v>475</v>
      </c>
      <c r="F91" s="3">
        <v>1</v>
      </c>
      <c r="G91" s="3">
        <v>4</v>
      </c>
      <c r="H91" s="3">
        <v>4</v>
      </c>
      <c r="I91" s="3">
        <v>11</v>
      </c>
      <c r="J91" s="3"/>
      <c r="K91" s="3" t="str">
        <f>INDEX(MedicalClaims!$G$13:$G$120, MATCH(A91, MedicalClaims!$I$13:$I$120, 0))</f>
        <v>N</v>
      </c>
      <c r="L91" s="3" t="s">
        <v>42</v>
      </c>
      <c r="M91" s="3" t="s">
        <v>493</v>
      </c>
      <c r="N91" s="3" t="str">
        <f>INDEX(MedicalClaims!$H$13:$H$120, MATCH(A91, MedicalClaims!$I$13:$I$120, 0))</f>
        <v/>
      </c>
    </row>
    <row r="92" spans="1:14" ht="30" hidden="1" x14ac:dyDescent="0.25">
      <c r="A92" s="2" t="str">
        <f t="shared" si="1"/>
        <v>mc058f_icd_procedure_7MC</v>
      </c>
      <c r="B92" s="3" t="s">
        <v>494</v>
      </c>
      <c r="C92" s="3" t="s">
        <v>312</v>
      </c>
      <c r="D92" s="3" t="s">
        <v>69</v>
      </c>
      <c r="E92" s="3" t="s">
        <v>475</v>
      </c>
      <c r="F92" s="3">
        <v>1</v>
      </c>
      <c r="G92" s="3">
        <v>4</v>
      </c>
      <c r="H92" s="3">
        <v>4</v>
      </c>
      <c r="I92" s="3">
        <v>12</v>
      </c>
      <c r="J92" s="3"/>
      <c r="K92" s="3" t="str">
        <f>INDEX(MedicalClaims!$G$13:$G$120, MATCH(A92, MedicalClaims!$I$13:$I$120, 0))</f>
        <v>N</v>
      </c>
      <c r="L92" s="3" t="s">
        <v>42</v>
      </c>
      <c r="M92" s="3" t="s">
        <v>495</v>
      </c>
      <c r="N92" s="3" t="str">
        <f>INDEX(MedicalClaims!$H$13:$H$120, MATCH(A92, MedicalClaims!$I$13:$I$120, 0))</f>
        <v/>
      </c>
    </row>
    <row r="93" spans="1:14" ht="30" hidden="1" x14ac:dyDescent="0.25">
      <c r="A93" s="2" t="str">
        <f t="shared" si="1"/>
        <v>mc058g_icd_procedure_8MC</v>
      </c>
      <c r="B93" s="3" t="s">
        <v>496</v>
      </c>
      <c r="C93" s="3" t="s">
        <v>312</v>
      </c>
      <c r="D93" s="3" t="s">
        <v>69</v>
      </c>
      <c r="E93" s="3" t="s">
        <v>475</v>
      </c>
      <c r="F93" s="3">
        <v>1</v>
      </c>
      <c r="G93" s="3">
        <v>4</v>
      </c>
      <c r="H93" s="3">
        <v>4</v>
      </c>
      <c r="I93" s="3">
        <v>13</v>
      </c>
      <c r="J93" s="3"/>
      <c r="K93" s="3" t="str">
        <f>INDEX(MedicalClaims!$G$13:$G$120, MATCH(A93, MedicalClaims!$I$13:$I$120, 0))</f>
        <v>N</v>
      </c>
      <c r="L93" s="3" t="s">
        <v>42</v>
      </c>
      <c r="M93" s="3" t="s">
        <v>497</v>
      </c>
      <c r="N93" s="3" t="str">
        <f>INDEX(MedicalClaims!$H$13:$H$120, MATCH(A93, MedicalClaims!$I$13:$I$120, 0))</f>
        <v/>
      </c>
    </row>
    <row r="94" spans="1:14" ht="30" hidden="1" x14ac:dyDescent="0.25">
      <c r="A94" s="2" t="str">
        <f t="shared" si="1"/>
        <v>mc058h_icd_procedure_9MC</v>
      </c>
      <c r="B94" s="3" t="s">
        <v>498</v>
      </c>
      <c r="C94" s="3" t="s">
        <v>312</v>
      </c>
      <c r="D94" s="3" t="s">
        <v>69</v>
      </c>
      <c r="E94" s="3" t="s">
        <v>475</v>
      </c>
      <c r="F94" s="3">
        <v>1</v>
      </c>
      <c r="G94" s="3">
        <v>4</v>
      </c>
      <c r="H94" s="3">
        <v>4</v>
      </c>
      <c r="I94" s="3">
        <v>14</v>
      </c>
      <c r="J94" s="3"/>
      <c r="K94" s="3" t="str">
        <f>INDEX(MedicalClaims!$G$13:$G$120, MATCH(A94, MedicalClaims!$I$13:$I$120, 0))</f>
        <v>N</v>
      </c>
      <c r="L94" s="3" t="s">
        <v>42</v>
      </c>
      <c r="M94" s="3" t="s">
        <v>499</v>
      </c>
      <c r="N94" s="3" t="str">
        <f>INDEX(MedicalClaims!$H$13:$H$120, MATCH(A94, MedicalClaims!$I$13:$I$120, 0))</f>
        <v/>
      </c>
    </row>
    <row r="95" spans="1:14" ht="30" hidden="1" x14ac:dyDescent="0.25">
      <c r="A95" s="2" t="str">
        <f t="shared" si="1"/>
        <v>mc058j_icd_procedure_10MC</v>
      </c>
      <c r="B95" s="3" t="s">
        <v>500</v>
      </c>
      <c r="C95" s="3" t="s">
        <v>312</v>
      </c>
      <c r="D95" s="3" t="s">
        <v>69</v>
      </c>
      <c r="E95" s="3" t="s">
        <v>475</v>
      </c>
      <c r="F95" s="3">
        <v>1</v>
      </c>
      <c r="G95" s="3">
        <v>4</v>
      </c>
      <c r="H95" s="3">
        <v>4</v>
      </c>
      <c r="I95" s="3">
        <v>15</v>
      </c>
      <c r="J95" s="3"/>
      <c r="K95" s="3" t="str">
        <f>INDEX(MedicalClaims!$G$13:$G$120, MATCH(A95, MedicalClaims!$I$13:$I$120, 0))</f>
        <v>N</v>
      </c>
      <c r="L95" s="3" t="s">
        <v>42</v>
      </c>
      <c r="M95" s="3" t="s">
        <v>501</v>
      </c>
      <c r="N95" s="3" t="str">
        <f>INDEX(MedicalClaims!$H$13:$H$120, MATCH(A95, MedicalClaims!$I$13:$I$120, 0))</f>
        <v/>
      </c>
    </row>
    <row r="96" spans="1:14" ht="30" hidden="1" x14ac:dyDescent="0.25">
      <c r="A96" s="2" t="str">
        <f t="shared" si="1"/>
        <v>mc058k_icd_procedure_11MC</v>
      </c>
      <c r="B96" s="3" t="s">
        <v>502</v>
      </c>
      <c r="C96" s="3" t="s">
        <v>312</v>
      </c>
      <c r="D96" s="3" t="s">
        <v>69</v>
      </c>
      <c r="E96" s="3" t="s">
        <v>475</v>
      </c>
      <c r="F96" s="3">
        <v>1</v>
      </c>
      <c r="G96" s="3">
        <v>4</v>
      </c>
      <c r="H96" s="3">
        <v>4</v>
      </c>
      <c r="I96" s="3">
        <v>16</v>
      </c>
      <c r="J96" s="3"/>
      <c r="K96" s="3" t="str">
        <f>INDEX(MedicalClaims!$G$13:$G$120, MATCH(A96, MedicalClaims!$I$13:$I$120, 0))</f>
        <v>N</v>
      </c>
      <c r="L96" s="3" t="s">
        <v>42</v>
      </c>
      <c r="M96" s="3" t="s">
        <v>503</v>
      </c>
      <c r="N96" s="3" t="str">
        <f>INDEX(MedicalClaims!$H$13:$H$120, MATCH(A96, MedicalClaims!$I$13:$I$120, 0))</f>
        <v/>
      </c>
    </row>
    <row r="97" spans="1:14" ht="30" hidden="1" x14ac:dyDescent="0.25">
      <c r="A97" s="2" t="str">
        <f t="shared" si="1"/>
        <v>mc058l_icd_procedure_12MC</v>
      </c>
      <c r="B97" s="3" t="s">
        <v>504</v>
      </c>
      <c r="C97" s="3" t="s">
        <v>312</v>
      </c>
      <c r="D97" s="3" t="s">
        <v>69</v>
      </c>
      <c r="E97" s="3" t="s">
        <v>475</v>
      </c>
      <c r="F97" s="3">
        <v>1</v>
      </c>
      <c r="G97" s="3">
        <v>4</v>
      </c>
      <c r="H97" s="3">
        <v>4</v>
      </c>
      <c r="I97" s="3">
        <v>17</v>
      </c>
      <c r="J97" s="3"/>
      <c r="K97" s="3" t="str">
        <f>INDEX(MedicalClaims!$G$13:$G$120, MATCH(A97, MedicalClaims!$I$13:$I$120, 0))</f>
        <v>N</v>
      </c>
      <c r="L97" s="3" t="s">
        <v>42</v>
      </c>
      <c r="M97" s="3" t="s">
        <v>505</v>
      </c>
      <c r="N97" s="3" t="str">
        <f>INDEX(MedicalClaims!$H$13:$H$120, MATCH(A97, MedicalClaims!$I$13:$I$120, 0))</f>
        <v/>
      </c>
    </row>
    <row r="98" spans="1:14" ht="30" hidden="1" x14ac:dyDescent="0.25">
      <c r="A98" s="2" t="str">
        <f t="shared" si="1"/>
        <v>mc058m_icd_procedure_13MC</v>
      </c>
      <c r="B98" s="3" t="s">
        <v>506</v>
      </c>
      <c r="C98" s="3" t="s">
        <v>312</v>
      </c>
      <c r="D98" s="3" t="s">
        <v>69</v>
      </c>
      <c r="E98" s="3" t="s">
        <v>475</v>
      </c>
      <c r="F98" s="3">
        <v>1</v>
      </c>
      <c r="G98" s="3">
        <v>4</v>
      </c>
      <c r="H98" s="3">
        <v>4</v>
      </c>
      <c r="I98" s="3">
        <v>18</v>
      </c>
      <c r="J98" s="3"/>
      <c r="K98" s="3" t="str">
        <f>INDEX(MedicalClaims!$G$13:$G$120, MATCH(A98, MedicalClaims!$I$13:$I$120, 0))</f>
        <v>N</v>
      </c>
      <c r="L98" s="3" t="s">
        <v>42</v>
      </c>
      <c r="M98" s="3" t="s">
        <v>507</v>
      </c>
      <c r="N98" s="3" t="str">
        <f>INDEX(MedicalClaims!$H$13:$H$120, MATCH(A98, MedicalClaims!$I$13:$I$120, 0))</f>
        <v/>
      </c>
    </row>
    <row r="99" spans="1:14" ht="45" hidden="1" x14ac:dyDescent="0.25">
      <c r="A99" s="2" t="str">
        <f t="shared" si="1"/>
        <v>CCS Proc grouperMC</v>
      </c>
      <c r="B99" s="3" t="s">
        <v>508</v>
      </c>
      <c r="C99" s="3" t="s">
        <v>312</v>
      </c>
      <c r="D99" s="3" t="s">
        <v>69</v>
      </c>
      <c r="E99" s="3" t="s">
        <v>475</v>
      </c>
      <c r="F99" s="3">
        <v>1</v>
      </c>
      <c r="G99" s="3">
        <v>4</v>
      </c>
      <c r="H99" s="3">
        <v>4</v>
      </c>
      <c r="I99" s="3">
        <v>20</v>
      </c>
      <c r="J99" s="3"/>
      <c r="K99" s="3" t="str">
        <f>INDEX(MedicalClaims!$G$13:$G$120, MATCH(A99, MedicalClaims!$I$13:$I$120, 0))</f>
        <v>N</v>
      </c>
      <c r="L99" s="3" t="s">
        <v>40</v>
      </c>
      <c r="M99" s="3" t="s">
        <v>509</v>
      </c>
      <c r="N99" s="3" t="str">
        <f>INDEX(MedicalClaims!$H$13:$H$120, MATCH(A99, MedicalClaims!$I$13:$I$120, 0))</f>
        <v/>
      </c>
    </row>
    <row r="100" spans="1:14" ht="105" x14ac:dyDescent="0.25">
      <c r="A100" s="2" t="str">
        <f t="shared" si="1"/>
        <v>dw_rendering_provider_idMC</v>
      </c>
      <c r="B100" s="3" t="s">
        <v>510</v>
      </c>
      <c r="C100" s="3" t="s">
        <v>312</v>
      </c>
      <c r="D100" s="3" t="s">
        <v>72</v>
      </c>
      <c r="E100" s="3" t="s">
        <v>313</v>
      </c>
      <c r="F100" s="3">
        <v>1</v>
      </c>
      <c r="G100" s="3">
        <v>5</v>
      </c>
      <c r="H100" s="3">
        <v>1</v>
      </c>
      <c r="I100" s="3">
        <v>1</v>
      </c>
      <c r="J100" s="3"/>
      <c r="K100" s="3" t="str">
        <f>INDEX(MedicalClaims!$G$13:$G$120, MATCH(A100, MedicalClaims!$I$13:$I$120, 0))</f>
        <v>Y</v>
      </c>
      <c r="L100" s="3" t="s">
        <v>40</v>
      </c>
      <c r="M100" s="3" t="s">
        <v>511</v>
      </c>
      <c r="N100" s="3" t="str">
        <f>INDEX(MedicalClaims!$H$13:$H$120, MATCH(A100, MedicalClaims!$I$13:$I$120, 0))</f>
        <v>Analysis will be looking at services being provided in rural locations across the state so having both rendering provider and billing provider will help to identify specific provider locations across the state.</v>
      </c>
    </row>
    <row r="101" spans="1:14" ht="90" x14ac:dyDescent="0.25">
      <c r="A101" s="2" t="str">
        <f t="shared" si="1"/>
        <v>dw_billing_provider_idMC</v>
      </c>
      <c r="B101" s="3" t="s">
        <v>512</v>
      </c>
      <c r="C101" s="3" t="s">
        <v>312</v>
      </c>
      <c r="D101" s="3" t="s">
        <v>72</v>
      </c>
      <c r="E101" s="3" t="s">
        <v>313</v>
      </c>
      <c r="F101" s="3">
        <v>1</v>
      </c>
      <c r="G101" s="3">
        <v>5</v>
      </c>
      <c r="H101" s="3">
        <v>1</v>
      </c>
      <c r="I101" s="3">
        <v>2</v>
      </c>
      <c r="J101" s="3"/>
      <c r="K101" s="3" t="str">
        <f>INDEX(MedicalClaims!$G$13:$G$120, MATCH(A101, MedicalClaims!$I$13:$I$120, 0))</f>
        <v>Y</v>
      </c>
      <c r="L101" s="3" t="s">
        <v>40</v>
      </c>
      <c r="M101" s="3" t="s">
        <v>513</v>
      </c>
      <c r="N101" s="3" t="str">
        <f>INDEX(MedicalClaims!$H$13:$H$120, MATCH(A101, MedicalClaims!$I$13:$I$120, 0))</f>
        <v>Analysis will be looking at services being provided in rural locations across the state so having both rendering provider and billing provider will help to identify specific providers.</v>
      </c>
    </row>
    <row r="102" spans="1:14" ht="45" hidden="1" x14ac:dyDescent="0.25">
      <c r="A102" s="2" t="str">
        <f t="shared" si="1"/>
        <v>mc202_provider_network_indicatorMC</v>
      </c>
      <c r="B102" s="3" t="s">
        <v>514</v>
      </c>
      <c r="C102" s="3" t="s">
        <v>312</v>
      </c>
      <c r="D102" s="3" t="s">
        <v>72</v>
      </c>
      <c r="E102" s="3" t="s">
        <v>335</v>
      </c>
      <c r="F102" s="3">
        <v>1</v>
      </c>
      <c r="G102" s="3">
        <v>5</v>
      </c>
      <c r="H102" s="3">
        <v>2</v>
      </c>
      <c r="I102" s="3">
        <v>1</v>
      </c>
      <c r="J102" s="3"/>
      <c r="K102" s="3" t="str">
        <f>INDEX(MedicalClaims!$G$13:$G$120, MATCH(A102, MedicalClaims!$I$13:$I$120, 0))</f>
        <v>N</v>
      </c>
      <c r="L102" s="3" t="s">
        <v>40</v>
      </c>
      <c r="M102" s="3" t="s">
        <v>515</v>
      </c>
      <c r="N102" s="3" t="str">
        <f>INDEX(MedicalClaims!$H$13:$H$120, MATCH(A102, MedicalClaims!$I$13:$I$120, 0))</f>
        <v/>
      </c>
    </row>
    <row r="103" spans="1:14" ht="30" hidden="1" x14ac:dyDescent="0.25">
      <c r="A103" s="2" t="str">
        <f t="shared" si="1"/>
        <v>rendering_hospital_idMC</v>
      </c>
      <c r="B103" s="3" t="s">
        <v>516</v>
      </c>
      <c r="C103" s="3" t="s">
        <v>312</v>
      </c>
      <c r="D103" s="3" t="s">
        <v>72</v>
      </c>
      <c r="E103" s="3" t="s">
        <v>386</v>
      </c>
      <c r="F103" s="3">
        <v>1</v>
      </c>
      <c r="G103" s="3">
        <v>5</v>
      </c>
      <c r="H103" s="3">
        <v>3</v>
      </c>
      <c r="I103" s="3">
        <v>1</v>
      </c>
      <c r="J103" s="3"/>
      <c r="K103" s="3" t="str">
        <f>INDEX(MedicalClaims!$G$13:$G$120, MATCH(A103, MedicalClaims!$I$13:$I$120, 0))</f>
        <v>N</v>
      </c>
      <c r="L103" s="3" t="s">
        <v>42</v>
      </c>
      <c r="M103" s="3" t="s">
        <v>517</v>
      </c>
      <c r="N103" s="3" t="str">
        <f>INDEX(MedicalClaims!$H$13:$H$120, MATCH(A103, MedicalClaims!$I$13:$I$120, 0))</f>
        <v/>
      </c>
    </row>
    <row r="104" spans="1:14" ht="30" hidden="1" x14ac:dyDescent="0.25">
      <c r="A104" s="2" t="str">
        <f t="shared" si="1"/>
        <v>hospital_nameMC</v>
      </c>
      <c r="B104" s="3" t="s">
        <v>518</v>
      </c>
      <c r="C104" s="3" t="s">
        <v>312</v>
      </c>
      <c r="D104" s="3" t="s">
        <v>72</v>
      </c>
      <c r="E104" s="3" t="s">
        <v>386</v>
      </c>
      <c r="F104" s="3">
        <v>1</v>
      </c>
      <c r="G104" s="3">
        <v>5</v>
      </c>
      <c r="H104" s="3">
        <v>3</v>
      </c>
      <c r="I104" s="3">
        <v>2</v>
      </c>
      <c r="J104" s="3"/>
      <c r="K104" s="3" t="str">
        <f>INDEX(MedicalClaims!$G$13:$G$120, MATCH(A104, MedicalClaims!$I$13:$I$120, 0))</f>
        <v>N</v>
      </c>
      <c r="L104" s="3" t="s">
        <v>42</v>
      </c>
      <c r="M104" s="3" t="s">
        <v>519</v>
      </c>
      <c r="N104" s="3" t="str">
        <f>INDEX(MedicalClaims!$H$13:$H$120, MATCH(A104, MedicalClaims!$I$13:$I$120, 0))</f>
        <v/>
      </c>
    </row>
    <row r="105" spans="1:14" ht="30" hidden="1" x14ac:dyDescent="0.25">
      <c r="A105" s="2" t="str">
        <f t="shared" si="1"/>
        <v>billing_hospital_idMC</v>
      </c>
      <c r="B105" s="3" t="s">
        <v>520</v>
      </c>
      <c r="C105" s="3" t="s">
        <v>312</v>
      </c>
      <c r="D105" s="3" t="s">
        <v>72</v>
      </c>
      <c r="E105" s="3" t="s">
        <v>386</v>
      </c>
      <c r="F105" s="3">
        <v>1</v>
      </c>
      <c r="G105" s="3">
        <v>5</v>
      </c>
      <c r="H105" s="3">
        <v>3</v>
      </c>
      <c r="I105" s="3">
        <v>3</v>
      </c>
      <c r="J105" s="3"/>
      <c r="K105" s="3" t="str">
        <f>INDEX(MedicalClaims!$G$13:$G$120, MATCH(A105, MedicalClaims!$I$13:$I$120, 0))</f>
        <v>N</v>
      </c>
      <c r="L105" s="3" t="s">
        <v>42</v>
      </c>
      <c r="M105" s="3" t="s">
        <v>521</v>
      </c>
      <c r="N105" s="3" t="str">
        <f>INDEX(MedicalClaims!$H$13:$H$120, MATCH(A105, MedicalClaims!$I$13:$I$120, 0))</f>
        <v/>
      </c>
    </row>
    <row r="106" spans="1:14" ht="30" hidden="1" x14ac:dyDescent="0.25">
      <c r="A106" s="2" t="str">
        <f t="shared" si="1"/>
        <v>rendering_asc_idMC</v>
      </c>
      <c r="B106" s="3" t="s">
        <v>522</v>
      </c>
      <c r="C106" s="3" t="s">
        <v>312</v>
      </c>
      <c r="D106" s="3" t="s">
        <v>72</v>
      </c>
      <c r="E106" s="3" t="s">
        <v>386</v>
      </c>
      <c r="F106" s="3">
        <v>1</v>
      </c>
      <c r="G106" s="3">
        <v>5</v>
      </c>
      <c r="H106" s="3">
        <v>3</v>
      </c>
      <c r="I106" s="3">
        <v>4</v>
      </c>
      <c r="J106" s="3"/>
      <c r="K106" s="3" t="str">
        <f>INDEX(MedicalClaims!$G$13:$G$120, MATCH(A106, MedicalClaims!$I$13:$I$120, 0))</f>
        <v>N</v>
      </c>
      <c r="L106" s="3" t="s">
        <v>42</v>
      </c>
      <c r="M106" s="3" t="s">
        <v>523</v>
      </c>
      <c r="N106" s="3" t="str">
        <f>INDEX(MedicalClaims!$H$13:$H$120, MATCH(A106, MedicalClaims!$I$13:$I$120, 0))</f>
        <v/>
      </c>
    </row>
    <row r="107" spans="1:14" ht="30" hidden="1" x14ac:dyDescent="0.25">
      <c r="A107" s="2" t="str">
        <f t="shared" si="1"/>
        <v>ASC_nameMC</v>
      </c>
      <c r="B107" s="3" t="s">
        <v>524</v>
      </c>
      <c r="C107" s="3" t="s">
        <v>312</v>
      </c>
      <c r="D107" s="3" t="s">
        <v>72</v>
      </c>
      <c r="E107" s="3" t="s">
        <v>386</v>
      </c>
      <c r="F107" s="3">
        <v>1</v>
      </c>
      <c r="G107" s="3">
        <v>5</v>
      </c>
      <c r="H107" s="3">
        <v>3</v>
      </c>
      <c r="I107" s="3">
        <v>5</v>
      </c>
      <c r="J107" s="3"/>
      <c r="K107" s="3" t="str">
        <f>INDEX(MedicalClaims!$G$13:$G$120, MATCH(A107, MedicalClaims!$I$13:$I$120, 0))</f>
        <v>N</v>
      </c>
      <c r="L107" s="3" t="s">
        <v>42</v>
      </c>
      <c r="M107" s="3" t="s">
        <v>525</v>
      </c>
      <c r="N107" s="3" t="str">
        <f>INDEX(MedicalClaims!$H$13:$H$120, MATCH(A107, MedicalClaims!$I$13:$I$120, 0))</f>
        <v/>
      </c>
    </row>
    <row r="108" spans="1:14" ht="30" hidden="1" x14ac:dyDescent="0.25">
      <c r="A108" s="2" t="str">
        <f t="shared" si="1"/>
        <v>billing_asc_idMC</v>
      </c>
      <c r="B108" s="3" t="s">
        <v>526</v>
      </c>
      <c r="C108" s="3" t="s">
        <v>312</v>
      </c>
      <c r="D108" s="3" t="s">
        <v>72</v>
      </c>
      <c r="E108" s="3" t="s">
        <v>386</v>
      </c>
      <c r="F108" s="3">
        <v>1</v>
      </c>
      <c r="G108" s="3">
        <v>5</v>
      </c>
      <c r="H108" s="3">
        <v>3</v>
      </c>
      <c r="I108" s="3">
        <v>6</v>
      </c>
      <c r="J108" s="3"/>
      <c r="K108" s="3" t="str">
        <f>INDEX(MedicalClaims!$G$13:$G$120, MATCH(A108, MedicalClaims!$I$13:$I$120, 0))</f>
        <v>N</v>
      </c>
      <c r="L108" s="3" t="s">
        <v>42</v>
      </c>
      <c r="M108" s="3" t="s">
        <v>527</v>
      </c>
      <c r="N108" s="3" t="str">
        <f>INDEX(MedicalClaims!$H$13:$H$120, MATCH(A108, MedicalClaims!$I$13:$I$120, 0))</f>
        <v/>
      </c>
    </row>
    <row r="109" spans="1:14" ht="45" x14ac:dyDescent="0.25">
      <c r="A109" s="2" t="str">
        <f t="shared" si="1"/>
        <v>uidPC</v>
      </c>
      <c r="B109" s="4" t="s">
        <v>311</v>
      </c>
      <c r="C109" s="3" t="s">
        <v>528</v>
      </c>
      <c r="D109" s="3" t="s">
        <v>61</v>
      </c>
      <c r="E109" s="4" t="s">
        <v>313</v>
      </c>
      <c r="F109" s="4">
        <v>2</v>
      </c>
      <c r="G109" s="4">
        <v>1</v>
      </c>
      <c r="H109" s="4">
        <v>1</v>
      </c>
      <c r="I109" s="4">
        <v>1</v>
      </c>
      <c r="J109" s="3" t="s">
        <v>51</v>
      </c>
      <c r="K109" s="3" t="e">
        <f>INDEX(#REF!, MATCH(A109,#REF!, 0))</f>
        <v>#REF!</v>
      </c>
      <c r="L109" s="4" t="s">
        <v>40</v>
      </c>
      <c r="M109" s="3" t="s">
        <v>529</v>
      </c>
      <c r="N109" s="3" t="e">
        <f>INDEX(#REF!, MATCH(A109,#REF!, 0))</f>
        <v>#REF!</v>
      </c>
    </row>
    <row r="110" spans="1:14" ht="45" x14ac:dyDescent="0.25">
      <c r="A110" s="2" t="str">
        <f t="shared" si="1"/>
        <v>release_idPC</v>
      </c>
      <c r="B110" s="4" t="s">
        <v>315</v>
      </c>
      <c r="C110" s="3" t="s">
        <v>528</v>
      </c>
      <c r="D110" s="3" t="s">
        <v>61</v>
      </c>
      <c r="E110" s="4" t="s">
        <v>313</v>
      </c>
      <c r="F110" s="4">
        <v>2</v>
      </c>
      <c r="G110" s="4">
        <v>1</v>
      </c>
      <c r="H110" s="4">
        <v>1</v>
      </c>
      <c r="I110" s="4">
        <v>2</v>
      </c>
      <c r="J110" s="3" t="s">
        <v>51</v>
      </c>
      <c r="K110" s="3" t="e">
        <f>INDEX(#REF!, MATCH(A110,#REF!, 0))</f>
        <v>#REF!</v>
      </c>
      <c r="L110" s="4" t="s">
        <v>40</v>
      </c>
      <c r="M110" s="3" t="s">
        <v>316</v>
      </c>
      <c r="N110" s="3" t="e">
        <f>INDEX(#REF!, MATCH(A110,#REF!, 0))</f>
        <v>#REF!</v>
      </c>
    </row>
    <row r="111" spans="1:14" ht="45" x14ac:dyDescent="0.25">
      <c r="A111" s="2" t="str">
        <f t="shared" si="1"/>
        <v>uniquepersonIDPC</v>
      </c>
      <c r="B111" s="4" t="s">
        <v>317</v>
      </c>
      <c r="C111" s="3" t="s">
        <v>528</v>
      </c>
      <c r="D111" s="4" t="s">
        <v>63</v>
      </c>
      <c r="E111" s="4" t="s">
        <v>313</v>
      </c>
      <c r="F111" s="4">
        <v>2</v>
      </c>
      <c r="G111" s="4">
        <v>2</v>
      </c>
      <c r="H111" s="4">
        <v>1</v>
      </c>
      <c r="I111" s="4">
        <v>1</v>
      </c>
      <c r="J111" s="4" t="s">
        <v>51</v>
      </c>
      <c r="K111" s="3" t="e">
        <f>INDEX(#REF!, MATCH(A111,#REF!, 0))</f>
        <v>#REF!</v>
      </c>
      <c r="L111" s="4" t="s">
        <v>40</v>
      </c>
      <c r="M111" s="3" t="s">
        <v>530</v>
      </c>
      <c r="N111" s="3" t="e">
        <f>INDEX(#REF!, MATCH(A111,#REF!, 0))</f>
        <v>#REF!</v>
      </c>
    </row>
    <row r="112" spans="1:14" ht="45" x14ac:dyDescent="0.25">
      <c r="A112" s="2" t="str">
        <f t="shared" si="1"/>
        <v>dw_member_idPC</v>
      </c>
      <c r="B112" s="4" t="s">
        <v>319</v>
      </c>
      <c r="C112" s="3" t="s">
        <v>528</v>
      </c>
      <c r="D112" s="4" t="s">
        <v>63</v>
      </c>
      <c r="E112" s="4" t="s">
        <v>313</v>
      </c>
      <c r="F112" s="4">
        <v>2</v>
      </c>
      <c r="G112" s="4">
        <v>2</v>
      </c>
      <c r="H112" s="4">
        <v>1</v>
      </c>
      <c r="I112" s="4">
        <v>2</v>
      </c>
      <c r="J112" s="4" t="s">
        <v>51</v>
      </c>
      <c r="K112" s="3" t="e">
        <f>INDEX(#REF!, MATCH(A112,#REF!, 0))</f>
        <v>#REF!</v>
      </c>
      <c r="L112" s="4" t="s">
        <v>40</v>
      </c>
      <c r="M112" s="3" t="s">
        <v>320</v>
      </c>
      <c r="N112" s="3" t="e">
        <f>INDEX(#REF!, MATCH(A112,#REF!, 0))</f>
        <v>#REF!</v>
      </c>
    </row>
    <row r="113" spans="1:14" ht="30" hidden="1" x14ac:dyDescent="0.25">
      <c r="A113" s="2" t="str">
        <f t="shared" si="1"/>
        <v>age_groupPC</v>
      </c>
      <c r="B113" s="4" t="s">
        <v>47</v>
      </c>
      <c r="C113" s="3" t="s">
        <v>528</v>
      </c>
      <c r="D113" s="4" t="s">
        <v>63</v>
      </c>
      <c r="E113" s="3" t="s">
        <v>321</v>
      </c>
      <c r="F113" s="4">
        <v>2</v>
      </c>
      <c r="G113" s="4">
        <v>2</v>
      </c>
      <c r="H113" s="4">
        <v>2</v>
      </c>
      <c r="I113" s="4">
        <v>1</v>
      </c>
      <c r="J113" s="4"/>
      <c r="K113" s="3" t="e">
        <f>INDEX(#REF!, MATCH(A113,#REF!, 0))</f>
        <v>#REF!</v>
      </c>
      <c r="L113" s="4" t="s">
        <v>40</v>
      </c>
      <c r="M113" s="3" t="s">
        <v>48</v>
      </c>
      <c r="N113" s="3" t="e">
        <f>INDEX(#REF!, MATCH(A113,#REF!, 0))</f>
        <v>#REF!</v>
      </c>
    </row>
    <row r="114" spans="1:14" ht="30" hidden="1" x14ac:dyDescent="0.25">
      <c r="A114" s="2" t="str">
        <f t="shared" si="1"/>
        <v>yobPC</v>
      </c>
      <c r="B114" s="4" t="s">
        <v>49</v>
      </c>
      <c r="C114" s="3" t="s">
        <v>528</v>
      </c>
      <c r="D114" s="4" t="s">
        <v>63</v>
      </c>
      <c r="E114" s="3" t="s">
        <v>321</v>
      </c>
      <c r="F114" s="4">
        <v>2</v>
      </c>
      <c r="G114" s="4">
        <v>2</v>
      </c>
      <c r="H114" s="4">
        <v>2</v>
      </c>
      <c r="I114" s="4">
        <v>2</v>
      </c>
      <c r="J114" s="4"/>
      <c r="K114" s="3" t="e">
        <f>INDEX(#REF!, MATCH(A114,#REF!, 0))</f>
        <v>#REF!</v>
      </c>
      <c r="L114" s="3" t="s">
        <v>42</v>
      </c>
      <c r="M114" s="3" t="s">
        <v>322</v>
      </c>
      <c r="N114" s="3" t="e">
        <f>INDEX(#REF!, MATCH(A114,#REF!, 0))</f>
        <v>#REF!</v>
      </c>
    </row>
    <row r="115" spans="1:14" ht="30" hidden="1" x14ac:dyDescent="0.25">
      <c r="A115" s="2" t="str">
        <f t="shared" si="1"/>
        <v>agePC</v>
      </c>
      <c r="B115" s="4" t="s">
        <v>52</v>
      </c>
      <c r="C115" s="3" t="s">
        <v>528</v>
      </c>
      <c r="D115" s="4" t="s">
        <v>63</v>
      </c>
      <c r="E115" s="3" t="s">
        <v>321</v>
      </c>
      <c r="F115" s="4">
        <v>2</v>
      </c>
      <c r="G115" s="4">
        <v>2</v>
      </c>
      <c r="H115" s="4">
        <v>2</v>
      </c>
      <c r="I115" s="4">
        <v>3</v>
      </c>
      <c r="J115" s="4"/>
      <c r="K115" s="3" t="e">
        <f>INDEX(#REF!, MATCH(A115,#REF!, 0))</f>
        <v>#REF!</v>
      </c>
      <c r="L115" s="4" t="s">
        <v>42</v>
      </c>
      <c r="M115" s="3" t="s">
        <v>531</v>
      </c>
      <c r="N115" s="3" t="e">
        <f>INDEX(#REF!, MATCH(A115,#REF!, 0))</f>
        <v>#REF!</v>
      </c>
    </row>
    <row r="116" spans="1:14" ht="30" hidden="1" x14ac:dyDescent="0.25">
      <c r="A116" s="2" t="str">
        <f t="shared" si="1"/>
        <v>urban_flPC</v>
      </c>
      <c r="B116" s="4" t="s">
        <v>325</v>
      </c>
      <c r="C116" s="3" t="s">
        <v>528</v>
      </c>
      <c r="D116" s="4" t="s">
        <v>63</v>
      </c>
      <c r="E116" s="3" t="s">
        <v>326</v>
      </c>
      <c r="F116" s="4">
        <v>2</v>
      </c>
      <c r="G116" s="4">
        <v>2</v>
      </c>
      <c r="H116" s="4">
        <v>3</v>
      </c>
      <c r="I116" s="4">
        <v>1</v>
      </c>
      <c r="J116" s="4"/>
      <c r="K116" s="3" t="e">
        <f>INDEX(#REF!, MATCH(A116,#REF!, 0))</f>
        <v>#REF!</v>
      </c>
      <c r="L116" s="4" t="s">
        <v>40</v>
      </c>
      <c r="M116" s="3" t="s">
        <v>327</v>
      </c>
      <c r="N116" s="3" t="e">
        <f>INDEX(#REF!, MATCH(A116,#REF!, 0))</f>
        <v>#REF!</v>
      </c>
    </row>
    <row r="117" spans="1:14" ht="30" hidden="1" x14ac:dyDescent="0.25">
      <c r="A117" s="2" t="str">
        <f t="shared" si="1"/>
        <v>member_zip_threePC</v>
      </c>
      <c r="B117" s="4" t="s">
        <v>328</v>
      </c>
      <c r="C117" s="3" t="s">
        <v>528</v>
      </c>
      <c r="D117" s="4" t="s">
        <v>63</v>
      </c>
      <c r="E117" s="3" t="s">
        <v>326</v>
      </c>
      <c r="F117" s="4">
        <v>2</v>
      </c>
      <c r="G117" s="4">
        <v>2</v>
      </c>
      <c r="H117" s="4">
        <v>3</v>
      </c>
      <c r="I117" s="4">
        <v>2</v>
      </c>
      <c r="J117" s="4"/>
      <c r="K117" s="3" t="e">
        <f>INDEX(#REF!, MATCH(A117,#REF!, 0))</f>
        <v>#REF!</v>
      </c>
      <c r="L117" s="3" t="s">
        <v>42</v>
      </c>
      <c r="M117" s="3" t="s">
        <v>329</v>
      </c>
      <c r="N117" s="3" t="e">
        <f>INDEX(#REF!, MATCH(A117,#REF!, 0))</f>
        <v>#REF!</v>
      </c>
    </row>
    <row r="118" spans="1:14" ht="45" x14ac:dyDescent="0.25">
      <c r="A118" s="2" t="str">
        <f t="shared" si="1"/>
        <v>dw_claim_idPC</v>
      </c>
      <c r="B118" s="4" t="s">
        <v>330</v>
      </c>
      <c r="C118" s="3" t="s">
        <v>528</v>
      </c>
      <c r="D118" s="4" t="s">
        <v>66</v>
      </c>
      <c r="E118" s="4" t="s">
        <v>313</v>
      </c>
      <c r="F118" s="4">
        <v>2</v>
      </c>
      <c r="G118" s="4">
        <v>3</v>
      </c>
      <c r="H118" s="4">
        <v>1</v>
      </c>
      <c r="I118" s="4">
        <v>1</v>
      </c>
      <c r="J118" s="4" t="s">
        <v>51</v>
      </c>
      <c r="K118" s="3" t="e">
        <f>INDEX(#REF!, MATCH(A118,#REF!, 0))</f>
        <v>#REF!</v>
      </c>
      <c r="L118" s="4" t="s">
        <v>40</v>
      </c>
      <c r="M118" s="3" t="s">
        <v>532</v>
      </c>
      <c r="N118" s="3" t="e">
        <f>INDEX(#REF!, MATCH(A118,#REF!, 0))</f>
        <v>#REF!</v>
      </c>
    </row>
    <row r="119" spans="1:14" ht="45" hidden="1" x14ac:dyDescent="0.25">
      <c r="A119" s="2" t="str">
        <f t="shared" si="1"/>
        <v>orphan_flPC</v>
      </c>
      <c r="B119" s="4" t="s">
        <v>334</v>
      </c>
      <c r="C119" s="3" t="s">
        <v>528</v>
      </c>
      <c r="D119" s="4" t="s">
        <v>66</v>
      </c>
      <c r="E119" s="3" t="s">
        <v>335</v>
      </c>
      <c r="F119" s="4">
        <v>2</v>
      </c>
      <c r="G119" s="4">
        <v>3</v>
      </c>
      <c r="H119" s="4">
        <v>2</v>
      </c>
      <c r="I119" s="4">
        <v>1</v>
      </c>
      <c r="J119" s="4"/>
      <c r="K119" s="3" t="e">
        <f>INDEX(#REF!, MATCH(A119,#REF!, 0))</f>
        <v>#REF!</v>
      </c>
      <c r="L119" s="4" t="s">
        <v>40</v>
      </c>
      <c r="M119" s="3" t="s">
        <v>336</v>
      </c>
      <c r="N119" s="3" t="e">
        <f>INDEX(#REF!, MATCH(A119,#REF!, 0))</f>
        <v>#REF!</v>
      </c>
    </row>
    <row r="120" spans="1:14" ht="45" x14ac:dyDescent="0.25">
      <c r="A120" s="2" t="str">
        <f t="shared" si="1"/>
        <v>pc025_claim_status_cdPC</v>
      </c>
      <c r="B120" s="4" t="s">
        <v>533</v>
      </c>
      <c r="C120" s="3" t="s">
        <v>528</v>
      </c>
      <c r="D120" s="4" t="s">
        <v>66</v>
      </c>
      <c r="E120" s="4" t="s">
        <v>335</v>
      </c>
      <c r="F120" s="4">
        <v>2</v>
      </c>
      <c r="G120" s="4">
        <v>3</v>
      </c>
      <c r="H120" s="4">
        <v>2</v>
      </c>
      <c r="I120" s="4">
        <v>2</v>
      </c>
      <c r="J120" s="4" t="s">
        <v>51</v>
      </c>
      <c r="K120" s="3" t="e">
        <f>INDEX(#REF!, MATCH(A120,#REF!, 0))</f>
        <v>#REF!</v>
      </c>
      <c r="L120" s="4" t="s">
        <v>40</v>
      </c>
      <c r="M120" s="3" t="s">
        <v>338</v>
      </c>
      <c r="N120" s="3" t="e">
        <f>INDEX(#REF!, MATCH(A120,#REF!, 0))</f>
        <v>#REF!</v>
      </c>
    </row>
    <row r="121" spans="1:14" ht="45" hidden="1" x14ac:dyDescent="0.25">
      <c r="A121" s="2" t="str">
        <f t="shared" si="1"/>
        <v>pc003_insurance_product_type_cdPC</v>
      </c>
      <c r="B121" s="4" t="s">
        <v>534</v>
      </c>
      <c r="C121" s="3" t="s">
        <v>528</v>
      </c>
      <c r="D121" s="4" t="s">
        <v>66</v>
      </c>
      <c r="E121" s="4" t="s">
        <v>335</v>
      </c>
      <c r="F121" s="4">
        <v>2</v>
      </c>
      <c r="G121" s="4">
        <v>3</v>
      </c>
      <c r="H121" s="4">
        <v>2</v>
      </c>
      <c r="I121" s="4">
        <v>3</v>
      </c>
      <c r="J121" s="4"/>
      <c r="K121" s="3" t="e">
        <f>INDEX(#REF!, MATCH(A121,#REF!, 0))</f>
        <v>#REF!</v>
      </c>
      <c r="L121" s="4" t="s">
        <v>40</v>
      </c>
      <c r="M121" s="3" t="s">
        <v>340</v>
      </c>
      <c r="N121" s="3" t="e">
        <f>INDEX(#REF!, MATCH(A121,#REF!, 0))</f>
        <v>#REF!</v>
      </c>
    </row>
    <row r="122" spans="1:14" ht="60" hidden="1" x14ac:dyDescent="0.25">
      <c r="A122" s="2" t="str">
        <f t="shared" si="1"/>
        <v>COBPC</v>
      </c>
      <c r="B122" s="4" t="s">
        <v>535</v>
      </c>
      <c r="C122" s="3" t="s">
        <v>528</v>
      </c>
      <c r="D122" s="4" t="s">
        <v>66</v>
      </c>
      <c r="E122" s="4" t="s">
        <v>335</v>
      </c>
      <c r="F122" s="4">
        <v>2</v>
      </c>
      <c r="G122" s="4">
        <v>3</v>
      </c>
      <c r="H122" s="4">
        <v>2</v>
      </c>
      <c r="I122" s="4">
        <v>4</v>
      </c>
      <c r="J122" s="4"/>
      <c r="K122" s="3" t="e">
        <f>INDEX(#REF!, MATCH(A122,#REF!, 0))</f>
        <v>#REF!</v>
      </c>
      <c r="L122" s="4" t="s">
        <v>40</v>
      </c>
      <c r="M122" s="3" t="s">
        <v>536</v>
      </c>
      <c r="N122" s="3" t="e">
        <f>INDEX(#REF!, MATCH(A122,#REF!, 0))</f>
        <v>#REF!</v>
      </c>
    </row>
    <row r="123" spans="1:14" ht="45" hidden="1" x14ac:dyDescent="0.25">
      <c r="A123" s="2" t="str">
        <f t="shared" si="1"/>
        <v>Claim_LOBPC</v>
      </c>
      <c r="B123" s="4" t="s">
        <v>343</v>
      </c>
      <c r="C123" s="3" t="s">
        <v>528</v>
      </c>
      <c r="D123" s="4" t="s">
        <v>66</v>
      </c>
      <c r="E123" s="4" t="s">
        <v>335</v>
      </c>
      <c r="F123" s="4">
        <v>2</v>
      </c>
      <c r="G123" s="4">
        <v>3</v>
      </c>
      <c r="H123" s="4">
        <v>2</v>
      </c>
      <c r="I123" s="4">
        <v>5</v>
      </c>
      <c r="J123" s="4"/>
      <c r="K123" s="3" t="e">
        <f>INDEX(#REF!, MATCH(A123,#REF!, 0))</f>
        <v>#REF!</v>
      </c>
      <c r="L123" s="4" t="s">
        <v>40</v>
      </c>
      <c r="M123" s="3" t="s">
        <v>344</v>
      </c>
      <c r="N123" s="3" t="e">
        <f>INDEX(#REF!, MATCH(A123,#REF!, 0))</f>
        <v>#REF!</v>
      </c>
    </row>
    <row r="124" spans="1:14" ht="30" hidden="1" x14ac:dyDescent="0.25">
      <c r="A124" s="2" t="str">
        <f t="shared" si="1"/>
        <v>self_insured_flPC</v>
      </c>
      <c r="B124" s="4" t="s">
        <v>347</v>
      </c>
      <c r="C124" s="3" t="s">
        <v>528</v>
      </c>
      <c r="D124" s="4" t="s">
        <v>66</v>
      </c>
      <c r="E124" s="4" t="s">
        <v>335</v>
      </c>
      <c r="F124" s="4">
        <v>2</v>
      </c>
      <c r="G124" s="4">
        <v>3</v>
      </c>
      <c r="H124" s="4">
        <v>2</v>
      </c>
      <c r="I124" s="4">
        <v>6</v>
      </c>
      <c r="J124" s="4"/>
      <c r="K124" s="3" t="e">
        <f>INDEX(#REF!, MATCH(A124,#REF!, 0))</f>
        <v>#REF!</v>
      </c>
      <c r="L124" s="4" t="s">
        <v>40</v>
      </c>
      <c r="M124" s="3" t="s">
        <v>348</v>
      </c>
      <c r="N124" s="3" t="e">
        <f>INDEX(#REF!, MATCH(A124,#REF!, 0))</f>
        <v>#REF!</v>
      </c>
    </row>
    <row r="125" spans="1:14" ht="60" hidden="1" x14ac:dyDescent="0.25">
      <c r="A125" s="2" t="str">
        <f t="shared" si="1"/>
        <v>pc001_payer_typePC</v>
      </c>
      <c r="B125" s="4" t="s">
        <v>537</v>
      </c>
      <c r="C125" s="3" t="s">
        <v>528</v>
      </c>
      <c r="D125" s="4" t="s">
        <v>66</v>
      </c>
      <c r="E125" s="4" t="s">
        <v>335</v>
      </c>
      <c r="F125" s="4">
        <v>2</v>
      </c>
      <c r="G125" s="4">
        <v>3</v>
      </c>
      <c r="H125" s="4">
        <v>2</v>
      </c>
      <c r="I125" s="4">
        <v>7</v>
      </c>
      <c r="J125" s="4"/>
      <c r="K125" s="3" t="e">
        <f>INDEX(#REF!, MATCH(A125,#REF!, 0))</f>
        <v>#REF!</v>
      </c>
      <c r="L125" s="4" t="s">
        <v>40</v>
      </c>
      <c r="M125" s="3" t="s">
        <v>350</v>
      </c>
      <c r="N125" s="3" t="e">
        <f>INDEX(#REF!, MATCH(A125,#REF!, 0))</f>
        <v>#REF!</v>
      </c>
    </row>
    <row r="126" spans="1:14" ht="30" hidden="1" x14ac:dyDescent="0.25">
      <c r="A126" s="2" t="str">
        <f t="shared" si="1"/>
        <v>pc017_paid_dtPC</v>
      </c>
      <c r="B126" s="4" t="s">
        <v>538</v>
      </c>
      <c r="C126" s="3" t="s">
        <v>528</v>
      </c>
      <c r="D126" s="4" t="s">
        <v>66</v>
      </c>
      <c r="E126" s="4" t="s">
        <v>352</v>
      </c>
      <c r="F126" s="4">
        <v>2</v>
      </c>
      <c r="G126" s="4">
        <v>3</v>
      </c>
      <c r="H126" s="4">
        <v>3</v>
      </c>
      <c r="I126" s="4">
        <v>1</v>
      </c>
      <c r="J126" s="4"/>
      <c r="K126" s="3" t="e">
        <f>INDEX(#REF!, MATCH(A126,#REF!, 0))</f>
        <v>#REF!</v>
      </c>
      <c r="L126" s="4" t="s">
        <v>42</v>
      </c>
      <c r="M126" s="3" t="s">
        <v>355</v>
      </c>
      <c r="N126" s="3" t="e">
        <f>INDEX(#REF!, MATCH(A126,#REF!, 0))</f>
        <v>#REF!</v>
      </c>
    </row>
    <row r="127" spans="1:14" ht="30" hidden="1" x14ac:dyDescent="0.25">
      <c r="A127" s="2" t="str">
        <f t="shared" si="1"/>
        <v>Paid_date_year_monthPC</v>
      </c>
      <c r="B127" s="3" t="s">
        <v>356</v>
      </c>
      <c r="C127" s="3" t="s">
        <v>528</v>
      </c>
      <c r="D127" s="4" t="s">
        <v>66</v>
      </c>
      <c r="E127" s="4" t="s">
        <v>352</v>
      </c>
      <c r="F127" s="4">
        <v>2</v>
      </c>
      <c r="G127" s="4">
        <v>3</v>
      </c>
      <c r="H127" s="4">
        <v>3</v>
      </c>
      <c r="I127" s="4">
        <v>2</v>
      </c>
      <c r="J127" s="4"/>
      <c r="K127" s="3" t="e">
        <f>INDEX(#REF!, MATCH(A127,#REF!, 0))</f>
        <v>#REF!</v>
      </c>
      <c r="L127" s="4" t="s">
        <v>40</v>
      </c>
      <c r="M127" s="3" t="s">
        <v>357</v>
      </c>
      <c r="N127" s="3" t="e">
        <f>INDEX(#REF!, MATCH(A127,#REF!, 0))</f>
        <v>#REF!</v>
      </c>
    </row>
    <row r="128" spans="1:14" ht="30" hidden="1" x14ac:dyDescent="0.25">
      <c r="A128" s="2" t="str">
        <f t="shared" si="1"/>
        <v>pc036_paid_amtPC</v>
      </c>
      <c r="B128" s="4" t="s">
        <v>539</v>
      </c>
      <c r="C128" s="3" t="s">
        <v>528</v>
      </c>
      <c r="D128" s="4" t="s">
        <v>66</v>
      </c>
      <c r="E128" s="4" t="s">
        <v>352</v>
      </c>
      <c r="F128" s="4">
        <v>2</v>
      </c>
      <c r="G128" s="4">
        <v>3</v>
      </c>
      <c r="H128" s="4">
        <v>3</v>
      </c>
      <c r="I128" s="4">
        <v>3</v>
      </c>
      <c r="J128" s="4"/>
      <c r="K128" s="3" t="e">
        <f>INDEX(#REF!, MATCH(A128,#REF!, 0))</f>
        <v>#REF!</v>
      </c>
      <c r="L128" s="4" t="s">
        <v>40</v>
      </c>
      <c r="M128" s="3" t="s">
        <v>359</v>
      </c>
      <c r="N128" s="3" t="e">
        <f>INDEX(#REF!, MATCH(A128,#REF!, 0))</f>
        <v>#REF!</v>
      </c>
    </row>
    <row r="129" spans="1:14" ht="30" hidden="1" x14ac:dyDescent="0.25">
      <c r="A129" s="2" t="str">
        <f t="shared" si="1"/>
        <v>pc040_copay_amtPC</v>
      </c>
      <c r="B129" s="4" t="s">
        <v>540</v>
      </c>
      <c r="C129" s="3" t="s">
        <v>528</v>
      </c>
      <c r="D129" s="4" t="s">
        <v>66</v>
      </c>
      <c r="E129" s="4" t="s">
        <v>352</v>
      </c>
      <c r="F129" s="4">
        <v>2</v>
      </c>
      <c r="G129" s="4">
        <v>3</v>
      </c>
      <c r="H129" s="4">
        <v>3</v>
      </c>
      <c r="I129" s="4">
        <v>4</v>
      </c>
      <c r="J129" s="4"/>
      <c r="K129" s="3" t="e">
        <f>INDEX(#REF!, MATCH(A129,#REF!, 0))</f>
        <v>#REF!</v>
      </c>
      <c r="L129" s="4" t="s">
        <v>40</v>
      </c>
      <c r="M129" s="3" t="s">
        <v>361</v>
      </c>
      <c r="N129" s="3" t="e">
        <f>INDEX(#REF!, MATCH(A129,#REF!, 0))</f>
        <v>#REF!</v>
      </c>
    </row>
    <row r="130" spans="1:14" ht="30" hidden="1" x14ac:dyDescent="0.25">
      <c r="A130" s="2" t="str">
        <f t="shared" ref="A130:A192" si="2">IF(C130 ="Medical Claims", B130 &amp; "MC", IF(C130="Dental Claims", B130 &amp; "DC", IF(C130="Pharmacy Claims", B130 &amp; "PC", IF(C130="Enrollment", B130 &amp; "EN", IF(C130="Providers", B130 &amp; "PR")))))</f>
        <v>pc041_coinsurance_amtPC</v>
      </c>
      <c r="B130" s="4" t="s">
        <v>541</v>
      </c>
      <c r="C130" s="3" t="s">
        <v>528</v>
      </c>
      <c r="D130" s="4" t="s">
        <v>66</v>
      </c>
      <c r="E130" s="4" t="s">
        <v>352</v>
      </c>
      <c r="F130" s="4">
        <v>2</v>
      </c>
      <c r="G130" s="4">
        <v>3</v>
      </c>
      <c r="H130" s="4">
        <v>3</v>
      </c>
      <c r="I130" s="4">
        <v>5</v>
      </c>
      <c r="J130" s="4"/>
      <c r="K130" s="3" t="e">
        <f>INDEX(#REF!, MATCH(A130,#REF!, 0))</f>
        <v>#REF!</v>
      </c>
      <c r="L130" s="4" t="s">
        <v>40</v>
      </c>
      <c r="M130" s="3" t="s">
        <v>363</v>
      </c>
      <c r="N130" s="3" t="e">
        <f>INDEX(#REF!, MATCH(A130,#REF!, 0))</f>
        <v>#REF!</v>
      </c>
    </row>
    <row r="131" spans="1:14" ht="30" hidden="1" x14ac:dyDescent="0.25">
      <c r="A131" s="2" t="str">
        <f t="shared" si="2"/>
        <v>pc042_deductible_amtPC</v>
      </c>
      <c r="B131" s="4" t="s">
        <v>542</v>
      </c>
      <c r="C131" s="3" t="s">
        <v>528</v>
      </c>
      <c r="D131" s="4" t="s">
        <v>66</v>
      </c>
      <c r="E131" s="4" t="s">
        <v>352</v>
      </c>
      <c r="F131" s="4">
        <v>2</v>
      </c>
      <c r="G131" s="4">
        <v>3</v>
      </c>
      <c r="H131" s="4">
        <v>3</v>
      </c>
      <c r="I131" s="4">
        <v>6</v>
      </c>
      <c r="J131" s="4"/>
      <c r="K131" s="3" t="e">
        <f>INDEX(#REF!, MATCH(A131,#REF!, 0))</f>
        <v>#REF!</v>
      </c>
      <c r="L131" s="4" t="s">
        <v>40</v>
      </c>
      <c r="M131" s="3" t="s">
        <v>365</v>
      </c>
      <c r="N131" s="3" t="e">
        <f>INDEX(#REF!, MATCH(A131,#REF!, 0))</f>
        <v>#REF!</v>
      </c>
    </row>
    <row r="132" spans="1:14" ht="30" hidden="1" x14ac:dyDescent="0.25">
      <c r="A132" s="2" t="str">
        <f t="shared" si="2"/>
        <v>pc043_patient_paid_amtPC</v>
      </c>
      <c r="B132" s="4" t="s">
        <v>543</v>
      </c>
      <c r="C132" s="3" t="s">
        <v>528</v>
      </c>
      <c r="D132" s="4" t="s">
        <v>66</v>
      </c>
      <c r="E132" s="4" t="s">
        <v>352</v>
      </c>
      <c r="F132" s="4">
        <v>2</v>
      </c>
      <c r="G132" s="4">
        <v>3</v>
      </c>
      <c r="H132" s="4">
        <v>3</v>
      </c>
      <c r="I132" s="4">
        <v>7</v>
      </c>
      <c r="J132" s="4"/>
      <c r="K132" s="3" t="e">
        <f>INDEX(#REF!, MATCH(A132,#REF!, 0))</f>
        <v>#REF!</v>
      </c>
      <c r="L132" s="4" t="s">
        <v>40</v>
      </c>
      <c r="M132" s="3" t="s">
        <v>367</v>
      </c>
      <c r="N132" s="3" t="e">
        <f>INDEX(#REF!, MATCH(A132,#REF!, 0))</f>
        <v>#REF!</v>
      </c>
    </row>
    <row r="133" spans="1:14" ht="30" hidden="1" x14ac:dyDescent="0.25">
      <c r="A133" s="2" t="str">
        <f t="shared" si="2"/>
        <v>pc028a_alt_refill_noPC</v>
      </c>
      <c r="B133" s="4" t="s">
        <v>544</v>
      </c>
      <c r="C133" s="3" t="s">
        <v>528</v>
      </c>
      <c r="D133" s="4" t="s">
        <v>66</v>
      </c>
      <c r="E133" s="4" t="s">
        <v>352</v>
      </c>
      <c r="F133" s="4">
        <v>2</v>
      </c>
      <c r="G133" s="4">
        <v>3</v>
      </c>
      <c r="H133" s="4">
        <v>3</v>
      </c>
      <c r="I133" s="4">
        <v>8</v>
      </c>
      <c r="J133" s="4"/>
      <c r="K133" s="3" t="e">
        <f>INDEX(#REF!, MATCH(A133,#REF!, 0))</f>
        <v>#REF!</v>
      </c>
      <c r="L133" s="4" t="s">
        <v>40</v>
      </c>
      <c r="M133" s="3" t="s">
        <v>545</v>
      </c>
      <c r="N133" s="3" t="e">
        <f>INDEX(#REF!, MATCH(A133,#REF!, 0))</f>
        <v>#REF!</v>
      </c>
    </row>
    <row r="134" spans="1:14" ht="30" hidden="1" x14ac:dyDescent="0.25">
      <c r="A134" s="2" t="str">
        <f t="shared" si="2"/>
        <v>pc034_days_supply_qtyPC</v>
      </c>
      <c r="B134" s="4" t="s">
        <v>546</v>
      </c>
      <c r="C134" s="3" t="s">
        <v>528</v>
      </c>
      <c r="D134" s="4" t="s">
        <v>66</v>
      </c>
      <c r="E134" s="4" t="s">
        <v>352</v>
      </c>
      <c r="F134" s="4">
        <v>2</v>
      </c>
      <c r="G134" s="4">
        <v>3</v>
      </c>
      <c r="H134" s="4">
        <v>3</v>
      </c>
      <c r="I134" s="4">
        <v>9</v>
      </c>
      <c r="J134" s="4"/>
      <c r="K134" s="3" t="e">
        <f>INDEX(#REF!, MATCH(A134,#REF!, 0))</f>
        <v>#REF!</v>
      </c>
      <c r="L134" s="4" t="s">
        <v>40</v>
      </c>
      <c r="M134" s="3" t="s">
        <v>547</v>
      </c>
      <c r="N134" s="3" t="e">
        <f>INDEX(#REF!, MATCH(A134,#REF!, 0))</f>
        <v>#REF!</v>
      </c>
    </row>
    <row r="135" spans="1:14" ht="30" hidden="1" x14ac:dyDescent="0.25">
      <c r="A135" s="2" t="str">
        <f t="shared" si="2"/>
        <v>pc030_dispense_as_written_cdPC</v>
      </c>
      <c r="B135" s="4" t="s">
        <v>548</v>
      </c>
      <c r="C135" s="3" t="s">
        <v>528</v>
      </c>
      <c r="D135" s="4" t="s">
        <v>66</v>
      </c>
      <c r="E135" s="4" t="s">
        <v>352</v>
      </c>
      <c r="F135" s="4">
        <v>2</v>
      </c>
      <c r="G135" s="4">
        <v>3</v>
      </c>
      <c r="H135" s="4">
        <v>3</v>
      </c>
      <c r="I135" s="4">
        <v>10</v>
      </c>
      <c r="J135" s="4"/>
      <c r="K135" s="3" t="e">
        <f>INDEX(#REF!, MATCH(A135,#REF!, 0))</f>
        <v>#REF!</v>
      </c>
      <c r="L135" s="4" t="s">
        <v>40</v>
      </c>
      <c r="M135" s="3" t="s">
        <v>549</v>
      </c>
      <c r="N135" s="3" t="e">
        <f>INDEX(#REF!, MATCH(A135,#REF!, 0))</f>
        <v>#REF!</v>
      </c>
    </row>
    <row r="136" spans="1:14" ht="30" hidden="1" x14ac:dyDescent="0.25">
      <c r="A136" s="2" t="str">
        <f t="shared" si="2"/>
        <v>pc028_calc_refill_noPC</v>
      </c>
      <c r="B136" s="4" t="s">
        <v>550</v>
      </c>
      <c r="C136" s="3" t="s">
        <v>528</v>
      </c>
      <c r="D136" s="4" t="s">
        <v>66</v>
      </c>
      <c r="E136" s="4" t="s">
        <v>352</v>
      </c>
      <c r="F136" s="4">
        <v>2</v>
      </c>
      <c r="G136" s="4">
        <v>3</v>
      </c>
      <c r="H136" s="4">
        <v>3</v>
      </c>
      <c r="I136" s="4">
        <v>11</v>
      </c>
      <c r="J136" s="4"/>
      <c r="K136" s="3" t="e">
        <f>INDEX(#REF!, MATCH(A136,#REF!, 0))</f>
        <v>#REF!</v>
      </c>
      <c r="L136" s="4" t="s">
        <v>40</v>
      </c>
      <c r="M136" s="3" t="s">
        <v>551</v>
      </c>
      <c r="N136" s="3" t="e">
        <f>INDEX(#REF!, MATCH(A136,#REF!, 0))</f>
        <v>#REF!</v>
      </c>
    </row>
    <row r="137" spans="1:14" ht="45" x14ac:dyDescent="0.25">
      <c r="A137" s="2" t="str">
        <f t="shared" si="2"/>
        <v>Rx_fill_year_monthPC</v>
      </c>
      <c r="B137" s="4" t="s">
        <v>552</v>
      </c>
      <c r="C137" s="3" t="s">
        <v>528</v>
      </c>
      <c r="D137" s="4" t="s">
        <v>69</v>
      </c>
      <c r="E137" s="4" t="s">
        <v>371</v>
      </c>
      <c r="F137" s="4">
        <v>2</v>
      </c>
      <c r="G137" s="4">
        <v>4</v>
      </c>
      <c r="H137" s="4">
        <v>1</v>
      </c>
      <c r="I137" s="4">
        <v>1</v>
      </c>
      <c r="J137" s="4" t="s">
        <v>51</v>
      </c>
      <c r="K137" s="3" t="e">
        <f>INDEX(#REF!, MATCH(A137,#REF!, 0))</f>
        <v>#REF!</v>
      </c>
      <c r="L137" s="4" t="s">
        <v>40</v>
      </c>
      <c r="M137" s="3" t="s">
        <v>372</v>
      </c>
      <c r="N137" s="3" t="e">
        <f>INDEX(#REF!, MATCH(A137,#REF!, 0))</f>
        <v>#REF!</v>
      </c>
    </row>
    <row r="138" spans="1:14" ht="30" hidden="1" x14ac:dyDescent="0.25">
      <c r="A138" s="2" t="str">
        <f t="shared" si="2"/>
        <v>RX_fill_yearPC</v>
      </c>
      <c r="B138" s="4" t="s">
        <v>553</v>
      </c>
      <c r="C138" s="3" t="s">
        <v>528</v>
      </c>
      <c r="D138" s="4" t="s">
        <v>69</v>
      </c>
      <c r="E138" s="4" t="s">
        <v>371</v>
      </c>
      <c r="F138" s="4">
        <v>2</v>
      </c>
      <c r="G138" s="4">
        <v>4</v>
      </c>
      <c r="H138" s="4">
        <v>1</v>
      </c>
      <c r="I138" s="4">
        <v>2</v>
      </c>
      <c r="J138" s="4"/>
      <c r="K138" s="3" t="e">
        <f>INDEX(#REF!, MATCH(A138,#REF!, 0))</f>
        <v>#REF!</v>
      </c>
      <c r="L138" s="4" t="s">
        <v>40</v>
      </c>
      <c r="M138" s="3" t="s">
        <v>374</v>
      </c>
      <c r="N138" s="3" t="e">
        <f>INDEX(#REF!, MATCH(A138,#REF!, 0))</f>
        <v>#REF!</v>
      </c>
    </row>
    <row r="139" spans="1:14" ht="30" hidden="1" x14ac:dyDescent="0.25">
      <c r="A139" s="2" t="str">
        <f t="shared" si="2"/>
        <v>pc032_prescription_fill_dtPC</v>
      </c>
      <c r="B139" s="4" t="s">
        <v>554</v>
      </c>
      <c r="C139" s="3" t="s">
        <v>528</v>
      </c>
      <c r="D139" s="4" t="s">
        <v>69</v>
      </c>
      <c r="E139" s="4" t="s">
        <v>371</v>
      </c>
      <c r="F139" s="4">
        <v>2</v>
      </c>
      <c r="G139" s="4">
        <v>4</v>
      </c>
      <c r="H139" s="4">
        <v>1</v>
      </c>
      <c r="I139" s="4">
        <v>3</v>
      </c>
      <c r="J139" s="4"/>
      <c r="K139" s="3" t="e">
        <f>INDEX(#REF!, MATCH(A139,#REF!, 0))</f>
        <v>#REF!</v>
      </c>
      <c r="L139" s="4" t="s">
        <v>42</v>
      </c>
      <c r="M139" s="3" t="s">
        <v>555</v>
      </c>
      <c r="N139" s="3" t="e">
        <f>INDEX(#REF!, MATCH(A139,#REF!, 0))</f>
        <v>#REF!</v>
      </c>
    </row>
    <row r="140" spans="1:14" ht="30" hidden="1" x14ac:dyDescent="0.25">
      <c r="A140" s="2" t="str">
        <f t="shared" si="2"/>
        <v>pc026_drug_cdPC</v>
      </c>
      <c r="B140" s="4" t="s">
        <v>556</v>
      </c>
      <c r="C140" s="3" t="s">
        <v>528</v>
      </c>
      <c r="D140" s="4" t="s">
        <v>69</v>
      </c>
      <c r="E140" s="4" t="s">
        <v>557</v>
      </c>
      <c r="F140" s="4">
        <v>2</v>
      </c>
      <c r="G140" s="4">
        <v>4</v>
      </c>
      <c r="H140" s="4">
        <v>2</v>
      </c>
      <c r="I140" s="4">
        <v>1</v>
      </c>
      <c r="J140" s="4"/>
      <c r="K140" s="3" t="e">
        <f>INDEX(#REF!, MATCH(A140,#REF!, 0))</f>
        <v>#REF!</v>
      </c>
      <c r="L140" s="4" t="s">
        <v>40</v>
      </c>
      <c r="M140" s="3" t="s">
        <v>558</v>
      </c>
      <c r="N140" s="3" t="e">
        <f>INDEX(#REF!, MATCH(A140,#REF!, 0))</f>
        <v>#REF!</v>
      </c>
    </row>
    <row r="141" spans="1:14" ht="30" hidden="1" x14ac:dyDescent="0.25">
      <c r="A141" s="2" t="str">
        <f t="shared" si="2"/>
        <v>pc033_dispensed_qtyPC</v>
      </c>
      <c r="B141" s="4" t="s">
        <v>559</v>
      </c>
      <c r="C141" s="3" t="s">
        <v>528</v>
      </c>
      <c r="D141" s="4" t="s">
        <v>69</v>
      </c>
      <c r="E141" s="4" t="s">
        <v>557</v>
      </c>
      <c r="F141" s="4">
        <v>2</v>
      </c>
      <c r="G141" s="4">
        <v>4</v>
      </c>
      <c r="H141" s="4">
        <v>2</v>
      </c>
      <c r="I141" s="4">
        <v>2</v>
      </c>
      <c r="J141" s="4"/>
      <c r="K141" s="3" t="e">
        <f>INDEX(#REF!, MATCH(A141,#REF!, 0))</f>
        <v>#REF!</v>
      </c>
      <c r="L141" s="4" t="s">
        <v>40</v>
      </c>
      <c r="M141" s="3" t="s">
        <v>560</v>
      </c>
      <c r="N141" s="3" t="e">
        <f>INDEX(#REF!, MATCH(A141,#REF!, 0))</f>
        <v>#REF!</v>
      </c>
    </row>
    <row r="142" spans="1:14" ht="30" hidden="1" x14ac:dyDescent="0.25">
      <c r="A142" s="2" t="str">
        <f t="shared" si="2"/>
        <v>pc031_compound_drug_indPC</v>
      </c>
      <c r="B142" s="4" t="s">
        <v>561</v>
      </c>
      <c r="C142" s="3" t="s">
        <v>528</v>
      </c>
      <c r="D142" s="4" t="s">
        <v>69</v>
      </c>
      <c r="E142" s="4" t="s">
        <v>557</v>
      </c>
      <c r="F142" s="4">
        <v>2</v>
      </c>
      <c r="G142" s="4">
        <v>4</v>
      </c>
      <c r="H142" s="4">
        <v>2</v>
      </c>
      <c r="I142" s="4">
        <v>3</v>
      </c>
      <c r="J142" s="4"/>
      <c r="K142" s="3" t="e">
        <f>INDEX(#REF!, MATCH(A142,#REF!, 0))</f>
        <v>#REF!</v>
      </c>
      <c r="L142" s="4" t="s">
        <v>40</v>
      </c>
      <c r="M142" s="3" t="s">
        <v>562</v>
      </c>
      <c r="N142" s="3" t="e">
        <f>INDEX(#REF!, MATCH(A142,#REF!, 0))</f>
        <v>#REF!</v>
      </c>
    </row>
    <row r="143" spans="1:14" ht="45" hidden="1" x14ac:dyDescent="0.25">
      <c r="A143" s="2" t="str">
        <f t="shared" si="2"/>
        <v>dw_prescribing_provider_idPC</v>
      </c>
      <c r="B143" s="4" t="s">
        <v>563</v>
      </c>
      <c r="C143" s="3" t="s">
        <v>528</v>
      </c>
      <c r="D143" s="4" t="s">
        <v>72</v>
      </c>
      <c r="E143" s="4" t="s">
        <v>313</v>
      </c>
      <c r="F143" s="4">
        <v>2</v>
      </c>
      <c r="G143" s="4">
        <v>5</v>
      </c>
      <c r="H143" s="4">
        <v>1</v>
      </c>
      <c r="I143" s="4">
        <v>1</v>
      </c>
      <c r="J143" s="4"/>
      <c r="K143" s="3" t="e">
        <f>INDEX(#REF!, MATCH(A143,#REF!, 0))</f>
        <v>#REF!</v>
      </c>
      <c r="L143" s="4" t="s">
        <v>40</v>
      </c>
      <c r="M143" s="3" t="s">
        <v>564</v>
      </c>
      <c r="N143" s="3" t="e">
        <f>INDEX(#REF!, MATCH(A143,#REF!, 0))</f>
        <v>#REF!</v>
      </c>
    </row>
    <row r="144" spans="1:14" ht="60" hidden="1" x14ac:dyDescent="0.25">
      <c r="A144" s="2" t="str">
        <f t="shared" si="2"/>
        <v>pc048_prescribing_physician_npiPC</v>
      </c>
      <c r="B144" s="4" t="s">
        <v>565</v>
      </c>
      <c r="C144" s="3" t="s">
        <v>528</v>
      </c>
      <c r="D144" s="4" t="s">
        <v>72</v>
      </c>
      <c r="E144" s="4" t="s">
        <v>313</v>
      </c>
      <c r="F144" s="4">
        <v>2</v>
      </c>
      <c r="G144" s="4">
        <v>5</v>
      </c>
      <c r="H144" s="4">
        <v>1</v>
      </c>
      <c r="I144" s="4">
        <v>2</v>
      </c>
      <c r="J144" s="4"/>
      <c r="K144" s="3" t="e">
        <f>INDEX(#REF!, MATCH(A144,#REF!, 0))</f>
        <v>#REF!</v>
      </c>
      <c r="L144" s="4" t="s">
        <v>42</v>
      </c>
      <c r="M144" s="3" t="s">
        <v>566</v>
      </c>
      <c r="N144" s="3" t="e">
        <f>INDEX(#REF!, MATCH(A144,#REF!, 0))</f>
        <v>#REF!</v>
      </c>
    </row>
    <row r="145" spans="1:14" ht="30" hidden="1" x14ac:dyDescent="0.25">
      <c r="A145" s="2" t="str">
        <f t="shared" si="2"/>
        <v>dw_pharmacy_idPC</v>
      </c>
      <c r="B145" s="4" t="s">
        <v>567</v>
      </c>
      <c r="C145" s="3" t="s">
        <v>528</v>
      </c>
      <c r="D145" s="4" t="s">
        <v>72</v>
      </c>
      <c r="E145" s="4" t="s">
        <v>397</v>
      </c>
      <c r="F145" s="4">
        <v>2</v>
      </c>
      <c r="G145" s="4">
        <v>5</v>
      </c>
      <c r="H145" s="4">
        <v>2</v>
      </c>
      <c r="I145" s="4">
        <v>1</v>
      </c>
      <c r="J145" s="4"/>
      <c r="K145" s="3" t="e">
        <f>INDEX(#REF!, MATCH(A145,#REF!, 0))</f>
        <v>#REF!</v>
      </c>
      <c r="L145" s="4" t="s">
        <v>42</v>
      </c>
      <c r="M145" s="3" t="s">
        <v>568</v>
      </c>
      <c r="N145" s="3" t="e">
        <f>INDEX(#REF!, MATCH(A145,#REF!, 0))</f>
        <v>#REF!</v>
      </c>
    </row>
    <row r="146" spans="1:14" ht="30" hidden="1" x14ac:dyDescent="0.25">
      <c r="A146" s="2" t="str">
        <f t="shared" si="2"/>
        <v>pc021_pharmacy_npiPC</v>
      </c>
      <c r="B146" s="4" t="s">
        <v>569</v>
      </c>
      <c r="C146" s="3" t="s">
        <v>528</v>
      </c>
      <c r="D146" s="4" t="s">
        <v>72</v>
      </c>
      <c r="E146" s="4" t="s">
        <v>397</v>
      </c>
      <c r="F146" s="4">
        <v>2</v>
      </c>
      <c r="G146" s="4">
        <v>5</v>
      </c>
      <c r="H146" s="4">
        <v>2</v>
      </c>
      <c r="I146" s="4">
        <v>2</v>
      </c>
      <c r="J146" s="4"/>
      <c r="K146" s="3" t="e">
        <f>INDEX(#REF!, MATCH(A146,#REF!, 0))</f>
        <v>#REF!</v>
      </c>
      <c r="L146" s="4" t="s">
        <v>42</v>
      </c>
      <c r="M146" s="3" t="s">
        <v>570</v>
      </c>
      <c r="N146" s="3" t="e">
        <f>INDEX(#REF!, MATCH(A146,#REF!, 0))</f>
        <v>#REF!</v>
      </c>
    </row>
    <row r="147" spans="1:14" ht="30" hidden="1" x14ac:dyDescent="0.25">
      <c r="A147" s="2" t="str">
        <f t="shared" si="2"/>
        <v>pc020_pharmacy_namePC</v>
      </c>
      <c r="B147" s="4" t="s">
        <v>571</v>
      </c>
      <c r="C147" s="3" t="s">
        <v>528</v>
      </c>
      <c r="D147" s="4" t="s">
        <v>72</v>
      </c>
      <c r="E147" s="4" t="s">
        <v>397</v>
      </c>
      <c r="F147" s="4">
        <v>2</v>
      </c>
      <c r="G147" s="4">
        <v>5</v>
      </c>
      <c r="H147" s="4">
        <v>2</v>
      </c>
      <c r="I147" s="4">
        <v>3</v>
      </c>
      <c r="J147" s="4"/>
      <c r="K147" s="3" t="e">
        <f>INDEX(#REF!, MATCH(A147,#REF!, 0))</f>
        <v>#REF!</v>
      </c>
      <c r="L147" s="4" t="s">
        <v>42</v>
      </c>
      <c r="M147" s="3" t="s">
        <v>572</v>
      </c>
      <c r="N147" s="3" t="e">
        <f>INDEX(#REF!, MATCH(A147,#REF!, 0))</f>
        <v>#REF!</v>
      </c>
    </row>
    <row r="148" spans="1:14" ht="30" hidden="1" x14ac:dyDescent="0.25">
      <c r="A148" s="2" t="str">
        <f t="shared" si="2"/>
        <v>pc022_pharmacy_cityPC</v>
      </c>
      <c r="B148" s="4" t="s">
        <v>573</v>
      </c>
      <c r="C148" s="3" t="s">
        <v>528</v>
      </c>
      <c r="D148" s="4" t="s">
        <v>72</v>
      </c>
      <c r="E148" s="4" t="s">
        <v>397</v>
      </c>
      <c r="F148" s="4">
        <v>2</v>
      </c>
      <c r="G148" s="4">
        <v>5</v>
      </c>
      <c r="H148" s="4">
        <v>2</v>
      </c>
      <c r="I148" s="4">
        <v>4</v>
      </c>
      <c r="J148" s="4"/>
      <c r="K148" s="3" t="e">
        <f>INDEX(#REF!, MATCH(A148,#REF!, 0))</f>
        <v>#REF!</v>
      </c>
      <c r="L148" s="4" t="s">
        <v>42</v>
      </c>
      <c r="M148" s="3" t="s">
        <v>574</v>
      </c>
      <c r="N148" s="3" t="e">
        <f>INDEX(#REF!, MATCH(A148,#REF!, 0))</f>
        <v>#REF!</v>
      </c>
    </row>
    <row r="149" spans="1:14" ht="30" hidden="1" x14ac:dyDescent="0.25">
      <c r="A149" s="2" t="str">
        <f t="shared" si="2"/>
        <v>pc023_pharmacy_statePC</v>
      </c>
      <c r="B149" s="4" t="s">
        <v>575</v>
      </c>
      <c r="C149" s="3" t="s">
        <v>528</v>
      </c>
      <c r="D149" s="4" t="s">
        <v>72</v>
      </c>
      <c r="E149" s="4" t="s">
        <v>397</v>
      </c>
      <c r="F149" s="4">
        <v>2</v>
      </c>
      <c r="G149" s="4">
        <v>5</v>
      </c>
      <c r="H149" s="4">
        <v>2</v>
      </c>
      <c r="I149" s="4">
        <v>5</v>
      </c>
      <c r="J149" s="4"/>
      <c r="K149" s="3" t="e">
        <f>INDEX(#REF!, MATCH(A149,#REF!, 0))</f>
        <v>#REF!</v>
      </c>
      <c r="L149" s="4" t="s">
        <v>40</v>
      </c>
      <c r="M149" s="3" t="s">
        <v>576</v>
      </c>
      <c r="N149" s="3" t="e">
        <f>INDEX(#REF!, MATCH(A149,#REF!, 0))</f>
        <v>#REF!</v>
      </c>
    </row>
    <row r="150" spans="1:14" ht="30" hidden="1" x14ac:dyDescent="0.25">
      <c r="A150" s="2" t="str">
        <f t="shared" si="2"/>
        <v>pc024_pharmacy_zipPC</v>
      </c>
      <c r="B150" s="4" t="s">
        <v>577</v>
      </c>
      <c r="C150" s="3" t="s">
        <v>528</v>
      </c>
      <c r="D150" s="4" t="s">
        <v>72</v>
      </c>
      <c r="E150" s="4" t="s">
        <v>397</v>
      </c>
      <c r="F150" s="4">
        <v>2</v>
      </c>
      <c r="G150" s="4">
        <v>5</v>
      </c>
      <c r="H150" s="4">
        <v>2</v>
      </c>
      <c r="I150" s="4">
        <v>6</v>
      </c>
      <c r="J150" s="4"/>
      <c r="K150" s="3" t="e">
        <f>INDEX(#REF!, MATCH(A150,#REF!, 0))</f>
        <v>#REF!</v>
      </c>
      <c r="L150" s="4" t="s">
        <v>42</v>
      </c>
      <c r="M150" s="3" t="s">
        <v>578</v>
      </c>
      <c r="N150" s="3" t="e">
        <f>INDEX(#REF!, MATCH(A150,#REF!, 0))</f>
        <v>#REF!</v>
      </c>
    </row>
    <row r="151" spans="1:14" ht="45" x14ac:dyDescent="0.25">
      <c r="A151" s="2" t="str">
        <f t="shared" si="2"/>
        <v>uidDC</v>
      </c>
      <c r="B151" s="4" t="s">
        <v>311</v>
      </c>
      <c r="C151" s="3" t="s">
        <v>579</v>
      </c>
      <c r="D151" s="3" t="s">
        <v>61</v>
      </c>
      <c r="E151" s="4" t="s">
        <v>313</v>
      </c>
      <c r="F151" s="4">
        <v>3</v>
      </c>
      <c r="G151" s="4">
        <v>1</v>
      </c>
      <c r="H151" s="4">
        <v>1</v>
      </c>
      <c r="I151" s="4">
        <v>1</v>
      </c>
      <c r="J151" s="3" t="s">
        <v>51</v>
      </c>
      <c r="K151" s="3" t="str">
        <f>INDEX(DentalClaims!$G$13:$G$120, MATCH(A151, DentalClaims!$I$13:$I$120, 0))</f>
        <v>Y</v>
      </c>
      <c r="L151" s="4" t="s">
        <v>40</v>
      </c>
      <c r="M151" s="3" t="s">
        <v>580</v>
      </c>
      <c r="N151" s="3" t="str">
        <f>INDEX(DentalClaims!$H$13:$H$120, MATCH(A151, DentalClaims!$I$13:$I$120, 0))</f>
        <v>APAC justification for all 'Always Included' Data Elements can be found on the Cover Page tab.</v>
      </c>
    </row>
    <row r="152" spans="1:14" ht="45" x14ac:dyDescent="0.25">
      <c r="A152" s="2" t="str">
        <f t="shared" si="2"/>
        <v>release_idDC</v>
      </c>
      <c r="B152" s="4" t="s">
        <v>315</v>
      </c>
      <c r="C152" s="3" t="s">
        <v>579</v>
      </c>
      <c r="D152" s="3" t="s">
        <v>61</v>
      </c>
      <c r="E152" s="4" t="s">
        <v>313</v>
      </c>
      <c r="F152" s="4">
        <v>3</v>
      </c>
      <c r="G152" s="4">
        <v>1</v>
      </c>
      <c r="H152" s="4">
        <v>1</v>
      </c>
      <c r="I152" s="4">
        <v>2</v>
      </c>
      <c r="J152" s="3" t="s">
        <v>51</v>
      </c>
      <c r="K152" s="3" t="str">
        <f>INDEX(DentalClaims!$G$13:$G$120, MATCH(A152, DentalClaims!$I$13:$I$120, 0))</f>
        <v>Y</v>
      </c>
      <c r="L152" s="4" t="s">
        <v>40</v>
      </c>
      <c r="M152" s="3" t="s">
        <v>316</v>
      </c>
      <c r="N152" s="3" t="str">
        <f>INDEX(DentalClaims!$H$13:$H$120, MATCH(A152, DentalClaims!$I$13:$I$120, 0))</f>
        <v>APAC justification for all 'Always Included' Data Elements can be found on the Cover Page tab.</v>
      </c>
    </row>
    <row r="153" spans="1:14" ht="45" x14ac:dyDescent="0.25">
      <c r="A153" s="2" t="str">
        <f t="shared" si="2"/>
        <v>uniquepersonIDDC</v>
      </c>
      <c r="B153" s="4" t="s">
        <v>317</v>
      </c>
      <c r="C153" s="3" t="s">
        <v>579</v>
      </c>
      <c r="D153" s="4" t="s">
        <v>63</v>
      </c>
      <c r="E153" s="4" t="s">
        <v>313</v>
      </c>
      <c r="F153" s="4">
        <v>3</v>
      </c>
      <c r="G153" s="4">
        <v>2</v>
      </c>
      <c r="H153" s="4">
        <v>1</v>
      </c>
      <c r="I153" s="4">
        <v>1</v>
      </c>
      <c r="J153" s="4" t="s">
        <v>51</v>
      </c>
      <c r="K153" s="3" t="str">
        <f>INDEX(DentalClaims!$G$13:$G$120, MATCH(A153, DentalClaims!$I$13:$I$120, 0))</f>
        <v>Y</v>
      </c>
      <c r="L153" s="4" t="s">
        <v>40</v>
      </c>
      <c r="M153" s="3" t="s">
        <v>530</v>
      </c>
      <c r="N153" s="3" t="str">
        <f>INDEX(DentalClaims!$H$13:$H$120, MATCH(A153, DentalClaims!$I$13:$I$120, 0))</f>
        <v>APAC justification for all 'Always Included' Data Elements can be found on the Cover Page tab.</v>
      </c>
    </row>
    <row r="154" spans="1:14" ht="45" x14ac:dyDescent="0.25">
      <c r="A154" s="2" t="str">
        <f t="shared" si="2"/>
        <v>dw_member_idDC</v>
      </c>
      <c r="B154" s="4" t="s">
        <v>319</v>
      </c>
      <c r="C154" s="3" t="s">
        <v>579</v>
      </c>
      <c r="D154" s="4" t="s">
        <v>63</v>
      </c>
      <c r="E154" s="4" t="s">
        <v>313</v>
      </c>
      <c r="F154" s="4">
        <v>3</v>
      </c>
      <c r="G154" s="4">
        <v>2</v>
      </c>
      <c r="H154" s="4">
        <v>1</v>
      </c>
      <c r="I154" s="4">
        <v>2</v>
      </c>
      <c r="J154" s="4" t="s">
        <v>51</v>
      </c>
      <c r="K154" s="3" t="str">
        <f>INDEX(DentalClaims!$G$13:$G$120, MATCH(A154, DentalClaims!$I$13:$I$120, 0))</f>
        <v>Y</v>
      </c>
      <c r="L154" s="4" t="s">
        <v>40</v>
      </c>
      <c r="M154" s="3" t="s">
        <v>320</v>
      </c>
      <c r="N154" s="3" t="str">
        <f>INDEX(DentalClaims!$H$13:$H$120, MATCH(A154, DentalClaims!$I$13:$I$120, 0))</f>
        <v>APAC justification for all 'Always Included' Data Elements can be found on the Cover Page tab.</v>
      </c>
    </row>
    <row r="155" spans="1:14" ht="30" hidden="1" x14ac:dyDescent="0.25">
      <c r="A155" s="2" t="str">
        <f t="shared" si="2"/>
        <v>age_groupDC</v>
      </c>
      <c r="B155" s="4" t="s">
        <v>47</v>
      </c>
      <c r="C155" s="3" t="s">
        <v>579</v>
      </c>
      <c r="D155" s="4" t="s">
        <v>63</v>
      </c>
      <c r="E155" s="3" t="s">
        <v>321</v>
      </c>
      <c r="F155" s="4">
        <v>3</v>
      </c>
      <c r="G155" s="4">
        <v>2</v>
      </c>
      <c r="H155" s="4">
        <v>2</v>
      </c>
      <c r="I155" s="4">
        <v>1</v>
      </c>
      <c r="J155" s="4"/>
      <c r="K155" s="3" t="str">
        <f>INDEX(DentalClaims!$G$13:$G$120, MATCH(A155, DentalClaims!$I$13:$I$120, 0))</f>
        <v>N</v>
      </c>
      <c r="L155" s="4" t="s">
        <v>40</v>
      </c>
      <c r="M155" s="3" t="s">
        <v>48</v>
      </c>
      <c r="N155" s="3" t="str">
        <f>INDEX(DentalClaims!$H$13:$H$120, MATCH(A155, DentalClaims!$I$13:$I$120, 0))</f>
        <v/>
      </c>
    </row>
    <row r="156" spans="1:14" ht="30" hidden="1" x14ac:dyDescent="0.25">
      <c r="A156" s="2" t="str">
        <f t="shared" si="2"/>
        <v>yobDC</v>
      </c>
      <c r="B156" s="4" t="s">
        <v>49</v>
      </c>
      <c r="C156" s="3" t="s">
        <v>579</v>
      </c>
      <c r="D156" s="4" t="s">
        <v>63</v>
      </c>
      <c r="E156" s="3" t="s">
        <v>321</v>
      </c>
      <c r="F156" s="4">
        <v>3</v>
      </c>
      <c r="G156" s="4">
        <v>2</v>
      </c>
      <c r="H156" s="4">
        <v>2</v>
      </c>
      <c r="I156" s="4">
        <v>2</v>
      </c>
      <c r="J156" s="4"/>
      <c r="K156" s="3" t="str">
        <f>INDEX(DentalClaims!$G$13:$G$120, MATCH(A156, DentalClaims!$I$13:$I$120, 0))</f>
        <v>N</v>
      </c>
      <c r="L156" s="3" t="s">
        <v>42</v>
      </c>
      <c r="M156" s="3" t="s">
        <v>322</v>
      </c>
      <c r="N156" s="3" t="str">
        <f>INDEX(DentalClaims!$H$13:$H$120, MATCH(A156, DentalClaims!$I$13:$I$120, 0))</f>
        <v/>
      </c>
    </row>
    <row r="157" spans="1:14" ht="90" x14ac:dyDescent="0.25">
      <c r="A157" s="2" t="str">
        <f t="shared" si="2"/>
        <v>ageDC</v>
      </c>
      <c r="B157" s="4" t="s">
        <v>52</v>
      </c>
      <c r="C157" s="3" t="s">
        <v>579</v>
      </c>
      <c r="D157" s="4" t="s">
        <v>63</v>
      </c>
      <c r="E157" s="3" t="s">
        <v>321</v>
      </c>
      <c r="F157" s="4">
        <v>3</v>
      </c>
      <c r="G157" s="4">
        <v>2</v>
      </c>
      <c r="H157" s="4">
        <v>2</v>
      </c>
      <c r="I157" s="4">
        <v>3</v>
      </c>
      <c r="J157" s="4"/>
      <c r="K157" s="3" t="str">
        <f>INDEX(DentalClaims!$G$13:$G$120, MATCH(A157, DentalClaims!$I$13:$I$120, 0))</f>
        <v>Y</v>
      </c>
      <c r="L157" s="4" t="s">
        <v>581</v>
      </c>
      <c r="M157" s="3" t="s">
        <v>53</v>
      </c>
      <c r="N157" s="3" t="str">
        <f>INDEX(DentalClaims!$H$13:$H$120, MATCH(A157, DentalClaims!$I$13:$I$120, 0))</f>
        <v>To create custom age groupings that aline with OHP coverage groupings which include age breakdowns more then just what is available in the tier 1 age grouping</v>
      </c>
    </row>
    <row r="158" spans="1:14" ht="60" x14ac:dyDescent="0.25">
      <c r="A158" s="2" t="str">
        <f t="shared" si="2"/>
        <v>urban_flDC</v>
      </c>
      <c r="B158" s="4" t="s">
        <v>325</v>
      </c>
      <c r="C158" s="3" t="s">
        <v>579</v>
      </c>
      <c r="D158" s="4" t="s">
        <v>63</v>
      </c>
      <c r="E158" s="3" t="s">
        <v>326</v>
      </c>
      <c r="F158" s="4">
        <v>3</v>
      </c>
      <c r="G158" s="4">
        <v>2</v>
      </c>
      <c r="H158" s="4">
        <v>3</v>
      </c>
      <c r="I158" s="4">
        <v>1</v>
      </c>
      <c r="J158" s="4"/>
      <c r="K158" s="3" t="str">
        <f>INDEX(DentalClaims!$G$13:$G$120, MATCH(A158, DentalClaims!$I$13:$I$120, 0))</f>
        <v>Y</v>
      </c>
      <c r="L158" s="4" t="s">
        <v>40</v>
      </c>
      <c r="M158" s="3" t="s">
        <v>327</v>
      </c>
      <c r="N158" s="3" t="str">
        <f>INDEX(DentalClaims!$H$13:$H$120, MATCH(A158, DentalClaims!$I$13:$I$120, 0))</f>
        <v>RHTP project will be looking specifically at changes in rural regions of the state with some comparision to urban areas.</v>
      </c>
    </row>
    <row r="159" spans="1:14" ht="60" x14ac:dyDescent="0.25">
      <c r="A159" s="2" t="str">
        <f t="shared" si="2"/>
        <v>member_zip_threeDC</v>
      </c>
      <c r="B159" s="4" t="s">
        <v>328</v>
      </c>
      <c r="C159" s="3" t="s">
        <v>579</v>
      </c>
      <c r="D159" s="4" t="s">
        <v>63</v>
      </c>
      <c r="E159" s="3" t="s">
        <v>326</v>
      </c>
      <c r="F159" s="4">
        <v>3</v>
      </c>
      <c r="G159" s="4">
        <v>2</v>
      </c>
      <c r="H159" s="4">
        <v>3</v>
      </c>
      <c r="I159" s="4">
        <v>2</v>
      </c>
      <c r="J159" s="4"/>
      <c r="K159" s="3" t="str">
        <f>INDEX(DentalClaims!$G$13:$G$120, MATCH(A159, DentalClaims!$I$13:$I$120, 0))</f>
        <v>Y</v>
      </c>
      <c r="L159" s="3" t="s">
        <v>42</v>
      </c>
      <c r="M159" s="3" t="s">
        <v>329</v>
      </c>
      <c r="N159" s="3" t="str">
        <f>INDEX(DentalClaims!$H$13:$H$120, MATCH(A159, DentalClaims!$I$13:$I$120, 0))</f>
        <v>Will be looking for more granular data to match with program changes for specific rural service areas in Oregon.</v>
      </c>
    </row>
    <row r="160" spans="1:14" ht="75" hidden="1" x14ac:dyDescent="0.25">
      <c r="A160" s="2" t="str">
        <f t="shared" si="2"/>
        <v>member_stateDC</v>
      </c>
      <c r="B160" s="4" t="s">
        <v>582</v>
      </c>
      <c r="C160" s="3" t="s">
        <v>579</v>
      </c>
      <c r="D160" s="4" t="s">
        <v>63</v>
      </c>
      <c r="E160" s="3" t="s">
        <v>326</v>
      </c>
      <c r="F160" s="4">
        <v>3</v>
      </c>
      <c r="G160" s="4">
        <v>2</v>
      </c>
      <c r="H160" s="4">
        <v>3</v>
      </c>
      <c r="I160" s="4">
        <v>3</v>
      </c>
      <c r="J160" s="4"/>
      <c r="K160" s="3" t="str">
        <f>INDEX(DentalClaims!$G$13:$G$120, MATCH(A160, DentalClaims!$I$13:$I$120, 0))</f>
        <v>N</v>
      </c>
      <c r="L160" s="4" t="s">
        <v>40</v>
      </c>
      <c r="M160" s="3" t="s">
        <v>583</v>
      </c>
      <c r="N160" s="3" t="str">
        <f>INDEX(DentalClaims!$H$13:$H$120, MATCH(A160, DentalClaims!$I$13:$I$120, 0))</f>
        <v/>
      </c>
    </row>
    <row r="161" spans="1:14" ht="45" x14ac:dyDescent="0.25">
      <c r="A161" s="2" t="str">
        <f t="shared" si="2"/>
        <v>dw_claim_idDC</v>
      </c>
      <c r="B161" s="4" t="s">
        <v>330</v>
      </c>
      <c r="C161" s="3" t="s">
        <v>579</v>
      </c>
      <c r="D161" s="4" t="s">
        <v>66</v>
      </c>
      <c r="E161" s="4" t="s">
        <v>313</v>
      </c>
      <c r="F161" s="4">
        <v>3</v>
      </c>
      <c r="G161" s="4">
        <v>3</v>
      </c>
      <c r="H161" s="4">
        <v>1</v>
      </c>
      <c r="I161" s="4">
        <v>1</v>
      </c>
      <c r="J161" s="4" t="s">
        <v>51</v>
      </c>
      <c r="K161" s="3" t="str">
        <f>INDEX(DentalClaims!$G$13:$G$120, MATCH(A161, DentalClaims!$I$13:$I$120, 0))</f>
        <v>Y</v>
      </c>
      <c r="L161" s="4" t="s">
        <v>40</v>
      </c>
      <c r="M161" s="3" t="s">
        <v>584</v>
      </c>
      <c r="N161" s="3" t="str">
        <f>INDEX(DentalClaims!$H$13:$H$120, MATCH(A161, DentalClaims!$I$13:$I$120, 0))</f>
        <v>APAC justification for all 'Always Included' Data Elements can be found on the Cover Page tab.</v>
      </c>
    </row>
    <row r="162" spans="1:14" ht="45" x14ac:dyDescent="0.25">
      <c r="A162" s="2" t="str">
        <f t="shared" si="2"/>
        <v>dc005_line_noDC</v>
      </c>
      <c r="B162" s="4" t="s">
        <v>585</v>
      </c>
      <c r="C162" s="3" t="s">
        <v>579</v>
      </c>
      <c r="D162" s="4" t="s">
        <v>66</v>
      </c>
      <c r="E162" s="4" t="s">
        <v>313</v>
      </c>
      <c r="F162" s="4">
        <v>3</v>
      </c>
      <c r="G162" s="4">
        <v>3</v>
      </c>
      <c r="H162" s="4">
        <v>1</v>
      </c>
      <c r="I162" s="4">
        <v>2</v>
      </c>
      <c r="J162" s="4" t="s">
        <v>51</v>
      </c>
      <c r="K162" s="3" t="str">
        <f>INDEX(DentalClaims!$G$13:$G$120, MATCH(A162, DentalClaims!$I$13:$I$120, 0))</f>
        <v>Y</v>
      </c>
      <c r="L162" s="4" t="s">
        <v>40</v>
      </c>
      <c r="M162" s="3" t="s">
        <v>333</v>
      </c>
      <c r="N162" s="3" t="str">
        <f>INDEX(DentalClaims!$H$13:$H$120, MATCH(A162, DentalClaims!$I$13:$I$120, 0))</f>
        <v>APAC justification for all 'Always Included' Data Elements can be found on the Cover Page tab.</v>
      </c>
    </row>
    <row r="163" spans="1:14" ht="45" hidden="1" x14ac:dyDescent="0.25">
      <c r="A163" s="2" t="str">
        <f t="shared" si="2"/>
        <v>orphan_flDC</v>
      </c>
      <c r="B163" s="4" t="s">
        <v>334</v>
      </c>
      <c r="C163" s="3" t="s">
        <v>579</v>
      </c>
      <c r="D163" s="4" t="s">
        <v>66</v>
      </c>
      <c r="E163" s="3" t="s">
        <v>335</v>
      </c>
      <c r="F163" s="4">
        <v>3</v>
      </c>
      <c r="G163" s="4">
        <v>3</v>
      </c>
      <c r="H163" s="4">
        <v>2</v>
      </c>
      <c r="I163" s="4">
        <v>1</v>
      </c>
      <c r="J163" s="4"/>
      <c r="K163" s="3" t="str">
        <f>INDEX(DentalClaims!$G$13:$G$120, MATCH(A163, DentalClaims!$I$13:$I$120, 0))</f>
        <v>N</v>
      </c>
      <c r="L163" s="4" t="s">
        <v>40</v>
      </c>
      <c r="M163" s="3" t="s">
        <v>336</v>
      </c>
      <c r="N163" s="3" t="str">
        <f>INDEX(DentalClaims!$H$13:$H$120, MATCH(A163, DentalClaims!$I$13:$I$120, 0))</f>
        <v/>
      </c>
    </row>
    <row r="164" spans="1:14" ht="45" x14ac:dyDescent="0.25">
      <c r="A164" s="2" t="str">
        <f t="shared" si="2"/>
        <v>dc038_claim_status_cdDC</v>
      </c>
      <c r="B164" s="4" t="s">
        <v>586</v>
      </c>
      <c r="C164" s="3" t="s">
        <v>579</v>
      </c>
      <c r="D164" s="4" t="s">
        <v>66</v>
      </c>
      <c r="E164" s="4" t="s">
        <v>335</v>
      </c>
      <c r="F164" s="4">
        <v>3</v>
      </c>
      <c r="G164" s="4">
        <v>3</v>
      </c>
      <c r="H164" s="4">
        <v>2</v>
      </c>
      <c r="I164" s="4">
        <v>2</v>
      </c>
      <c r="J164" s="4" t="s">
        <v>51</v>
      </c>
      <c r="K164" s="3" t="str">
        <f>INDEX(DentalClaims!$G$13:$G$120, MATCH(A164, DentalClaims!$I$13:$I$120, 0))</f>
        <v>Y</v>
      </c>
      <c r="L164" s="4" t="s">
        <v>40</v>
      </c>
      <c r="M164" s="3" t="s">
        <v>338</v>
      </c>
      <c r="N164" s="3" t="str">
        <f>INDEX(DentalClaims!$H$13:$H$120, MATCH(A164, DentalClaims!$I$13:$I$120, 0))</f>
        <v>APAC justification for all 'Always Included' Data Elements can be found on the Cover Page tab.</v>
      </c>
    </row>
    <row r="165" spans="1:14" ht="45" hidden="1" x14ac:dyDescent="0.25">
      <c r="A165" s="2" t="str">
        <f t="shared" si="2"/>
        <v>dc003_insurance_product_type_cdDC</v>
      </c>
      <c r="B165" s="4" t="s">
        <v>587</v>
      </c>
      <c r="C165" s="3" t="s">
        <v>579</v>
      </c>
      <c r="D165" s="4" t="s">
        <v>66</v>
      </c>
      <c r="E165" s="4" t="s">
        <v>335</v>
      </c>
      <c r="F165" s="4">
        <v>3</v>
      </c>
      <c r="G165" s="4">
        <v>3</v>
      </c>
      <c r="H165" s="4">
        <v>2</v>
      </c>
      <c r="I165" s="4">
        <v>3</v>
      </c>
      <c r="J165" s="4"/>
      <c r="K165" s="3" t="str">
        <f>INDEX(DentalClaims!$G$13:$G$120, MATCH(A165, DentalClaims!$I$13:$I$120, 0))</f>
        <v>N</v>
      </c>
      <c r="L165" s="4" t="s">
        <v>40</v>
      </c>
      <c r="M165" s="3" t="s">
        <v>340</v>
      </c>
      <c r="N165" s="3" t="str">
        <f>INDEX(DentalClaims!$H$13:$H$120, MATCH(A165, DentalClaims!$I$13:$I$120, 0))</f>
        <v/>
      </c>
    </row>
    <row r="166" spans="1:14" ht="75" x14ac:dyDescent="0.25">
      <c r="A166" s="2" t="str">
        <f t="shared" si="2"/>
        <v>Claim_LOBDC</v>
      </c>
      <c r="B166" s="4" t="s">
        <v>343</v>
      </c>
      <c r="C166" s="3" t="s">
        <v>579</v>
      </c>
      <c r="D166" s="4" t="s">
        <v>66</v>
      </c>
      <c r="E166" s="4" t="s">
        <v>335</v>
      </c>
      <c r="F166" s="4">
        <v>3</v>
      </c>
      <c r="G166" s="4">
        <v>3</v>
      </c>
      <c r="H166" s="4">
        <v>2</v>
      </c>
      <c r="I166" s="4">
        <v>4</v>
      </c>
      <c r="J166" s="4"/>
      <c r="K166" s="3" t="str">
        <f>INDEX(DentalClaims!$G$13:$G$120, MATCH(A166, DentalClaims!$I$13:$I$120, 0))</f>
        <v>Y</v>
      </c>
      <c r="L166" s="4" t="s">
        <v>40</v>
      </c>
      <c r="M166" s="3" t="s">
        <v>344</v>
      </c>
      <c r="N166" s="3" t="str">
        <f>INDEX(DentalClaims!$H$13:$H$120, MATCH(A166, DentalClaims!$I$13:$I$120, 0))</f>
        <v>Would like to analysis any differences that may exist in service utilization for different insurance types (ex. Medicaid vs Commercial)</v>
      </c>
    </row>
    <row r="167" spans="1:14" ht="30" hidden="1" x14ac:dyDescent="0.25">
      <c r="A167" s="2" t="str">
        <f t="shared" si="2"/>
        <v>self_insured_flDC</v>
      </c>
      <c r="B167" s="4" t="s">
        <v>347</v>
      </c>
      <c r="C167" s="3" t="s">
        <v>579</v>
      </c>
      <c r="D167" s="4" t="s">
        <v>66</v>
      </c>
      <c r="E167" s="4" t="s">
        <v>335</v>
      </c>
      <c r="F167" s="4">
        <v>3</v>
      </c>
      <c r="G167" s="4">
        <v>3</v>
      </c>
      <c r="H167" s="4">
        <v>2</v>
      </c>
      <c r="I167" s="4">
        <v>5</v>
      </c>
      <c r="J167" s="4"/>
      <c r="K167" s="3" t="str">
        <f>INDEX(DentalClaims!$G$13:$G$120, MATCH(A167, DentalClaims!$I$13:$I$120, 0))</f>
        <v>N</v>
      </c>
      <c r="L167" s="4" t="s">
        <v>40</v>
      </c>
      <c r="M167" s="3" t="s">
        <v>348</v>
      </c>
      <c r="N167" s="3" t="str">
        <f>INDEX(DentalClaims!$H$13:$H$120, MATCH(A167, DentalClaims!$I$13:$I$120, 0))</f>
        <v/>
      </c>
    </row>
    <row r="168" spans="1:14" ht="60" hidden="1" x14ac:dyDescent="0.25">
      <c r="A168" s="2" t="str">
        <f t="shared" si="2"/>
        <v>dc001_payer_typeDC</v>
      </c>
      <c r="B168" s="4" t="s">
        <v>588</v>
      </c>
      <c r="C168" s="3" t="s">
        <v>579</v>
      </c>
      <c r="D168" s="4" t="s">
        <v>589</v>
      </c>
      <c r="E168" s="4" t="s">
        <v>335</v>
      </c>
      <c r="F168" s="4">
        <v>3</v>
      </c>
      <c r="G168" s="4">
        <v>3</v>
      </c>
      <c r="H168" s="4">
        <v>2</v>
      </c>
      <c r="I168" s="4">
        <v>6</v>
      </c>
      <c r="J168" s="4"/>
      <c r="K168" s="3" t="str">
        <f>INDEX(DentalClaims!$G$13:$G$120, MATCH(A168, DentalClaims!$I$13:$I$120, 0))</f>
        <v>N</v>
      </c>
      <c r="L168" s="4" t="s">
        <v>40</v>
      </c>
      <c r="M168" s="3" t="s">
        <v>350</v>
      </c>
      <c r="N168" s="3" t="str">
        <f>INDEX(DentalClaims!$H$13:$H$120, MATCH(A168, DentalClaims!$I$13:$I$120, 0))</f>
        <v/>
      </c>
    </row>
    <row r="169" spans="1:14" ht="30" hidden="1" x14ac:dyDescent="0.25">
      <c r="A169" s="2" t="str">
        <f t="shared" si="2"/>
        <v>dc038a_denial_reason_cdDC</v>
      </c>
      <c r="B169" s="4" t="s">
        <v>590</v>
      </c>
      <c r="C169" s="3" t="s">
        <v>579</v>
      </c>
      <c r="D169" s="4" t="s">
        <v>66</v>
      </c>
      <c r="E169" s="4" t="s">
        <v>335</v>
      </c>
      <c r="F169" s="4">
        <v>3</v>
      </c>
      <c r="G169" s="4">
        <v>3</v>
      </c>
      <c r="H169" s="4">
        <v>2</v>
      </c>
      <c r="I169" s="4">
        <v>7</v>
      </c>
      <c r="J169" s="4"/>
      <c r="K169" s="3" t="str">
        <f>INDEX(DentalClaims!$G$13:$G$120, MATCH(A169, DentalClaims!$I$13:$I$120, 0))</f>
        <v>N</v>
      </c>
      <c r="L169" s="4" t="s">
        <v>40</v>
      </c>
      <c r="M169" s="3" t="s">
        <v>591</v>
      </c>
      <c r="N169" s="3" t="str">
        <f>INDEX(DentalClaims!$H$13:$H$120, MATCH(A169, DentalClaims!$I$13:$I$120, 0))</f>
        <v/>
      </c>
    </row>
    <row r="170" spans="1:14" ht="30" hidden="1" x14ac:dyDescent="0.25">
      <c r="A170" s="2" t="str">
        <f t="shared" si="2"/>
        <v>dc017_paid_dtDC</v>
      </c>
      <c r="B170" s="4" t="s">
        <v>592</v>
      </c>
      <c r="C170" s="3" t="s">
        <v>579</v>
      </c>
      <c r="D170" s="4" t="s">
        <v>66</v>
      </c>
      <c r="E170" s="4" t="s">
        <v>352</v>
      </c>
      <c r="F170" s="4">
        <v>3</v>
      </c>
      <c r="G170" s="4">
        <v>3</v>
      </c>
      <c r="H170" s="4">
        <v>3</v>
      </c>
      <c r="I170" s="4">
        <v>1</v>
      </c>
      <c r="J170" s="4"/>
      <c r="K170" s="3" t="str">
        <f>INDEX(DentalClaims!$G$13:$G$120, MATCH(A170, DentalClaims!$I$13:$I$120, 0))</f>
        <v>N</v>
      </c>
      <c r="L170" s="4" t="s">
        <v>42</v>
      </c>
      <c r="M170" s="3" t="s">
        <v>355</v>
      </c>
      <c r="N170" s="3" t="str">
        <f>INDEX(DentalClaims!$H$13:$H$120, MATCH(A170, DentalClaims!$I$13:$I$120, 0))</f>
        <v/>
      </c>
    </row>
    <row r="171" spans="1:14" ht="30" hidden="1" x14ac:dyDescent="0.25">
      <c r="A171" s="2" t="str">
        <f t="shared" si="2"/>
        <v>Paid_date_year_monthDC</v>
      </c>
      <c r="B171" s="3" t="s">
        <v>356</v>
      </c>
      <c r="C171" s="3" t="s">
        <v>579</v>
      </c>
      <c r="D171" s="4" t="s">
        <v>66</v>
      </c>
      <c r="E171" s="4" t="s">
        <v>352</v>
      </c>
      <c r="F171" s="4">
        <v>3</v>
      </c>
      <c r="G171" s="4">
        <v>3</v>
      </c>
      <c r="H171" s="4">
        <v>3</v>
      </c>
      <c r="I171" s="4">
        <v>2</v>
      </c>
      <c r="J171" s="4"/>
      <c r="K171" s="3" t="str">
        <f>INDEX(DentalClaims!$G$13:$G$120, MATCH(A171, DentalClaims!$I$13:$I$120, 0))</f>
        <v>N</v>
      </c>
      <c r="L171" s="4" t="s">
        <v>40</v>
      </c>
      <c r="M171" s="3" t="s">
        <v>357</v>
      </c>
      <c r="N171" s="3" t="str">
        <f>INDEX(DentalClaims!$H$13:$H$120, MATCH(A171, DentalClaims!$I$13:$I$120, 0))</f>
        <v/>
      </c>
    </row>
    <row r="172" spans="1:14" ht="30" hidden="1" x14ac:dyDescent="0.25">
      <c r="A172" s="2" t="str">
        <f t="shared" si="2"/>
        <v>dc063_paid_amtDC</v>
      </c>
      <c r="B172" s="4" t="s">
        <v>593</v>
      </c>
      <c r="C172" s="3" t="s">
        <v>579</v>
      </c>
      <c r="D172" s="4" t="s">
        <v>66</v>
      </c>
      <c r="E172" s="4" t="s">
        <v>352</v>
      </c>
      <c r="F172" s="4">
        <v>3</v>
      </c>
      <c r="G172" s="4">
        <v>3</v>
      </c>
      <c r="H172" s="4">
        <v>3</v>
      </c>
      <c r="I172" s="4">
        <v>3</v>
      </c>
      <c r="J172" s="4"/>
      <c r="K172" s="3" t="str">
        <f>INDEX(DentalClaims!$G$13:$G$120, MATCH(A172, DentalClaims!$I$13:$I$120, 0))</f>
        <v>N</v>
      </c>
      <c r="L172" s="4" t="s">
        <v>40</v>
      </c>
      <c r="M172" s="3" t="s">
        <v>359</v>
      </c>
      <c r="N172" s="3" t="str">
        <f>INDEX(DentalClaims!$H$13:$H$120, MATCH(A172, DentalClaims!$I$13:$I$120, 0))</f>
        <v/>
      </c>
    </row>
    <row r="173" spans="1:14" ht="30" hidden="1" x14ac:dyDescent="0.25">
      <c r="A173" s="2" t="str">
        <f t="shared" si="2"/>
        <v>dc065_copay_amtDC</v>
      </c>
      <c r="B173" s="4" t="s">
        <v>594</v>
      </c>
      <c r="C173" s="3" t="s">
        <v>579</v>
      </c>
      <c r="D173" s="4" t="s">
        <v>66</v>
      </c>
      <c r="E173" s="4" t="s">
        <v>352</v>
      </c>
      <c r="F173" s="4">
        <v>3</v>
      </c>
      <c r="G173" s="4">
        <v>3</v>
      </c>
      <c r="H173" s="4">
        <v>3</v>
      </c>
      <c r="I173" s="4">
        <v>4</v>
      </c>
      <c r="J173" s="4"/>
      <c r="K173" s="3" t="str">
        <f>INDEX(DentalClaims!$G$13:$G$120, MATCH(A173, DentalClaims!$I$13:$I$120, 0))</f>
        <v>N</v>
      </c>
      <c r="L173" s="4" t="s">
        <v>40</v>
      </c>
      <c r="M173" s="3" t="s">
        <v>361</v>
      </c>
      <c r="N173" s="3" t="str">
        <f>INDEX(DentalClaims!$H$13:$H$120, MATCH(A173, DentalClaims!$I$13:$I$120, 0))</f>
        <v/>
      </c>
    </row>
    <row r="174" spans="1:14" ht="30" hidden="1" x14ac:dyDescent="0.25">
      <c r="A174" s="2" t="str">
        <f t="shared" si="2"/>
        <v>dc066_coinsurance_amtDC</v>
      </c>
      <c r="B174" s="4" t="s">
        <v>595</v>
      </c>
      <c r="C174" s="3" t="s">
        <v>579</v>
      </c>
      <c r="D174" s="4" t="s">
        <v>66</v>
      </c>
      <c r="E174" s="4" t="s">
        <v>352</v>
      </c>
      <c r="F174" s="4">
        <v>3</v>
      </c>
      <c r="G174" s="4">
        <v>3</v>
      </c>
      <c r="H174" s="4">
        <v>3</v>
      </c>
      <c r="I174" s="4">
        <v>5</v>
      </c>
      <c r="J174" s="4"/>
      <c r="K174" s="3" t="str">
        <f>INDEX(DentalClaims!$G$13:$G$120, MATCH(A174, DentalClaims!$I$13:$I$120, 0))</f>
        <v>N</v>
      </c>
      <c r="L174" s="4" t="s">
        <v>40</v>
      </c>
      <c r="M174" s="3" t="s">
        <v>363</v>
      </c>
      <c r="N174" s="3" t="str">
        <f>INDEX(DentalClaims!$H$13:$H$120, MATCH(A174, DentalClaims!$I$13:$I$120, 0))</f>
        <v/>
      </c>
    </row>
    <row r="175" spans="1:14" ht="30" hidden="1" x14ac:dyDescent="0.25">
      <c r="A175" s="2" t="str">
        <f t="shared" si="2"/>
        <v>dc067_deductible_amtDC</v>
      </c>
      <c r="B175" s="4" t="s">
        <v>596</v>
      </c>
      <c r="C175" s="3" t="s">
        <v>579</v>
      </c>
      <c r="D175" s="4" t="s">
        <v>66</v>
      </c>
      <c r="E175" s="4" t="s">
        <v>352</v>
      </c>
      <c r="F175" s="4">
        <v>3</v>
      </c>
      <c r="G175" s="4">
        <v>3</v>
      </c>
      <c r="H175" s="4">
        <v>3</v>
      </c>
      <c r="I175" s="4">
        <v>6</v>
      </c>
      <c r="J175" s="4"/>
      <c r="K175" s="3" t="str">
        <f>INDEX(DentalClaims!$G$13:$G$120, MATCH(A175, DentalClaims!$I$13:$I$120, 0))</f>
        <v>N</v>
      </c>
      <c r="L175" s="4" t="s">
        <v>40</v>
      </c>
      <c r="M175" s="3" t="s">
        <v>365</v>
      </c>
      <c r="N175" s="3" t="str">
        <f>INDEX(DentalClaims!$H$13:$H$120, MATCH(A175, DentalClaims!$I$13:$I$120, 0))</f>
        <v/>
      </c>
    </row>
    <row r="176" spans="1:14" ht="30" hidden="1" x14ac:dyDescent="0.25">
      <c r="A176" s="2" t="str">
        <f t="shared" si="2"/>
        <v>dc067a_patient_paid_amtDC</v>
      </c>
      <c r="B176" s="4" t="s">
        <v>597</v>
      </c>
      <c r="C176" s="3" t="s">
        <v>579</v>
      </c>
      <c r="D176" s="4" t="s">
        <v>66</v>
      </c>
      <c r="E176" s="4" t="s">
        <v>352</v>
      </c>
      <c r="F176" s="4">
        <v>3</v>
      </c>
      <c r="G176" s="4">
        <v>3</v>
      </c>
      <c r="H176" s="4">
        <v>3</v>
      </c>
      <c r="I176" s="4">
        <v>7</v>
      </c>
      <c r="J176" s="4"/>
      <c r="K176" s="3" t="str">
        <f>INDEX(DentalClaims!$G$13:$G$120, MATCH(A176, DentalClaims!$I$13:$I$120, 0))</f>
        <v>N</v>
      </c>
      <c r="L176" s="4" t="s">
        <v>40</v>
      </c>
      <c r="M176" s="3" t="s">
        <v>367</v>
      </c>
      <c r="N176" s="3" t="str">
        <f>INDEX(DentalClaims!$H$13:$H$120, MATCH(A176, DentalClaims!$I$13:$I$120, 0))</f>
        <v/>
      </c>
    </row>
    <row r="177" spans="1:14" ht="30" hidden="1" x14ac:dyDescent="0.25">
      <c r="A177" s="2" t="str">
        <f t="shared" si="2"/>
        <v>dc062a_allowed_amtDC</v>
      </c>
      <c r="B177" s="4" t="s">
        <v>598</v>
      </c>
      <c r="C177" s="3" t="s">
        <v>579</v>
      </c>
      <c r="D177" s="4" t="s">
        <v>66</v>
      </c>
      <c r="E177" s="4" t="s">
        <v>352</v>
      </c>
      <c r="F177" s="4">
        <v>3</v>
      </c>
      <c r="G177" s="4">
        <v>3</v>
      </c>
      <c r="H177" s="4">
        <v>3</v>
      </c>
      <c r="I177" s="4">
        <v>8</v>
      </c>
      <c r="J177" s="4"/>
      <c r="K177" s="3" t="str">
        <f>INDEX(DentalClaims!$G$13:$G$120, MATCH(A177, DentalClaims!$I$13:$I$120, 0))</f>
        <v>N</v>
      </c>
      <c r="L177" s="4" t="s">
        <v>40</v>
      </c>
      <c r="M177" s="3" t="s">
        <v>369</v>
      </c>
      <c r="N177" s="3" t="str">
        <f>INDEX(DentalClaims!$H$13:$H$120, MATCH(A177, DentalClaims!$I$13:$I$120, 0))</f>
        <v/>
      </c>
    </row>
    <row r="178" spans="1:14" ht="45" x14ac:dyDescent="0.25">
      <c r="A178" s="2" t="str">
        <f t="shared" si="2"/>
        <v>Service_date_year_monthDC</v>
      </c>
      <c r="B178" s="4" t="s">
        <v>370</v>
      </c>
      <c r="C178" s="3" t="s">
        <v>579</v>
      </c>
      <c r="D178" s="4" t="s">
        <v>69</v>
      </c>
      <c r="E178" s="4" t="s">
        <v>371</v>
      </c>
      <c r="F178" s="4">
        <v>3</v>
      </c>
      <c r="G178" s="4">
        <v>4</v>
      </c>
      <c r="H178" s="4">
        <v>1</v>
      </c>
      <c r="I178" s="4">
        <v>1</v>
      </c>
      <c r="J178" s="4" t="s">
        <v>51</v>
      </c>
      <c r="K178" s="3" t="str">
        <f>INDEX(DentalClaims!$G$13:$G$120, MATCH(A178, DentalClaims!$I$13:$I$120, 0))</f>
        <v>Y</v>
      </c>
      <c r="L178" s="4" t="s">
        <v>40</v>
      </c>
      <c r="M178" s="3" t="s">
        <v>372</v>
      </c>
      <c r="N178" s="3" t="str">
        <f>INDEX(DentalClaims!$H$13:$H$120, MATCH(A178, DentalClaims!$I$13:$I$120, 0))</f>
        <v>APAC justification for all 'Always Included' Data Elements can be found on the Cover Page tab.</v>
      </c>
    </row>
    <row r="179" spans="1:14" ht="30" hidden="1" x14ac:dyDescent="0.25">
      <c r="A179" s="2" t="str">
        <f t="shared" si="2"/>
        <v>Service_yearDC</v>
      </c>
      <c r="B179" s="4" t="s">
        <v>373</v>
      </c>
      <c r="C179" s="3" t="s">
        <v>579</v>
      </c>
      <c r="D179" s="4" t="s">
        <v>69</v>
      </c>
      <c r="E179" s="4" t="s">
        <v>371</v>
      </c>
      <c r="F179" s="4">
        <v>3</v>
      </c>
      <c r="G179" s="4">
        <v>4</v>
      </c>
      <c r="H179" s="4">
        <v>1</v>
      </c>
      <c r="I179" s="4">
        <v>2</v>
      </c>
      <c r="J179" s="4"/>
      <c r="K179" s="3" t="str">
        <f>INDEX(DentalClaims!$G$13:$G$120, MATCH(A179, DentalClaims!$I$13:$I$120, 0))</f>
        <v>N</v>
      </c>
      <c r="L179" s="4" t="s">
        <v>40</v>
      </c>
      <c r="M179" s="3" t="s">
        <v>374</v>
      </c>
      <c r="N179" s="3" t="str">
        <f>INDEX(DentalClaims!$H$13:$H$120, MATCH(A179, DentalClaims!$I$13:$I$120, 0))</f>
        <v/>
      </c>
    </row>
    <row r="180" spans="1:14" ht="30" hidden="1" x14ac:dyDescent="0.25">
      <c r="A180" s="2" t="str">
        <f t="shared" si="2"/>
        <v>dc059_service_start_dtDC</v>
      </c>
      <c r="B180" s="4" t="s">
        <v>599</v>
      </c>
      <c r="C180" s="3" t="s">
        <v>579</v>
      </c>
      <c r="D180" s="4" t="s">
        <v>69</v>
      </c>
      <c r="E180" s="4" t="s">
        <v>371</v>
      </c>
      <c r="F180" s="4">
        <v>3</v>
      </c>
      <c r="G180" s="4">
        <v>4</v>
      </c>
      <c r="H180" s="4">
        <v>1</v>
      </c>
      <c r="I180" s="4">
        <v>3</v>
      </c>
      <c r="J180" s="4"/>
      <c r="K180" s="3" t="str">
        <f>INDEX(DentalClaims!$G$13:$G$120, MATCH(A180, DentalClaims!$I$13:$I$120, 0))</f>
        <v>N</v>
      </c>
      <c r="L180" s="4" t="s">
        <v>581</v>
      </c>
      <c r="M180" s="3" t="s">
        <v>600</v>
      </c>
      <c r="N180" s="3" t="str">
        <f>INDEX(DentalClaims!$H$13:$H$120, MATCH(A180, DentalClaims!$I$13:$I$120, 0))</f>
        <v/>
      </c>
    </row>
    <row r="181" spans="1:14" ht="60" x14ac:dyDescent="0.25">
      <c r="A181" s="2" t="str">
        <f t="shared" si="2"/>
        <v>dc037_place_of_service_cdDC</v>
      </c>
      <c r="B181" s="4" t="s">
        <v>601</v>
      </c>
      <c r="C181" s="3" t="s">
        <v>579</v>
      </c>
      <c r="D181" s="4" t="s">
        <v>69</v>
      </c>
      <c r="E181" s="4" t="s">
        <v>397</v>
      </c>
      <c r="F181" s="4">
        <v>3</v>
      </c>
      <c r="G181" s="4">
        <v>4</v>
      </c>
      <c r="H181" s="4">
        <v>2</v>
      </c>
      <c r="I181" s="4">
        <v>1</v>
      </c>
      <c r="J181" s="4"/>
      <c r="K181" s="3" t="str">
        <f>INDEX(DentalClaims!$G$13:$G$120, MATCH(A181, DentalClaims!$I$13:$I$120, 0))</f>
        <v>Y</v>
      </c>
      <c r="L181" s="4" t="s">
        <v>40</v>
      </c>
      <c r="M181" s="6" t="s">
        <v>389</v>
      </c>
      <c r="N181" s="3" t="str">
        <f>INDEX(DentalClaims!$H$13:$H$120, MATCH(A181, DentalClaims!$I$13:$I$120, 0))</f>
        <v>Analysis will include comparisions between telehealth and in-person visits which requres this field.</v>
      </c>
    </row>
    <row r="182" spans="1:14" ht="75" x14ac:dyDescent="0.25">
      <c r="A182" s="2" t="str">
        <f t="shared" si="2"/>
        <v>dc041_diagnosis_cdDC</v>
      </c>
      <c r="B182" s="4" t="s">
        <v>602</v>
      </c>
      <c r="C182" s="3" t="s">
        <v>579</v>
      </c>
      <c r="D182" s="4" t="s">
        <v>69</v>
      </c>
      <c r="E182" s="4" t="s">
        <v>400</v>
      </c>
      <c r="F182" s="4">
        <v>3</v>
      </c>
      <c r="G182" s="4">
        <v>4</v>
      </c>
      <c r="H182" s="4">
        <v>3</v>
      </c>
      <c r="I182" s="4">
        <v>1</v>
      </c>
      <c r="J182" s="4"/>
      <c r="K182" s="3" t="str">
        <f>INDEX(DentalClaims!$G$13:$G$120, MATCH(A182, DentalClaims!$I$13:$I$120, 0))</f>
        <v>Y</v>
      </c>
      <c r="L182" s="4" t="s">
        <v>40</v>
      </c>
      <c r="M182" s="3" t="s">
        <v>603</v>
      </c>
      <c r="N182" s="3" t="str">
        <f>INDEX(DentalClaims!$H$13:$H$120, MATCH(A182, DentalClaims!$I$13:$I$120, 0))</f>
        <v>Analysis will be looking at diagnosis to bin non-emergency services versus emergency dental services which require this field.</v>
      </c>
    </row>
    <row r="183" spans="1:14" ht="30" hidden="1" x14ac:dyDescent="0.25">
      <c r="A183" s="2" t="str">
        <f t="shared" si="2"/>
        <v>dc207_tooth_number_1DC</v>
      </c>
      <c r="B183" s="4" t="s">
        <v>604</v>
      </c>
      <c r="C183" s="3" t="s">
        <v>579</v>
      </c>
      <c r="D183" s="4" t="s">
        <v>69</v>
      </c>
      <c r="E183" s="4" t="s">
        <v>400</v>
      </c>
      <c r="F183" s="4">
        <v>3</v>
      </c>
      <c r="G183" s="4">
        <v>4</v>
      </c>
      <c r="H183" s="4">
        <v>3</v>
      </c>
      <c r="I183" s="4">
        <v>2</v>
      </c>
      <c r="J183" s="4"/>
      <c r="K183" s="3" t="str">
        <f>INDEX(DentalClaims!$G$13:$G$120, MATCH(A183, DentalClaims!$I$13:$I$120, 0))</f>
        <v>N</v>
      </c>
      <c r="L183" s="4" t="s">
        <v>40</v>
      </c>
      <c r="M183" s="3" t="s">
        <v>605</v>
      </c>
      <c r="N183" s="3" t="str">
        <f>INDEX(DentalClaims!$H$13:$H$120, MATCH(A183, DentalClaims!$I$13:$I$120, 0))</f>
        <v/>
      </c>
    </row>
    <row r="184" spans="1:14" ht="30" hidden="1" x14ac:dyDescent="0.25">
      <c r="A184" s="2" t="str">
        <f t="shared" si="2"/>
        <v>dc208_tooth_1_surface_1DC</v>
      </c>
      <c r="B184" s="4" t="s">
        <v>606</v>
      </c>
      <c r="C184" s="3" t="s">
        <v>579</v>
      </c>
      <c r="D184" s="4" t="s">
        <v>69</v>
      </c>
      <c r="E184" s="4" t="s">
        <v>400</v>
      </c>
      <c r="F184" s="4">
        <v>3</v>
      </c>
      <c r="G184" s="4">
        <v>4</v>
      </c>
      <c r="H184" s="4">
        <v>3</v>
      </c>
      <c r="I184" s="4">
        <v>3</v>
      </c>
      <c r="J184" s="4"/>
      <c r="K184" s="3" t="str">
        <f>INDEX(DentalClaims!$G$13:$G$120, MATCH(A184, DentalClaims!$I$13:$I$120, 0))</f>
        <v>N</v>
      </c>
      <c r="L184" s="4" t="s">
        <v>40</v>
      </c>
      <c r="M184" s="3" t="s">
        <v>607</v>
      </c>
      <c r="N184" s="3" t="str">
        <f>INDEX(DentalClaims!$H$13:$H$120, MATCH(A184, DentalClaims!$I$13:$I$120, 0))</f>
        <v/>
      </c>
    </row>
    <row r="185" spans="1:14" ht="30" hidden="1" x14ac:dyDescent="0.25">
      <c r="A185" s="2" t="str">
        <f t="shared" si="2"/>
        <v>dc208a_tooth_1_surface_2DC</v>
      </c>
      <c r="B185" s="4" t="s">
        <v>608</v>
      </c>
      <c r="C185" s="3" t="s">
        <v>579</v>
      </c>
      <c r="D185" s="4" t="s">
        <v>69</v>
      </c>
      <c r="E185" s="4" t="s">
        <v>400</v>
      </c>
      <c r="F185" s="4">
        <v>3</v>
      </c>
      <c r="G185" s="4">
        <v>4</v>
      </c>
      <c r="H185" s="4">
        <v>3</v>
      </c>
      <c r="I185" s="4">
        <v>4</v>
      </c>
      <c r="J185" s="4"/>
      <c r="K185" s="3" t="str">
        <f>INDEX(DentalClaims!$G$13:$G$120, MATCH(A185, DentalClaims!$I$13:$I$120, 0))</f>
        <v>N</v>
      </c>
      <c r="L185" s="4" t="s">
        <v>40</v>
      </c>
      <c r="M185" s="3" t="s">
        <v>609</v>
      </c>
      <c r="N185" s="3" t="str">
        <f>INDEX(DentalClaims!$H$13:$H$120, MATCH(A185, DentalClaims!$I$13:$I$120, 0))</f>
        <v/>
      </c>
    </row>
    <row r="186" spans="1:14" ht="30" hidden="1" x14ac:dyDescent="0.25">
      <c r="A186" s="2" t="str">
        <f t="shared" si="2"/>
        <v>dc208b_tooth_1_surface_3DC</v>
      </c>
      <c r="B186" s="4" t="s">
        <v>610</v>
      </c>
      <c r="C186" s="3" t="s">
        <v>579</v>
      </c>
      <c r="D186" s="4" t="s">
        <v>69</v>
      </c>
      <c r="E186" s="4" t="s">
        <v>400</v>
      </c>
      <c r="F186" s="4">
        <v>3</v>
      </c>
      <c r="G186" s="4">
        <v>4</v>
      </c>
      <c r="H186" s="4">
        <v>3</v>
      </c>
      <c r="I186" s="4">
        <v>5</v>
      </c>
      <c r="J186" s="4"/>
      <c r="K186" s="3" t="str">
        <f>INDEX(DentalClaims!$G$13:$G$120, MATCH(A186, DentalClaims!$I$13:$I$120, 0))</f>
        <v>N</v>
      </c>
      <c r="L186" s="4" t="s">
        <v>40</v>
      </c>
      <c r="M186" s="3" t="s">
        <v>609</v>
      </c>
      <c r="N186" s="3" t="str">
        <f>INDEX(DentalClaims!$H$13:$H$120, MATCH(A186, DentalClaims!$I$13:$I$120, 0))</f>
        <v/>
      </c>
    </row>
    <row r="187" spans="1:14" ht="30" hidden="1" x14ac:dyDescent="0.25">
      <c r="A187" s="2" t="str">
        <f t="shared" si="2"/>
        <v>dc208c_tooth_1_surface_4DC</v>
      </c>
      <c r="B187" s="4" t="s">
        <v>611</v>
      </c>
      <c r="C187" s="3" t="s">
        <v>579</v>
      </c>
      <c r="D187" s="4" t="s">
        <v>69</v>
      </c>
      <c r="E187" s="4" t="s">
        <v>400</v>
      </c>
      <c r="F187" s="4">
        <v>3</v>
      </c>
      <c r="G187" s="4">
        <v>4</v>
      </c>
      <c r="H187" s="4">
        <v>3</v>
      </c>
      <c r="I187" s="4">
        <v>6</v>
      </c>
      <c r="J187" s="4"/>
      <c r="K187" s="3" t="str">
        <f>INDEX(DentalClaims!$G$13:$G$120, MATCH(A187, DentalClaims!$I$13:$I$120, 0))</f>
        <v>N</v>
      </c>
      <c r="L187" s="4" t="s">
        <v>40</v>
      </c>
      <c r="M187" s="3" t="s">
        <v>609</v>
      </c>
      <c r="N187" s="3" t="str">
        <f>INDEX(DentalClaims!$H$13:$H$120, MATCH(A187, DentalClaims!$I$13:$I$120, 0))</f>
        <v/>
      </c>
    </row>
    <row r="188" spans="1:14" ht="30" hidden="1" x14ac:dyDescent="0.25">
      <c r="A188" s="2" t="str">
        <f t="shared" si="2"/>
        <v>dc208d_tooth_1_surface_5DC</v>
      </c>
      <c r="B188" s="4" t="s">
        <v>612</v>
      </c>
      <c r="C188" s="3" t="s">
        <v>579</v>
      </c>
      <c r="D188" s="4" t="s">
        <v>69</v>
      </c>
      <c r="E188" s="4" t="s">
        <v>400</v>
      </c>
      <c r="F188" s="4">
        <v>3</v>
      </c>
      <c r="G188" s="4">
        <v>4</v>
      </c>
      <c r="H188" s="4">
        <v>3</v>
      </c>
      <c r="I188" s="4">
        <v>7</v>
      </c>
      <c r="J188" s="4"/>
      <c r="K188" s="3" t="str">
        <f>INDEX(DentalClaims!$G$13:$G$120, MATCH(A188, DentalClaims!$I$13:$I$120, 0))</f>
        <v>N</v>
      </c>
      <c r="L188" s="4" t="s">
        <v>40</v>
      </c>
      <c r="M188" s="3" t="s">
        <v>609</v>
      </c>
      <c r="N188" s="3" t="str">
        <f>INDEX(DentalClaims!$H$13:$H$120, MATCH(A188, DentalClaims!$I$13:$I$120, 0))</f>
        <v/>
      </c>
    </row>
    <row r="189" spans="1:14" ht="30" hidden="1" x14ac:dyDescent="0.25">
      <c r="A189" s="2" t="str">
        <f t="shared" si="2"/>
        <v>dc208e_tooth_1_surface_6DC</v>
      </c>
      <c r="B189" s="4" t="s">
        <v>613</v>
      </c>
      <c r="C189" s="3" t="s">
        <v>579</v>
      </c>
      <c r="D189" s="4" t="s">
        <v>69</v>
      </c>
      <c r="E189" s="4" t="s">
        <v>400</v>
      </c>
      <c r="F189" s="4">
        <v>3</v>
      </c>
      <c r="G189" s="4">
        <v>4</v>
      </c>
      <c r="H189" s="4">
        <v>3</v>
      </c>
      <c r="I189" s="4">
        <v>8</v>
      </c>
      <c r="J189" s="4"/>
      <c r="K189" s="3" t="str">
        <f>INDEX(DentalClaims!$G$13:$G$120, MATCH(A189, DentalClaims!$I$13:$I$120, 0))</f>
        <v>N</v>
      </c>
      <c r="L189" s="4" t="s">
        <v>40</v>
      </c>
      <c r="M189" s="3" t="s">
        <v>609</v>
      </c>
      <c r="N189" s="3" t="str">
        <f>INDEX(DentalClaims!$H$13:$H$120, MATCH(A189, DentalClaims!$I$13:$I$120, 0))</f>
        <v/>
      </c>
    </row>
    <row r="190" spans="1:14" ht="30" hidden="1" x14ac:dyDescent="0.25">
      <c r="A190" s="2" t="str">
        <f t="shared" si="2"/>
        <v>dc209_tooth_number_2DC</v>
      </c>
      <c r="B190" s="4" t="s">
        <v>614</v>
      </c>
      <c r="C190" s="3" t="s">
        <v>579</v>
      </c>
      <c r="D190" s="4" t="s">
        <v>69</v>
      </c>
      <c r="E190" s="4" t="s">
        <v>400</v>
      </c>
      <c r="F190" s="4">
        <v>3</v>
      </c>
      <c r="G190" s="4">
        <v>4</v>
      </c>
      <c r="H190" s="4">
        <v>3</v>
      </c>
      <c r="I190" s="4">
        <v>9</v>
      </c>
      <c r="J190" s="4"/>
      <c r="K190" s="3" t="str">
        <f>INDEX(DentalClaims!$G$13:$G$120, MATCH(A190, DentalClaims!$I$13:$I$120, 0))</f>
        <v>N</v>
      </c>
      <c r="L190" s="4" t="s">
        <v>40</v>
      </c>
      <c r="M190" s="3" t="s">
        <v>615</v>
      </c>
      <c r="N190" s="3" t="str">
        <f>INDEX(DentalClaims!$H$13:$H$120, MATCH(A190, DentalClaims!$I$13:$I$120, 0))</f>
        <v/>
      </c>
    </row>
    <row r="191" spans="1:14" ht="30" hidden="1" x14ac:dyDescent="0.25">
      <c r="A191" s="2" t="str">
        <f t="shared" si="2"/>
        <v>dc210_tooth_2_surface_1DC</v>
      </c>
      <c r="B191" s="4" t="s">
        <v>616</v>
      </c>
      <c r="C191" s="3" t="s">
        <v>579</v>
      </c>
      <c r="D191" s="4" t="s">
        <v>69</v>
      </c>
      <c r="E191" s="4" t="s">
        <v>400</v>
      </c>
      <c r="F191" s="4">
        <v>3</v>
      </c>
      <c r="G191" s="4">
        <v>4</v>
      </c>
      <c r="H191" s="4">
        <v>3</v>
      </c>
      <c r="I191" s="4">
        <v>10</v>
      </c>
      <c r="J191" s="4"/>
      <c r="K191" s="3" t="str">
        <f>INDEX(DentalClaims!$G$13:$G$120, MATCH(A191, DentalClaims!$I$13:$I$120, 0))</f>
        <v>N</v>
      </c>
      <c r="L191" s="4" t="s">
        <v>40</v>
      </c>
      <c r="M191" s="3" t="s">
        <v>607</v>
      </c>
      <c r="N191" s="3" t="str">
        <f>INDEX(DentalClaims!$H$13:$H$120, MATCH(A191, DentalClaims!$I$13:$I$120, 0))</f>
        <v/>
      </c>
    </row>
    <row r="192" spans="1:14" ht="30" hidden="1" x14ac:dyDescent="0.25">
      <c r="A192" s="2" t="str">
        <f t="shared" si="2"/>
        <v>dc210a_tooth_2_surface_2DC</v>
      </c>
      <c r="B192" s="4" t="s">
        <v>617</v>
      </c>
      <c r="C192" s="3" t="s">
        <v>579</v>
      </c>
      <c r="D192" s="4" t="s">
        <v>69</v>
      </c>
      <c r="E192" s="4" t="s">
        <v>400</v>
      </c>
      <c r="F192" s="4">
        <v>3</v>
      </c>
      <c r="G192" s="4">
        <v>4</v>
      </c>
      <c r="H192" s="4">
        <v>3</v>
      </c>
      <c r="I192" s="4">
        <v>11</v>
      </c>
      <c r="J192" s="4"/>
      <c r="K192" s="3" t="str">
        <f>INDEX(DentalClaims!$G$13:$G$120, MATCH(A192, DentalClaims!$I$13:$I$120, 0))</f>
        <v>N</v>
      </c>
      <c r="L192" s="4" t="s">
        <v>40</v>
      </c>
      <c r="M192" s="3" t="s">
        <v>609</v>
      </c>
      <c r="N192" s="3" t="str">
        <f>INDEX(DentalClaims!$H$13:$H$120, MATCH(A192, DentalClaims!$I$13:$I$120, 0))</f>
        <v/>
      </c>
    </row>
    <row r="193" spans="1:14" ht="30" hidden="1" x14ac:dyDescent="0.25">
      <c r="A193" s="2" t="str">
        <f t="shared" ref="A193:A256" si="3">IF(C193 ="Medical Claims", B193 &amp; "MC", IF(C193="Dental Claims", B193 &amp; "DC", IF(C193="Pharmacy Claims", B193 &amp; "PC", IF(C193="Enrollment", B193 &amp; "EN", IF(C193="Providers", B193 &amp; "PR")))))</f>
        <v>dc210b_tooth_2_surface_3DC</v>
      </c>
      <c r="B193" s="4" t="s">
        <v>618</v>
      </c>
      <c r="C193" s="3" t="s">
        <v>579</v>
      </c>
      <c r="D193" s="4" t="s">
        <v>69</v>
      </c>
      <c r="E193" s="4" t="s">
        <v>400</v>
      </c>
      <c r="F193" s="4">
        <v>3</v>
      </c>
      <c r="G193" s="4">
        <v>4</v>
      </c>
      <c r="H193" s="4">
        <v>3</v>
      </c>
      <c r="I193" s="4">
        <v>12</v>
      </c>
      <c r="J193" s="4"/>
      <c r="K193" s="3" t="str">
        <f>INDEX(DentalClaims!$G$13:$G$120, MATCH(A193, DentalClaims!$I$13:$I$120, 0))</f>
        <v>N</v>
      </c>
      <c r="L193" s="4" t="s">
        <v>40</v>
      </c>
      <c r="M193" s="3" t="s">
        <v>609</v>
      </c>
      <c r="N193" s="3" t="str">
        <f>INDEX(DentalClaims!$H$13:$H$120, MATCH(A193, DentalClaims!$I$13:$I$120, 0))</f>
        <v/>
      </c>
    </row>
    <row r="194" spans="1:14" ht="30" hidden="1" x14ac:dyDescent="0.25">
      <c r="A194" s="2" t="str">
        <f t="shared" si="3"/>
        <v>dc210c_tooth_2_surface_4DC</v>
      </c>
      <c r="B194" s="4" t="s">
        <v>619</v>
      </c>
      <c r="C194" s="3" t="s">
        <v>579</v>
      </c>
      <c r="D194" s="4" t="s">
        <v>69</v>
      </c>
      <c r="E194" s="4" t="s">
        <v>400</v>
      </c>
      <c r="F194" s="4">
        <v>3</v>
      </c>
      <c r="G194" s="4">
        <v>4</v>
      </c>
      <c r="H194" s="4">
        <v>3</v>
      </c>
      <c r="I194" s="4">
        <v>13</v>
      </c>
      <c r="J194" s="4"/>
      <c r="K194" s="3" t="str">
        <f>INDEX(DentalClaims!$G$13:$G$120, MATCH(A194, DentalClaims!$I$13:$I$120, 0))</f>
        <v>N</v>
      </c>
      <c r="L194" s="4" t="s">
        <v>40</v>
      </c>
      <c r="M194" s="3" t="s">
        <v>609</v>
      </c>
      <c r="N194" s="3" t="str">
        <f>INDEX(DentalClaims!$H$13:$H$120, MATCH(A194, DentalClaims!$I$13:$I$120, 0))</f>
        <v/>
      </c>
    </row>
    <row r="195" spans="1:14" ht="30" hidden="1" x14ac:dyDescent="0.25">
      <c r="A195" s="2" t="str">
        <f t="shared" si="3"/>
        <v>dc210d_tooth_2_surface_5DC</v>
      </c>
      <c r="B195" s="4" t="s">
        <v>620</v>
      </c>
      <c r="C195" s="3" t="s">
        <v>579</v>
      </c>
      <c r="D195" s="4" t="s">
        <v>69</v>
      </c>
      <c r="E195" s="4" t="s">
        <v>400</v>
      </c>
      <c r="F195" s="4">
        <v>3</v>
      </c>
      <c r="G195" s="4">
        <v>4</v>
      </c>
      <c r="H195" s="4">
        <v>3</v>
      </c>
      <c r="I195" s="4">
        <v>14</v>
      </c>
      <c r="J195" s="4"/>
      <c r="K195" s="3" t="str">
        <f>INDEX(DentalClaims!$G$13:$G$120, MATCH(A195, DentalClaims!$I$13:$I$120, 0))</f>
        <v>N</v>
      </c>
      <c r="L195" s="4" t="s">
        <v>40</v>
      </c>
      <c r="M195" s="3" t="s">
        <v>609</v>
      </c>
      <c r="N195" s="3" t="str">
        <f>INDEX(DentalClaims!$H$13:$H$120, MATCH(A195, DentalClaims!$I$13:$I$120, 0))</f>
        <v/>
      </c>
    </row>
    <row r="196" spans="1:14" ht="30" hidden="1" x14ac:dyDescent="0.25">
      <c r="A196" s="2" t="str">
        <f t="shared" si="3"/>
        <v>dc210e_tooth_2_surface_6DC</v>
      </c>
      <c r="B196" s="4" t="s">
        <v>621</v>
      </c>
      <c r="C196" s="3" t="s">
        <v>579</v>
      </c>
      <c r="D196" s="4" t="s">
        <v>69</v>
      </c>
      <c r="E196" s="4" t="s">
        <v>400</v>
      </c>
      <c r="F196" s="4">
        <v>3</v>
      </c>
      <c r="G196" s="4">
        <v>4</v>
      </c>
      <c r="H196" s="4">
        <v>3</v>
      </c>
      <c r="I196" s="4">
        <v>15</v>
      </c>
      <c r="J196" s="4"/>
      <c r="K196" s="3" t="str">
        <f>INDEX(DentalClaims!$G$13:$G$120, MATCH(A196, DentalClaims!$I$13:$I$120, 0))</f>
        <v>N</v>
      </c>
      <c r="L196" s="4" t="s">
        <v>40</v>
      </c>
      <c r="M196" s="3" t="s">
        <v>609</v>
      </c>
      <c r="N196" s="3" t="str">
        <f>INDEX(DentalClaims!$H$13:$H$120, MATCH(A196, DentalClaims!$I$13:$I$120, 0))</f>
        <v/>
      </c>
    </row>
    <row r="197" spans="1:14" ht="30" hidden="1" x14ac:dyDescent="0.25">
      <c r="A197" s="2" t="str">
        <f t="shared" si="3"/>
        <v>dc211_tooth_number_3DC</v>
      </c>
      <c r="B197" s="4" t="s">
        <v>622</v>
      </c>
      <c r="C197" s="3" t="s">
        <v>579</v>
      </c>
      <c r="D197" s="4" t="s">
        <v>69</v>
      </c>
      <c r="E197" s="4" t="s">
        <v>400</v>
      </c>
      <c r="F197" s="4">
        <v>3</v>
      </c>
      <c r="G197" s="4">
        <v>4</v>
      </c>
      <c r="H197" s="4">
        <v>3</v>
      </c>
      <c r="I197" s="4">
        <v>16</v>
      </c>
      <c r="J197" s="4"/>
      <c r="K197" s="3" t="str">
        <f>INDEX(DentalClaims!$G$13:$G$120, MATCH(A197, DentalClaims!$I$13:$I$120, 0))</f>
        <v>N</v>
      </c>
      <c r="L197" s="4" t="s">
        <v>40</v>
      </c>
      <c r="M197" s="3" t="s">
        <v>615</v>
      </c>
      <c r="N197" s="3" t="str">
        <f>INDEX(DentalClaims!$H$13:$H$120, MATCH(A197, DentalClaims!$I$13:$I$120, 0))</f>
        <v/>
      </c>
    </row>
    <row r="198" spans="1:14" ht="30" hidden="1" x14ac:dyDescent="0.25">
      <c r="A198" s="2" t="str">
        <f t="shared" si="3"/>
        <v>dc212_tooth_3_surface_1DC</v>
      </c>
      <c r="B198" s="4" t="s">
        <v>623</v>
      </c>
      <c r="C198" s="3" t="s">
        <v>579</v>
      </c>
      <c r="D198" s="4" t="s">
        <v>69</v>
      </c>
      <c r="E198" s="4" t="s">
        <v>400</v>
      </c>
      <c r="F198" s="4">
        <v>3</v>
      </c>
      <c r="G198" s="4">
        <v>4</v>
      </c>
      <c r="H198" s="4">
        <v>3</v>
      </c>
      <c r="I198" s="4">
        <v>17</v>
      </c>
      <c r="J198" s="4"/>
      <c r="K198" s="3" t="str">
        <f>INDEX(DentalClaims!$G$13:$G$120, MATCH(A198, DentalClaims!$I$13:$I$120, 0))</f>
        <v>N</v>
      </c>
      <c r="L198" s="4" t="s">
        <v>40</v>
      </c>
      <c r="M198" s="3" t="s">
        <v>607</v>
      </c>
      <c r="N198" s="3" t="str">
        <f>INDEX(DentalClaims!$H$13:$H$120, MATCH(A198, DentalClaims!$I$13:$I$120, 0))</f>
        <v/>
      </c>
    </row>
    <row r="199" spans="1:14" ht="30" hidden="1" x14ac:dyDescent="0.25">
      <c r="A199" s="2" t="str">
        <f t="shared" si="3"/>
        <v>dc212a_tooth_3_surface_2DC</v>
      </c>
      <c r="B199" s="4" t="s">
        <v>624</v>
      </c>
      <c r="C199" s="3" t="s">
        <v>579</v>
      </c>
      <c r="D199" s="4" t="s">
        <v>69</v>
      </c>
      <c r="E199" s="4" t="s">
        <v>400</v>
      </c>
      <c r="F199" s="4">
        <v>3</v>
      </c>
      <c r="G199" s="4">
        <v>4</v>
      </c>
      <c r="H199" s="4">
        <v>3</v>
      </c>
      <c r="I199" s="4">
        <v>18</v>
      </c>
      <c r="J199" s="4"/>
      <c r="K199" s="3" t="str">
        <f>INDEX(DentalClaims!$G$13:$G$120, MATCH(A199, DentalClaims!$I$13:$I$120, 0))</f>
        <v>N</v>
      </c>
      <c r="L199" s="4" t="s">
        <v>40</v>
      </c>
      <c r="M199" s="3" t="s">
        <v>609</v>
      </c>
      <c r="N199" s="3" t="str">
        <f>INDEX(DentalClaims!$H$13:$H$120, MATCH(A199, DentalClaims!$I$13:$I$120, 0))</f>
        <v/>
      </c>
    </row>
    <row r="200" spans="1:14" ht="30" hidden="1" x14ac:dyDescent="0.25">
      <c r="A200" s="2" t="str">
        <f t="shared" si="3"/>
        <v>dc212b_tooth_3_surface_3DC</v>
      </c>
      <c r="B200" s="4" t="s">
        <v>625</v>
      </c>
      <c r="C200" s="3" t="s">
        <v>579</v>
      </c>
      <c r="D200" s="4" t="s">
        <v>69</v>
      </c>
      <c r="E200" s="4" t="s">
        <v>400</v>
      </c>
      <c r="F200" s="4">
        <v>3</v>
      </c>
      <c r="G200" s="4">
        <v>4</v>
      </c>
      <c r="H200" s="4">
        <v>3</v>
      </c>
      <c r="I200" s="4">
        <v>19</v>
      </c>
      <c r="J200" s="4"/>
      <c r="K200" s="3" t="str">
        <f>INDEX(DentalClaims!$G$13:$G$120, MATCH(A200, DentalClaims!$I$13:$I$120, 0))</f>
        <v>N</v>
      </c>
      <c r="L200" s="4" t="s">
        <v>40</v>
      </c>
      <c r="M200" s="3" t="s">
        <v>609</v>
      </c>
      <c r="N200" s="3" t="str">
        <f>INDEX(DentalClaims!$H$13:$H$120, MATCH(A200, DentalClaims!$I$13:$I$120, 0))</f>
        <v/>
      </c>
    </row>
    <row r="201" spans="1:14" ht="30" hidden="1" x14ac:dyDescent="0.25">
      <c r="A201" s="2" t="str">
        <f t="shared" si="3"/>
        <v>dc212c_tooth_3_surface_4DC</v>
      </c>
      <c r="B201" s="4" t="s">
        <v>626</v>
      </c>
      <c r="C201" s="3" t="s">
        <v>579</v>
      </c>
      <c r="D201" s="4" t="s">
        <v>69</v>
      </c>
      <c r="E201" s="4" t="s">
        <v>400</v>
      </c>
      <c r="F201" s="4">
        <v>3</v>
      </c>
      <c r="G201" s="4">
        <v>4</v>
      </c>
      <c r="H201" s="4">
        <v>3</v>
      </c>
      <c r="I201" s="4">
        <v>20</v>
      </c>
      <c r="J201" s="4"/>
      <c r="K201" s="3" t="str">
        <f>INDEX(DentalClaims!$G$13:$G$120, MATCH(A201, DentalClaims!$I$13:$I$120, 0))</f>
        <v>N</v>
      </c>
      <c r="L201" s="4" t="s">
        <v>40</v>
      </c>
      <c r="M201" s="3" t="s">
        <v>609</v>
      </c>
      <c r="N201" s="3" t="str">
        <f>INDEX(DentalClaims!$H$13:$H$120, MATCH(A201, DentalClaims!$I$13:$I$120, 0))</f>
        <v/>
      </c>
    </row>
    <row r="202" spans="1:14" ht="30" hidden="1" x14ac:dyDescent="0.25">
      <c r="A202" s="2" t="str">
        <f t="shared" si="3"/>
        <v>dc212d_tooth_3_surface_5DC</v>
      </c>
      <c r="B202" s="4" t="s">
        <v>627</v>
      </c>
      <c r="C202" s="3" t="s">
        <v>579</v>
      </c>
      <c r="D202" s="4" t="s">
        <v>69</v>
      </c>
      <c r="E202" s="4" t="s">
        <v>400</v>
      </c>
      <c r="F202" s="4">
        <v>3</v>
      </c>
      <c r="G202" s="4">
        <v>4</v>
      </c>
      <c r="H202" s="4">
        <v>3</v>
      </c>
      <c r="I202" s="4">
        <v>21</v>
      </c>
      <c r="J202" s="4"/>
      <c r="K202" s="3" t="str">
        <f>INDEX(DentalClaims!$G$13:$G$120, MATCH(A202, DentalClaims!$I$13:$I$120, 0))</f>
        <v>N</v>
      </c>
      <c r="L202" s="4" t="s">
        <v>40</v>
      </c>
      <c r="M202" s="3" t="s">
        <v>609</v>
      </c>
      <c r="N202" s="3" t="str">
        <f>INDEX(DentalClaims!$H$13:$H$120, MATCH(A202, DentalClaims!$I$13:$I$120, 0))</f>
        <v/>
      </c>
    </row>
    <row r="203" spans="1:14" ht="30" hidden="1" x14ac:dyDescent="0.25">
      <c r="A203" s="2" t="str">
        <f t="shared" si="3"/>
        <v>dc212e_tooth_3_surface_6DC</v>
      </c>
      <c r="B203" s="4" t="s">
        <v>628</v>
      </c>
      <c r="C203" s="3" t="s">
        <v>579</v>
      </c>
      <c r="D203" s="4" t="s">
        <v>69</v>
      </c>
      <c r="E203" s="4" t="s">
        <v>400</v>
      </c>
      <c r="F203" s="4">
        <v>3</v>
      </c>
      <c r="G203" s="4">
        <v>4</v>
      </c>
      <c r="H203" s="4">
        <v>3</v>
      </c>
      <c r="I203" s="4">
        <v>22</v>
      </c>
      <c r="J203" s="4"/>
      <c r="K203" s="3" t="str">
        <f>INDEX(DentalClaims!$G$13:$G$120, MATCH(A203, DentalClaims!$I$13:$I$120, 0))</f>
        <v>N</v>
      </c>
      <c r="L203" s="4" t="s">
        <v>40</v>
      </c>
      <c r="M203" s="3" t="s">
        <v>609</v>
      </c>
      <c r="N203" s="3" t="str">
        <f>INDEX(DentalClaims!$H$13:$H$120, MATCH(A203, DentalClaims!$I$13:$I$120, 0))</f>
        <v/>
      </c>
    </row>
    <row r="204" spans="1:14" ht="30" hidden="1" x14ac:dyDescent="0.25">
      <c r="A204" s="2" t="str">
        <f t="shared" si="3"/>
        <v>dc213_tooth_number_4DC</v>
      </c>
      <c r="B204" s="4" t="s">
        <v>629</v>
      </c>
      <c r="C204" s="3" t="s">
        <v>579</v>
      </c>
      <c r="D204" s="4" t="s">
        <v>69</v>
      </c>
      <c r="E204" s="4" t="s">
        <v>400</v>
      </c>
      <c r="F204" s="4">
        <v>3</v>
      </c>
      <c r="G204" s="4">
        <v>4</v>
      </c>
      <c r="H204" s="4">
        <v>3</v>
      </c>
      <c r="I204" s="4">
        <v>23</v>
      </c>
      <c r="J204" s="4"/>
      <c r="K204" s="3" t="str">
        <f>INDEX(DentalClaims!$G$13:$G$120, MATCH(A204, DentalClaims!$I$13:$I$120, 0))</f>
        <v>N</v>
      </c>
      <c r="L204" s="4" t="s">
        <v>40</v>
      </c>
      <c r="M204" s="3" t="s">
        <v>615</v>
      </c>
      <c r="N204" s="3" t="str">
        <f>INDEX(DentalClaims!$H$13:$H$120, MATCH(A204, DentalClaims!$I$13:$I$120, 0))</f>
        <v/>
      </c>
    </row>
    <row r="205" spans="1:14" ht="30" hidden="1" x14ac:dyDescent="0.25">
      <c r="A205" s="2" t="str">
        <f t="shared" si="3"/>
        <v>dc214_tooth_4_surface_1DC</v>
      </c>
      <c r="B205" s="4" t="s">
        <v>630</v>
      </c>
      <c r="C205" s="3" t="s">
        <v>579</v>
      </c>
      <c r="D205" s="4" t="s">
        <v>69</v>
      </c>
      <c r="E205" s="4" t="s">
        <v>400</v>
      </c>
      <c r="F205" s="4">
        <v>3</v>
      </c>
      <c r="G205" s="4">
        <v>4</v>
      </c>
      <c r="H205" s="4">
        <v>3</v>
      </c>
      <c r="I205" s="4">
        <v>24</v>
      </c>
      <c r="J205" s="4"/>
      <c r="K205" s="3" t="str">
        <f>INDEX(DentalClaims!$G$13:$G$120, MATCH(A205, DentalClaims!$I$13:$I$120, 0))</f>
        <v>N</v>
      </c>
      <c r="L205" s="4" t="s">
        <v>40</v>
      </c>
      <c r="M205" s="3" t="s">
        <v>607</v>
      </c>
      <c r="N205" s="3" t="str">
        <f>INDEX(DentalClaims!$H$13:$H$120, MATCH(A205, DentalClaims!$I$13:$I$120, 0))</f>
        <v/>
      </c>
    </row>
    <row r="206" spans="1:14" ht="30" hidden="1" x14ac:dyDescent="0.25">
      <c r="A206" s="2" t="str">
        <f t="shared" si="3"/>
        <v>dc214a_tooth_4_surface_2DC</v>
      </c>
      <c r="B206" s="4" t="s">
        <v>631</v>
      </c>
      <c r="C206" s="3" t="s">
        <v>579</v>
      </c>
      <c r="D206" s="4" t="s">
        <v>69</v>
      </c>
      <c r="E206" s="4" t="s">
        <v>400</v>
      </c>
      <c r="F206" s="4">
        <v>3</v>
      </c>
      <c r="G206" s="4">
        <v>4</v>
      </c>
      <c r="H206" s="4">
        <v>3</v>
      </c>
      <c r="I206" s="4">
        <v>25</v>
      </c>
      <c r="J206" s="4"/>
      <c r="K206" s="3" t="str">
        <f>INDEX(DentalClaims!$G$13:$G$120, MATCH(A206, DentalClaims!$I$13:$I$120, 0))</f>
        <v>N</v>
      </c>
      <c r="L206" s="4" t="s">
        <v>40</v>
      </c>
      <c r="M206" s="3" t="s">
        <v>609</v>
      </c>
      <c r="N206" s="3" t="str">
        <f>INDEX(DentalClaims!$H$13:$H$120, MATCH(A206, DentalClaims!$I$13:$I$120, 0))</f>
        <v/>
      </c>
    </row>
    <row r="207" spans="1:14" ht="30" hidden="1" x14ac:dyDescent="0.25">
      <c r="A207" s="2" t="str">
        <f t="shared" si="3"/>
        <v>dc214b_tooth_4_surface_3DC</v>
      </c>
      <c r="B207" s="4" t="s">
        <v>632</v>
      </c>
      <c r="C207" s="3" t="s">
        <v>579</v>
      </c>
      <c r="D207" s="4" t="s">
        <v>69</v>
      </c>
      <c r="E207" s="4" t="s">
        <v>400</v>
      </c>
      <c r="F207" s="4">
        <v>3</v>
      </c>
      <c r="G207" s="4">
        <v>4</v>
      </c>
      <c r="H207" s="4">
        <v>3</v>
      </c>
      <c r="I207" s="4">
        <v>26</v>
      </c>
      <c r="J207" s="4"/>
      <c r="K207" s="3" t="str">
        <f>INDEX(DentalClaims!$G$13:$G$120, MATCH(A207, DentalClaims!$I$13:$I$120, 0))</f>
        <v>N</v>
      </c>
      <c r="L207" s="4" t="s">
        <v>40</v>
      </c>
      <c r="M207" s="3" t="s">
        <v>609</v>
      </c>
      <c r="N207" s="3" t="str">
        <f>INDEX(DentalClaims!$H$13:$H$120, MATCH(A207, DentalClaims!$I$13:$I$120, 0))</f>
        <v/>
      </c>
    </row>
    <row r="208" spans="1:14" ht="30" hidden="1" x14ac:dyDescent="0.25">
      <c r="A208" s="2" t="str">
        <f t="shared" si="3"/>
        <v>dc214c_tooth_4_surface_4DC</v>
      </c>
      <c r="B208" s="4" t="s">
        <v>633</v>
      </c>
      <c r="C208" s="3" t="s">
        <v>579</v>
      </c>
      <c r="D208" s="4" t="s">
        <v>69</v>
      </c>
      <c r="E208" s="4" t="s">
        <v>400</v>
      </c>
      <c r="F208" s="4">
        <v>3</v>
      </c>
      <c r="G208" s="4">
        <v>4</v>
      </c>
      <c r="H208" s="4">
        <v>3</v>
      </c>
      <c r="I208" s="4">
        <v>27</v>
      </c>
      <c r="J208" s="4"/>
      <c r="K208" s="3" t="str">
        <f>INDEX(DentalClaims!$G$13:$G$120, MATCH(A208, DentalClaims!$I$13:$I$120, 0))</f>
        <v>N</v>
      </c>
      <c r="L208" s="4" t="s">
        <v>40</v>
      </c>
      <c r="M208" s="3" t="s">
        <v>609</v>
      </c>
      <c r="N208" s="3" t="str">
        <f>INDEX(DentalClaims!$H$13:$H$120, MATCH(A208, DentalClaims!$I$13:$I$120, 0))</f>
        <v/>
      </c>
    </row>
    <row r="209" spans="1:14" ht="30" hidden="1" x14ac:dyDescent="0.25">
      <c r="A209" s="2" t="str">
        <f t="shared" si="3"/>
        <v>dc214d_tooth_4_surface_5DC</v>
      </c>
      <c r="B209" s="4" t="s">
        <v>634</v>
      </c>
      <c r="C209" s="3" t="s">
        <v>579</v>
      </c>
      <c r="D209" s="4" t="s">
        <v>69</v>
      </c>
      <c r="E209" s="4" t="s">
        <v>400</v>
      </c>
      <c r="F209" s="4">
        <v>3</v>
      </c>
      <c r="G209" s="4">
        <v>4</v>
      </c>
      <c r="H209" s="4">
        <v>3</v>
      </c>
      <c r="I209" s="4">
        <v>28</v>
      </c>
      <c r="J209" s="4"/>
      <c r="K209" s="3" t="str">
        <f>INDEX(DentalClaims!$G$13:$G$120, MATCH(A209, DentalClaims!$I$13:$I$120, 0))</f>
        <v>N</v>
      </c>
      <c r="L209" s="4" t="s">
        <v>40</v>
      </c>
      <c r="M209" s="3" t="s">
        <v>609</v>
      </c>
      <c r="N209" s="3" t="str">
        <f>INDEX(DentalClaims!$H$13:$H$120, MATCH(A209, DentalClaims!$I$13:$I$120, 0))</f>
        <v/>
      </c>
    </row>
    <row r="210" spans="1:14" ht="30" hidden="1" x14ac:dyDescent="0.25">
      <c r="A210" s="2" t="str">
        <f t="shared" si="3"/>
        <v>dc214e_tooth_4_surface_6DC</v>
      </c>
      <c r="B210" s="4" t="s">
        <v>635</v>
      </c>
      <c r="C210" s="3" t="s">
        <v>579</v>
      </c>
      <c r="D210" s="4" t="s">
        <v>69</v>
      </c>
      <c r="E210" s="4" t="s">
        <v>400</v>
      </c>
      <c r="F210" s="4">
        <v>3</v>
      </c>
      <c r="G210" s="4">
        <v>4</v>
      </c>
      <c r="H210" s="4">
        <v>3</v>
      </c>
      <c r="I210" s="4">
        <v>29</v>
      </c>
      <c r="J210" s="4"/>
      <c r="K210" s="3" t="str">
        <f>INDEX(DentalClaims!$G$13:$G$120, MATCH(A210, DentalClaims!$I$13:$I$120, 0))</f>
        <v>N</v>
      </c>
      <c r="L210" s="4" t="s">
        <v>40</v>
      </c>
      <c r="M210" s="3" t="s">
        <v>609</v>
      </c>
      <c r="N210" s="3" t="str">
        <f>INDEX(DentalClaims!$H$13:$H$120, MATCH(A210, DentalClaims!$I$13:$I$120, 0))</f>
        <v/>
      </c>
    </row>
    <row r="211" spans="1:14" ht="90" x14ac:dyDescent="0.25">
      <c r="A211" s="2" t="str">
        <f t="shared" si="3"/>
        <v>dc039_cdt_cdDC</v>
      </c>
      <c r="B211" s="4" t="s">
        <v>636</v>
      </c>
      <c r="C211" s="3" t="s">
        <v>579</v>
      </c>
      <c r="D211" s="4" t="s">
        <v>69</v>
      </c>
      <c r="E211" s="4" t="s">
        <v>475</v>
      </c>
      <c r="F211" s="4">
        <v>3</v>
      </c>
      <c r="G211" s="4">
        <v>4</v>
      </c>
      <c r="H211" s="4">
        <v>4</v>
      </c>
      <c r="I211" s="4">
        <v>1</v>
      </c>
      <c r="J211" s="4"/>
      <c r="K211" s="3" t="str">
        <f>INDEX(DentalClaims!$G$13:$G$120, MATCH(A211, DentalClaims!$I$13:$I$120, 0))</f>
        <v>Y</v>
      </c>
      <c r="L211" s="4" t="s">
        <v>40</v>
      </c>
      <c r="M211" s="3" t="s">
        <v>637</v>
      </c>
      <c r="N211" s="3" t="str">
        <f>INDEX(DentalClaims!$H$13:$H$120, MATCH(A211, DentalClaims!$I$13:$I$120, 0))</f>
        <v>Analysis will include looking to bin claims for specific procedures and diagnositics as well as identify telehealth versus in-person services which can be done using these codes.</v>
      </c>
    </row>
    <row r="212" spans="1:14" ht="90" x14ac:dyDescent="0.25">
      <c r="A212" s="2" t="str">
        <f t="shared" si="3"/>
        <v>dc039a_procedure_modifier_1_cdDC</v>
      </c>
      <c r="B212" s="4" t="s">
        <v>638</v>
      </c>
      <c r="C212" s="3" t="s">
        <v>579</v>
      </c>
      <c r="D212" s="4" t="s">
        <v>69</v>
      </c>
      <c r="E212" s="4" t="s">
        <v>475</v>
      </c>
      <c r="F212" s="4">
        <v>3</v>
      </c>
      <c r="G212" s="4">
        <v>4</v>
      </c>
      <c r="H212" s="4">
        <v>4</v>
      </c>
      <c r="I212" s="4">
        <v>2</v>
      </c>
      <c r="J212" s="4"/>
      <c r="K212" s="3" t="str">
        <f>INDEX(DentalClaims!$G$13:$G$120, MATCH(A212, DentalClaims!$I$13:$I$120, 0))</f>
        <v>Y</v>
      </c>
      <c r="L212" s="4" t="s">
        <v>40</v>
      </c>
      <c r="M212" s="3" t="s">
        <v>639</v>
      </c>
      <c r="N212" s="3" t="str">
        <f>INDEX(DentalClaims!$H$13:$H$120, MATCH(A212, DentalClaims!$I$13:$I$120, 0))</f>
        <v>Analysis will include looking to bin claims for specific procedures and diagnositics as well as identify telehealth versus in-person services which can be done using these codes.</v>
      </c>
    </row>
    <row r="213" spans="1:14" ht="90" x14ac:dyDescent="0.25">
      <c r="A213" s="2" t="str">
        <f t="shared" si="3"/>
        <v>dc039b_procedure_modifier_2_cdDC</v>
      </c>
      <c r="B213" s="4" t="s">
        <v>640</v>
      </c>
      <c r="C213" s="3" t="s">
        <v>579</v>
      </c>
      <c r="D213" s="4" t="s">
        <v>69</v>
      </c>
      <c r="E213" s="4" t="s">
        <v>475</v>
      </c>
      <c r="F213" s="4">
        <v>3</v>
      </c>
      <c r="G213" s="4">
        <v>4</v>
      </c>
      <c r="H213" s="4">
        <v>4</v>
      </c>
      <c r="I213" s="4">
        <v>3</v>
      </c>
      <c r="J213" s="4"/>
      <c r="K213" s="3" t="str">
        <f>INDEX(DentalClaims!$G$13:$G$120, MATCH(A213, DentalClaims!$I$13:$I$120, 0))</f>
        <v>Y</v>
      </c>
      <c r="L213" s="4" t="s">
        <v>40</v>
      </c>
      <c r="M213" s="3" t="s">
        <v>639</v>
      </c>
      <c r="N213" s="3" t="str">
        <f>INDEX(DentalClaims!$H$13:$H$120, MATCH(A213, DentalClaims!$I$13:$I$120, 0))</f>
        <v>Analysis will include looking to bin claims for specific procedures and diagnositics as well as identify telehealth versus in-person services which can be done using these codes.</v>
      </c>
    </row>
    <row r="214" spans="1:14" ht="45" hidden="1" x14ac:dyDescent="0.25">
      <c r="A214" s="2" t="str">
        <f t="shared" si="3"/>
        <v>dc040_dental_quadrant_1DC</v>
      </c>
      <c r="B214" s="4" t="s">
        <v>641</v>
      </c>
      <c r="C214" s="3" t="s">
        <v>579</v>
      </c>
      <c r="D214" s="4" t="s">
        <v>69</v>
      </c>
      <c r="E214" s="4" t="s">
        <v>475</v>
      </c>
      <c r="F214" s="4">
        <v>3</v>
      </c>
      <c r="G214" s="4">
        <v>4</v>
      </c>
      <c r="H214" s="4">
        <v>4</v>
      </c>
      <c r="I214" s="4">
        <v>4</v>
      </c>
      <c r="J214" s="4"/>
      <c r="K214" s="3" t="str">
        <f>INDEX(DentalClaims!$G$13:$G$120, MATCH(A214, DentalClaims!$I$13:$I$120, 0))</f>
        <v>N</v>
      </c>
      <c r="L214" s="4" t="s">
        <v>40</v>
      </c>
      <c r="M214" s="3" t="s">
        <v>642</v>
      </c>
      <c r="N214" s="3" t="str">
        <f>INDEX(DentalClaims!$H$13:$H$120, MATCH(A214, DentalClaims!$I$13:$I$120, 0))</f>
        <v/>
      </c>
    </row>
    <row r="215" spans="1:14" ht="45" hidden="1" x14ac:dyDescent="0.25">
      <c r="A215" s="2" t="str">
        <f t="shared" si="3"/>
        <v>dc040a_dental_quadrant_2DC</v>
      </c>
      <c r="B215" s="4" t="s">
        <v>643</v>
      </c>
      <c r="C215" s="3" t="s">
        <v>579</v>
      </c>
      <c r="D215" s="4" t="s">
        <v>69</v>
      </c>
      <c r="E215" s="4" t="s">
        <v>475</v>
      </c>
      <c r="F215" s="4">
        <v>3</v>
      </c>
      <c r="G215" s="4">
        <v>4</v>
      </c>
      <c r="H215" s="4">
        <v>4</v>
      </c>
      <c r="I215" s="4">
        <v>5</v>
      </c>
      <c r="J215" s="4"/>
      <c r="K215" s="3" t="str">
        <f>INDEX(DentalClaims!$G$13:$G$120, MATCH(A215, DentalClaims!$I$13:$I$120, 0))</f>
        <v>N</v>
      </c>
      <c r="L215" s="4" t="s">
        <v>40</v>
      </c>
      <c r="M215" s="3" t="s">
        <v>642</v>
      </c>
      <c r="N215" s="3" t="str">
        <f>INDEX(DentalClaims!$H$13:$H$120, MATCH(A215, DentalClaims!$I$13:$I$120, 0))</f>
        <v/>
      </c>
    </row>
    <row r="216" spans="1:14" ht="45" hidden="1" x14ac:dyDescent="0.25">
      <c r="A216" s="2" t="str">
        <f t="shared" si="3"/>
        <v>dc040b_dental_quadrant_3DC</v>
      </c>
      <c r="B216" s="4" t="s">
        <v>644</v>
      </c>
      <c r="C216" s="3" t="s">
        <v>579</v>
      </c>
      <c r="D216" s="4" t="s">
        <v>69</v>
      </c>
      <c r="E216" s="4" t="s">
        <v>475</v>
      </c>
      <c r="F216" s="4">
        <v>3</v>
      </c>
      <c r="G216" s="4">
        <v>4</v>
      </c>
      <c r="H216" s="4">
        <v>4</v>
      </c>
      <c r="I216" s="4">
        <v>6</v>
      </c>
      <c r="J216" s="4"/>
      <c r="K216" s="3" t="str">
        <f>INDEX(DentalClaims!$G$13:$G$120, MATCH(A216, DentalClaims!$I$13:$I$120, 0))</f>
        <v>N</v>
      </c>
      <c r="L216" s="4" t="s">
        <v>40</v>
      </c>
      <c r="M216" s="3" t="s">
        <v>642</v>
      </c>
      <c r="N216" s="3" t="str">
        <f>INDEX(DentalClaims!$H$13:$H$120, MATCH(A216, DentalClaims!$I$13:$I$120, 0))</f>
        <v/>
      </c>
    </row>
    <row r="217" spans="1:14" ht="45" hidden="1" x14ac:dyDescent="0.25">
      <c r="A217" s="2" t="str">
        <f t="shared" si="3"/>
        <v>dc040c_dental_quadrant_4DC</v>
      </c>
      <c r="B217" s="4" t="s">
        <v>645</v>
      </c>
      <c r="C217" s="3" t="s">
        <v>579</v>
      </c>
      <c r="D217" s="4" t="s">
        <v>69</v>
      </c>
      <c r="E217" s="4" t="s">
        <v>475</v>
      </c>
      <c r="F217" s="4">
        <v>3</v>
      </c>
      <c r="G217" s="4">
        <v>4</v>
      </c>
      <c r="H217" s="4">
        <v>4</v>
      </c>
      <c r="I217" s="4">
        <v>7</v>
      </c>
      <c r="J217" s="4"/>
      <c r="K217" s="3" t="str">
        <f>INDEX(DentalClaims!$G$13:$G$120, MATCH(A217, DentalClaims!$I$13:$I$120, 0))</f>
        <v>N</v>
      </c>
      <c r="L217" s="4" t="s">
        <v>40</v>
      </c>
      <c r="M217" s="3" t="s">
        <v>642</v>
      </c>
      <c r="N217" s="3" t="str">
        <f>INDEX(DentalClaims!$H$13:$H$120, MATCH(A217, DentalClaims!$I$13:$I$120, 0))</f>
        <v/>
      </c>
    </row>
    <row r="218" spans="1:14" ht="105" x14ac:dyDescent="0.25">
      <c r="A218" s="2" t="str">
        <f t="shared" si="3"/>
        <v>dw_rendering_provider_idDC</v>
      </c>
      <c r="B218" s="4" t="s">
        <v>510</v>
      </c>
      <c r="C218" s="3" t="s">
        <v>579</v>
      </c>
      <c r="D218" s="4" t="s">
        <v>72</v>
      </c>
      <c r="E218" s="4" t="s">
        <v>313</v>
      </c>
      <c r="F218" s="4">
        <v>3</v>
      </c>
      <c r="G218" s="4">
        <v>5</v>
      </c>
      <c r="H218" s="4">
        <v>1</v>
      </c>
      <c r="I218" s="4">
        <v>1</v>
      </c>
      <c r="J218" s="4"/>
      <c r="K218" s="3" t="str">
        <f>INDEX(DentalClaims!$G$13:$G$120, MATCH(A218, DentalClaims!$I$13:$I$120, 0))</f>
        <v>Y</v>
      </c>
      <c r="L218" s="4" t="s">
        <v>40</v>
      </c>
      <c r="M218" s="3" t="s">
        <v>511</v>
      </c>
      <c r="N218" s="3" t="str">
        <f>INDEX(DentalClaims!$H$13:$H$120, MATCH(A218, DentalClaims!$I$13:$I$120, 0))</f>
        <v>Analysis will be looking at services being provided in rural locations across the state so having both rendering provider and billing provider will help to identify specific provider locations across the state.</v>
      </c>
    </row>
    <row r="219" spans="1:14" ht="105" x14ac:dyDescent="0.25">
      <c r="A219" s="2" t="str">
        <f t="shared" si="3"/>
        <v>dw_billing_provider_idDC</v>
      </c>
      <c r="B219" s="4" t="s">
        <v>512</v>
      </c>
      <c r="C219" s="3" t="s">
        <v>579</v>
      </c>
      <c r="D219" s="4" t="s">
        <v>72</v>
      </c>
      <c r="E219" s="4" t="s">
        <v>313</v>
      </c>
      <c r="F219" s="4">
        <v>3</v>
      </c>
      <c r="G219" s="4">
        <v>5</v>
      </c>
      <c r="H219" s="4">
        <v>1</v>
      </c>
      <c r="I219" s="4">
        <v>2</v>
      </c>
      <c r="J219" s="4"/>
      <c r="K219" s="3" t="str">
        <f>INDEX(DentalClaims!$G$13:$G$120, MATCH(A219, DentalClaims!$I$13:$I$120, 0))</f>
        <v>Y</v>
      </c>
      <c r="L219" s="4" t="s">
        <v>40</v>
      </c>
      <c r="M219" s="3" t="s">
        <v>513</v>
      </c>
      <c r="N219" s="3" t="str">
        <f>INDEX(DentalClaims!$H$13:$H$120, MATCH(A219, DentalClaims!$I$13:$I$120, 0))</f>
        <v>Analysis will be looking at services being provided in rural locations across the state so having both rendering provider and billing provider will help to identify specific provider locations across the state.</v>
      </c>
    </row>
    <row r="220" spans="1:14" ht="45" hidden="1" x14ac:dyDescent="0.25">
      <c r="A220" s="2" t="str">
        <f t="shared" si="3"/>
        <v>dc202_provider_network_indicatorDC</v>
      </c>
      <c r="B220" s="4" t="s">
        <v>646</v>
      </c>
      <c r="C220" s="3" t="s">
        <v>579</v>
      </c>
      <c r="D220" s="4" t="s">
        <v>72</v>
      </c>
      <c r="E220" s="4" t="s">
        <v>335</v>
      </c>
      <c r="F220" s="4">
        <v>3</v>
      </c>
      <c r="G220" s="4">
        <v>5</v>
      </c>
      <c r="H220" s="4">
        <v>2</v>
      </c>
      <c r="I220" s="4">
        <v>1</v>
      </c>
      <c r="J220" s="4"/>
      <c r="K220" s="3" t="str">
        <f>INDEX(DentalClaims!$G$13:$G$120, MATCH(A220, DentalClaims!$I$13:$I$120, 0))</f>
        <v>N</v>
      </c>
      <c r="L220" s="4" t="s">
        <v>40</v>
      </c>
      <c r="M220" s="3" t="s">
        <v>647</v>
      </c>
      <c r="N220" s="3" t="str">
        <f>INDEX(DentalClaims!$H$13:$H$120, MATCH(A220, DentalClaims!$I$13:$I$120, 0))</f>
        <v/>
      </c>
    </row>
    <row r="221" spans="1:14" ht="45" x14ac:dyDescent="0.25">
      <c r="A221" s="2" t="str">
        <f t="shared" si="3"/>
        <v>uidEN</v>
      </c>
      <c r="B221" s="4" t="s">
        <v>311</v>
      </c>
      <c r="C221" s="3" t="s">
        <v>259</v>
      </c>
      <c r="D221" s="3" t="s">
        <v>61</v>
      </c>
      <c r="E221" s="4" t="s">
        <v>313</v>
      </c>
      <c r="F221" s="4">
        <v>4</v>
      </c>
      <c r="G221" s="4">
        <v>1</v>
      </c>
      <c r="H221" s="4">
        <v>1</v>
      </c>
      <c r="I221" s="4">
        <v>1</v>
      </c>
      <c r="J221" s="3" t="s">
        <v>51</v>
      </c>
      <c r="K221" s="3" t="e">
        <f>INDEX(#REF!, MATCH(A221,#REF!, 0))</f>
        <v>#REF!</v>
      </c>
      <c r="L221" s="4" t="s">
        <v>40</v>
      </c>
      <c r="M221" s="3" t="s">
        <v>648</v>
      </c>
      <c r="N221" s="3" t="e">
        <f>INDEX(#REF!, MATCH(A221,#REF!, 0))</f>
        <v>#REF!</v>
      </c>
    </row>
    <row r="222" spans="1:14" ht="45" x14ac:dyDescent="0.25">
      <c r="A222" s="2" t="str">
        <f t="shared" si="3"/>
        <v>release_idEN</v>
      </c>
      <c r="B222" s="4" t="s">
        <v>315</v>
      </c>
      <c r="C222" s="3" t="s">
        <v>259</v>
      </c>
      <c r="D222" s="3" t="s">
        <v>61</v>
      </c>
      <c r="E222" s="4" t="s">
        <v>313</v>
      </c>
      <c r="F222" s="4">
        <v>4</v>
      </c>
      <c r="G222" s="4">
        <v>1</v>
      </c>
      <c r="H222" s="4">
        <v>1</v>
      </c>
      <c r="I222" s="4">
        <v>2</v>
      </c>
      <c r="J222" s="3" t="s">
        <v>51</v>
      </c>
      <c r="K222" s="3" t="e">
        <f>INDEX(#REF!, MATCH(A222,#REF!, 0))</f>
        <v>#REF!</v>
      </c>
      <c r="L222" s="4" t="s">
        <v>40</v>
      </c>
      <c r="M222" s="3" t="s">
        <v>316</v>
      </c>
      <c r="N222" s="3" t="e">
        <f>INDEX(#REF!, MATCH(A222,#REF!, 0))</f>
        <v>#REF!</v>
      </c>
    </row>
    <row r="223" spans="1:14" ht="45" x14ac:dyDescent="0.25">
      <c r="A223" s="2" t="str">
        <f t="shared" si="3"/>
        <v>uniquepersonIDEN</v>
      </c>
      <c r="B223" s="4" t="s">
        <v>317</v>
      </c>
      <c r="C223" s="3" t="s">
        <v>259</v>
      </c>
      <c r="D223" s="4" t="s">
        <v>63</v>
      </c>
      <c r="E223" s="4" t="s">
        <v>313</v>
      </c>
      <c r="F223" s="4">
        <v>4</v>
      </c>
      <c r="G223" s="4">
        <v>2</v>
      </c>
      <c r="H223" s="4">
        <v>1</v>
      </c>
      <c r="I223" s="4">
        <v>1</v>
      </c>
      <c r="J223" s="4" t="s">
        <v>51</v>
      </c>
      <c r="K223" s="3" t="e">
        <f>INDEX(#REF!, MATCH(A223,#REF!, 0))</f>
        <v>#REF!</v>
      </c>
      <c r="L223" s="4" t="s">
        <v>40</v>
      </c>
      <c r="M223" s="3" t="s">
        <v>530</v>
      </c>
      <c r="N223" s="3" t="e">
        <f>INDEX(#REF!, MATCH(A223,#REF!, 0))</f>
        <v>#REF!</v>
      </c>
    </row>
    <row r="224" spans="1:14" ht="45" x14ac:dyDescent="0.25">
      <c r="A224" s="2" t="str">
        <f t="shared" si="3"/>
        <v>dw_member_idEN</v>
      </c>
      <c r="B224" s="4" t="s">
        <v>319</v>
      </c>
      <c r="C224" s="3" t="s">
        <v>259</v>
      </c>
      <c r="D224" s="4" t="s">
        <v>63</v>
      </c>
      <c r="E224" s="4" t="s">
        <v>313</v>
      </c>
      <c r="F224" s="4">
        <v>4</v>
      </c>
      <c r="G224" s="4">
        <v>2</v>
      </c>
      <c r="H224" s="4">
        <v>1</v>
      </c>
      <c r="I224" s="4">
        <v>2</v>
      </c>
      <c r="J224" s="4" t="s">
        <v>51</v>
      </c>
      <c r="K224" s="3" t="e">
        <f>INDEX(#REF!, MATCH(A224,#REF!, 0))</f>
        <v>#REF!</v>
      </c>
      <c r="L224" s="4" t="s">
        <v>40</v>
      </c>
      <c r="M224" s="3" t="s">
        <v>320</v>
      </c>
      <c r="N224" s="3" t="e">
        <f>INDEX(#REF!, MATCH(A224,#REF!, 0))</f>
        <v>#REF!</v>
      </c>
    </row>
    <row r="225" spans="1:14" ht="30" hidden="1" x14ac:dyDescent="0.25">
      <c r="A225" s="2" t="str">
        <f t="shared" si="3"/>
        <v>age_groupEN</v>
      </c>
      <c r="B225" s="4" t="s">
        <v>47</v>
      </c>
      <c r="C225" s="3" t="s">
        <v>259</v>
      </c>
      <c r="D225" s="4" t="s">
        <v>63</v>
      </c>
      <c r="E225" s="3" t="s">
        <v>321</v>
      </c>
      <c r="F225" s="4">
        <v>4</v>
      </c>
      <c r="G225" s="4">
        <v>2</v>
      </c>
      <c r="H225" s="4">
        <v>2</v>
      </c>
      <c r="I225" s="4">
        <v>1</v>
      </c>
      <c r="J225" s="4"/>
      <c r="K225" s="3" t="e">
        <f>INDEX(#REF!, MATCH(A225,#REF!, 0))</f>
        <v>#REF!</v>
      </c>
      <c r="L225" s="4" t="s">
        <v>40</v>
      </c>
      <c r="M225" s="3" t="s">
        <v>48</v>
      </c>
      <c r="N225" s="3" t="e">
        <f>INDEX(#REF!, MATCH(A225,#REF!, 0))</f>
        <v>#REF!</v>
      </c>
    </row>
    <row r="226" spans="1:14" ht="30" hidden="1" x14ac:dyDescent="0.25">
      <c r="A226" s="2" t="str">
        <f t="shared" si="3"/>
        <v>yobEN</v>
      </c>
      <c r="B226" s="4" t="s">
        <v>49</v>
      </c>
      <c r="C226" s="3" t="s">
        <v>259</v>
      </c>
      <c r="D226" s="4" t="s">
        <v>63</v>
      </c>
      <c r="E226" s="3" t="s">
        <v>321</v>
      </c>
      <c r="F226" s="4">
        <v>4</v>
      </c>
      <c r="G226" s="4">
        <v>2</v>
      </c>
      <c r="H226" s="4">
        <v>2</v>
      </c>
      <c r="I226" s="4">
        <v>2</v>
      </c>
      <c r="J226" s="4"/>
      <c r="K226" s="3" t="e">
        <f>INDEX(#REF!, MATCH(A226,#REF!, 0))</f>
        <v>#REF!</v>
      </c>
      <c r="L226" s="3" t="s">
        <v>42</v>
      </c>
      <c r="M226" s="3" t="s">
        <v>322</v>
      </c>
      <c r="N226" s="3" t="e">
        <f>INDEX(#REF!, MATCH(A226,#REF!, 0))</f>
        <v>#REF!</v>
      </c>
    </row>
    <row r="227" spans="1:14" ht="30" hidden="1" x14ac:dyDescent="0.25">
      <c r="A227" s="2" t="str">
        <f t="shared" si="3"/>
        <v>ageEN</v>
      </c>
      <c r="B227" s="4" t="s">
        <v>52</v>
      </c>
      <c r="C227" s="3" t="s">
        <v>259</v>
      </c>
      <c r="D227" s="4" t="s">
        <v>63</v>
      </c>
      <c r="E227" s="3" t="s">
        <v>321</v>
      </c>
      <c r="F227" s="4">
        <v>4</v>
      </c>
      <c r="G227" s="4">
        <v>2</v>
      </c>
      <c r="H227" s="4">
        <v>2</v>
      </c>
      <c r="I227" s="4">
        <v>3</v>
      </c>
      <c r="J227" s="4"/>
      <c r="K227" s="3" t="e">
        <f>INDEX(#REF!, MATCH(A227,#REF!, 0))</f>
        <v>#REF!</v>
      </c>
      <c r="L227" s="4" t="s">
        <v>42</v>
      </c>
      <c r="M227" s="3" t="s">
        <v>531</v>
      </c>
      <c r="N227" s="3" t="e">
        <f>INDEX(#REF!, MATCH(A227,#REF!, 0))</f>
        <v>#REF!</v>
      </c>
    </row>
    <row r="228" spans="1:14" ht="30" hidden="1" x14ac:dyDescent="0.25">
      <c r="A228" s="2" t="str">
        <f t="shared" si="3"/>
        <v>me013_member_gender_cdEN</v>
      </c>
      <c r="B228" s="4" t="s">
        <v>323</v>
      </c>
      <c r="C228" s="3" t="s">
        <v>259</v>
      </c>
      <c r="D228" s="4" t="s">
        <v>63</v>
      </c>
      <c r="E228" s="3" t="s">
        <v>321</v>
      </c>
      <c r="F228" s="4">
        <v>4</v>
      </c>
      <c r="G228" s="4">
        <v>2</v>
      </c>
      <c r="H228" s="4">
        <v>2</v>
      </c>
      <c r="I228" s="4">
        <v>4</v>
      </c>
      <c r="J228" s="4"/>
      <c r="K228" s="3" t="e">
        <f>INDEX(#REF!, MATCH(A228,#REF!, 0))</f>
        <v>#REF!</v>
      </c>
      <c r="L228" s="4" t="s">
        <v>40</v>
      </c>
      <c r="M228" s="3" t="s">
        <v>324</v>
      </c>
      <c r="N228" s="3" t="e">
        <f>INDEX(#REF!, MATCH(A228,#REF!, 0))</f>
        <v>#REF!</v>
      </c>
    </row>
    <row r="229" spans="1:14" ht="105" hidden="1" x14ac:dyDescent="0.25">
      <c r="A229" s="2" t="str">
        <f t="shared" si="3"/>
        <v>rarestreEN</v>
      </c>
      <c r="B229" s="4" t="s">
        <v>649</v>
      </c>
      <c r="C229" s="3" t="s">
        <v>259</v>
      </c>
      <c r="D229" s="4" t="s">
        <v>63</v>
      </c>
      <c r="E229" s="3" t="s">
        <v>321</v>
      </c>
      <c r="F229" s="4">
        <v>4</v>
      </c>
      <c r="G229" s="4">
        <v>2</v>
      </c>
      <c r="H229" s="4">
        <v>2</v>
      </c>
      <c r="I229" s="4">
        <v>5</v>
      </c>
      <c r="J229" s="4"/>
      <c r="K229" s="3" t="e">
        <f>INDEX(#REF!, MATCH(A229,#REF!, 0))</f>
        <v>#REF!</v>
      </c>
      <c r="L229" s="4" t="s">
        <v>40</v>
      </c>
      <c r="M229" s="3" t="s">
        <v>650</v>
      </c>
      <c r="N229" s="3" t="e">
        <f>INDEX(#REF!, MATCH(A229,#REF!, 0))</f>
        <v>#REF!</v>
      </c>
    </row>
    <row r="230" spans="1:14" ht="90" hidden="1" x14ac:dyDescent="0.25">
      <c r="A230" s="2" t="str">
        <f t="shared" si="3"/>
        <v>re1_race_cdEN</v>
      </c>
      <c r="B230" s="4" t="s">
        <v>651</v>
      </c>
      <c r="C230" s="3" t="s">
        <v>259</v>
      </c>
      <c r="D230" s="4" t="s">
        <v>63</v>
      </c>
      <c r="E230" s="3" t="s">
        <v>321</v>
      </c>
      <c r="F230" s="4">
        <v>4</v>
      </c>
      <c r="G230" s="4">
        <v>2</v>
      </c>
      <c r="H230" s="4">
        <v>2</v>
      </c>
      <c r="I230" s="4">
        <v>6</v>
      </c>
      <c r="J230" s="4"/>
      <c r="K230" s="3" t="e">
        <f>INDEX(#REF!, MATCH(A230,#REF!, 0))</f>
        <v>#REF!</v>
      </c>
      <c r="L230" s="4" t="s">
        <v>40</v>
      </c>
      <c r="M230" s="3" t="s">
        <v>652</v>
      </c>
      <c r="N230" s="3" t="e">
        <f>INDEX(#REF!, MATCH(A230,#REF!, 0))</f>
        <v>#REF!</v>
      </c>
    </row>
    <row r="231" spans="1:14" ht="45" hidden="1" x14ac:dyDescent="0.25">
      <c r="A231" s="2" t="str">
        <f t="shared" si="3"/>
        <v>re2_ethncity_cdEN</v>
      </c>
      <c r="B231" s="4" t="s">
        <v>653</v>
      </c>
      <c r="C231" s="3" t="s">
        <v>259</v>
      </c>
      <c r="D231" s="4" t="s">
        <v>63</v>
      </c>
      <c r="E231" s="3" t="s">
        <v>321</v>
      </c>
      <c r="F231" s="4">
        <v>4</v>
      </c>
      <c r="G231" s="4">
        <v>2</v>
      </c>
      <c r="H231" s="4">
        <v>2</v>
      </c>
      <c r="I231" s="4">
        <v>7</v>
      </c>
      <c r="J231" s="4"/>
      <c r="K231" s="3" t="e">
        <f>INDEX(#REF!, MATCH(A231,#REF!, 0))</f>
        <v>#REF!</v>
      </c>
      <c r="L231" s="4" t="s">
        <v>40</v>
      </c>
      <c r="M231" s="3" t="s">
        <v>654</v>
      </c>
      <c r="N231" s="3" t="e">
        <f>INDEX(#REF!, MATCH(A231,#REF!, 0))</f>
        <v>#REF!</v>
      </c>
    </row>
    <row r="232" spans="1:14" hidden="1" x14ac:dyDescent="0.25">
      <c r="A232" s="2" t="str">
        <f t="shared" si="3"/>
        <v>me012_member_subscriber_rlp_cdEN</v>
      </c>
      <c r="B232" s="4" t="s">
        <v>655</v>
      </c>
      <c r="C232" s="3" t="s">
        <v>259</v>
      </c>
      <c r="D232" s="4" t="s">
        <v>63</v>
      </c>
      <c r="E232" s="3" t="s">
        <v>321</v>
      </c>
      <c r="F232" s="4">
        <v>4</v>
      </c>
      <c r="G232" s="4">
        <v>2</v>
      </c>
      <c r="H232" s="4">
        <v>2</v>
      </c>
      <c r="I232" s="4">
        <v>8</v>
      </c>
      <c r="J232" s="4"/>
      <c r="K232" s="3" t="e">
        <f>INDEX(#REF!, MATCH(A232,#REF!, 0))</f>
        <v>#REF!</v>
      </c>
      <c r="L232" s="4" t="s">
        <v>40</v>
      </c>
      <c r="M232" s="3" t="s">
        <v>656</v>
      </c>
      <c r="N232" s="3" t="e">
        <f>INDEX(#REF!, MATCH(A232,#REF!, 0))</f>
        <v>#REF!</v>
      </c>
    </row>
    <row r="233" spans="1:14" ht="75" hidden="1" x14ac:dyDescent="0.25">
      <c r="A233" s="2" t="str">
        <f t="shared" si="3"/>
        <v>member_stateEN</v>
      </c>
      <c r="B233" s="4" t="s">
        <v>582</v>
      </c>
      <c r="C233" s="3" t="s">
        <v>259</v>
      </c>
      <c r="D233" s="4" t="s">
        <v>63</v>
      </c>
      <c r="E233" s="3" t="s">
        <v>326</v>
      </c>
      <c r="F233" s="4">
        <v>4</v>
      </c>
      <c r="G233" s="4">
        <v>2</v>
      </c>
      <c r="H233" s="4">
        <v>3</v>
      </c>
      <c r="I233" s="4">
        <v>1</v>
      </c>
      <c r="J233" s="4"/>
      <c r="K233" s="3" t="e">
        <f>INDEX(#REF!, MATCH(A233,#REF!, 0))</f>
        <v>#REF!</v>
      </c>
      <c r="L233" s="4" t="s">
        <v>40</v>
      </c>
      <c r="M233" s="3" t="s">
        <v>583</v>
      </c>
      <c r="N233" s="3" t="e">
        <f>INDEX(#REF!, MATCH(A233,#REF!, 0))</f>
        <v>#REF!</v>
      </c>
    </row>
    <row r="234" spans="1:14" ht="30" hidden="1" x14ac:dyDescent="0.25">
      <c r="A234" s="2" t="str">
        <f t="shared" si="3"/>
        <v>urban_flEN</v>
      </c>
      <c r="B234" s="4" t="s">
        <v>325</v>
      </c>
      <c r="C234" s="3" t="s">
        <v>259</v>
      </c>
      <c r="D234" s="4" t="s">
        <v>63</v>
      </c>
      <c r="E234" s="3" t="s">
        <v>326</v>
      </c>
      <c r="F234" s="4">
        <v>4</v>
      </c>
      <c r="G234" s="4">
        <v>2</v>
      </c>
      <c r="H234" s="4">
        <v>3</v>
      </c>
      <c r="I234" s="4">
        <v>2</v>
      </c>
      <c r="J234" s="4"/>
      <c r="K234" s="3" t="e">
        <f>INDEX(#REF!, MATCH(A234,#REF!, 0))</f>
        <v>#REF!</v>
      </c>
      <c r="L234" s="4" t="s">
        <v>40</v>
      </c>
      <c r="M234" s="3" t="s">
        <v>327</v>
      </c>
      <c r="N234" s="3" t="e">
        <f>INDEX(#REF!, MATCH(A234,#REF!, 0))</f>
        <v>#REF!</v>
      </c>
    </row>
    <row r="235" spans="1:14" ht="30" hidden="1" x14ac:dyDescent="0.25">
      <c r="A235" s="2" t="str">
        <f t="shared" si="3"/>
        <v>member_zip_threeEN</v>
      </c>
      <c r="B235" s="4" t="s">
        <v>328</v>
      </c>
      <c r="C235" s="3" t="s">
        <v>259</v>
      </c>
      <c r="D235" s="4" t="s">
        <v>63</v>
      </c>
      <c r="E235" s="3" t="s">
        <v>326</v>
      </c>
      <c r="F235" s="4">
        <v>4</v>
      </c>
      <c r="G235" s="4">
        <v>2</v>
      </c>
      <c r="H235" s="4">
        <v>3</v>
      </c>
      <c r="I235" s="4">
        <v>3</v>
      </c>
      <c r="J235" s="4"/>
      <c r="K235" s="3" t="e">
        <f>INDEX(#REF!, MATCH(A235,#REF!, 0))</f>
        <v>#REF!</v>
      </c>
      <c r="L235" s="3" t="s">
        <v>42</v>
      </c>
      <c r="M235" s="3" t="s">
        <v>657</v>
      </c>
      <c r="N235" s="3" t="e">
        <f>INDEX(#REF!, MATCH(A235,#REF!, 0))</f>
        <v>#REF!</v>
      </c>
    </row>
    <row r="236" spans="1:14" hidden="1" x14ac:dyDescent="0.25">
      <c r="A236" s="2" t="str">
        <f t="shared" si="3"/>
        <v>me017_member_zipEN</v>
      </c>
      <c r="B236" s="4" t="s">
        <v>658</v>
      </c>
      <c r="C236" s="3" t="s">
        <v>259</v>
      </c>
      <c r="D236" s="4" t="s">
        <v>63</v>
      </c>
      <c r="E236" s="3" t="s">
        <v>326</v>
      </c>
      <c r="F236" s="4">
        <v>4</v>
      </c>
      <c r="G236" s="4">
        <v>2</v>
      </c>
      <c r="H236" s="4">
        <v>3</v>
      </c>
      <c r="I236" s="4">
        <v>4</v>
      </c>
      <c r="J236" s="4"/>
      <c r="K236" s="3" t="e">
        <f>INDEX(#REF!, MATCH(A236,#REF!, 0))</f>
        <v>#REF!</v>
      </c>
      <c r="L236" s="4" t="s">
        <v>42</v>
      </c>
      <c r="M236" s="3" t="s">
        <v>659</v>
      </c>
      <c r="N236" s="3" t="e">
        <f>INDEX(#REF!, MATCH(A236,#REF!, 0))</f>
        <v>#REF!</v>
      </c>
    </row>
    <row r="237" spans="1:14" ht="45" hidden="1" x14ac:dyDescent="0.25">
      <c r="A237" s="2" t="str">
        <f t="shared" si="3"/>
        <v>county_fipsEN</v>
      </c>
      <c r="B237" s="4" t="s">
        <v>660</v>
      </c>
      <c r="C237" s="3" t="s">
        <v>259</v>
      </c>
      <c r="D237" s="4" t="s">
        <v>63</v>
      </c>
      <c r="E237" s="3" t="s">
        <v>326</v>
      </c>
      <c r="F237" s="4">
        <v>4</v>
      </c>
      <c r="G237" s="4">
        <v>2</v>
      </c>
      <c r="H237" s="4">
        <v>3</v>
      </c>
      <c r="I237" s="4">
        <v>5</v>
      </c>
      <c r="J237" s="4"/>
      <c r="K237" s="3" t="e">
        <f>INDEX(#REF!, MATCH(A237,#REF!, 0))</f>
        <v>#REF!</v>
      </c>
      <c r="L237" s="4" t="s">
        <v>42</v>
      </c>
      <c r="M237" s="3" t="s">
        <v>661</v>
      </c>
      <c r="N237" s="3" t="e">
        <f>INDEX(#REF!, MATCH(A237,#REF!, 0))</f>
        <v>#REF!</v>
      </c>
    </row>
    <row r="238" spans="1:14" hidden="1" x14ac:dyDescent="0.25">
      <c r="A238" s="2" t="str">
        <f t="shared" si="3"/>
        <v>county_nameEN</v>
      </c>
      <c r="B238" s="4" t="s">
        <v>662</v>
      </c>
      <c r="C238" s="3" t="s">
        <v>259</v>
      </c>
      <c r="D238" s="4" t="s">
        <v>63</v>
      </c>
      <c r="E238" s="3" t="s">
        <v>326</v>
      </c>
      <c r="F238" s="4">
        <v>4</v>
      </c>
      <c r="G238" s="4">
        <v>2</v>
      </c>
      <c r="H238" s="4">
        <v>3</v>
      </c>
      <c r="I238" s="4">
        <v>6</v>
      </c>
      <c r="J238" s="4"/>
      <c r="K238" s="3" t="e">
        <f>INDEX(#REF!, MATCH(A238,#REF!, 0))</f>
        <v>#REF!</v>
      </c>
      <c r="L238" s="4" t="s">
        <v>42</v>
      </c>
      <c r="M238" s="3" t="s">
        <v>663</v>
      </c>
      <c r="N238" s="3" t="e">
        <f>INDEX(#REF!, MATCH(A238,#REF!, 0))</f>
        <v>#REF!</v>
      </c>
    </row>
    <row r="239" spans="1:14" ht="45" x14ac:dyDescent="0.25">
      <c r="A239" s="2" t="str">
        <f t="shared" si="3"/>
        <v>year_EnrollmentEN</v>
      </c>
      <c r="B239" s="4" t="s">
        <v>664</v>
      </c>
      <c r="C239" s="3" t="s">
        <v>259</v>
      </c>
      <c r="D239" s="3" t="s">
        <v>259</v>
      </c>
      <c r="E239" s="4" t="s">
        <v>371</v>
      </c>
      <c r="F239" s="4">
        <v>4</v>
      </c>
      <c r="G239" s="4">
        <v>3</v>
      </c>
      <c r="H239" s="4">
        <v>1</v>
      </c>
      <c r="I239" s="4">
        <v>1</v>
      </c>
      <c r="J239" s="4" t="s">
        <v>51</v>
      </c>
      <c r="K239" s="3" t="e">
        <f>INDEX(#REF!, MATCH(A239,#REF!, 0))</f>
        <v>#REF!</v>
      </c>
      <c r="L239" s="4" t="s">
        <v>40</v>
      </c>
      <c r="M239" s="3" t="s">
        <v>665</v>
      </c>
      <c r="N239" s="3" t="e">
        <f>INDEX(#REF!, MATCH(A239,#REF!, 0))</f>
        <v>#REF!</v>
      </c>
    </row>
    <row r="240" spans="1:14" ht="45" x14ac:dyDescent="0.25">
      <c r="A240" s="2" t="str">
        <f t="shared" si="3"/>
        <v>month_EnrollmentEN</v>
      </c>
      <c r="B240" s="4" t="s">
        <v>666</v>
      </c>
      <c r="C240" s="3" t="s">
        <v>259</v>
      </c>
      <c r="D240" s="3" t="s">
        <v>259</v>
      </c>
      <c r="E240" s="4" t="s">
        <v>371</v>
      </c>
      <c r="F240" s="4">
        <v>4</v>
      </c>
      <c r="G240" s="4">
        <v>3</v>
      </c>
      <c r="H240" s="4">
        <v>1</v>
      </c>
      <c r="I240" s="4">
        <v>2</v>
      </c>
      <c r="J240" s="4" t="s">
        <v>51</v>
      </c>
      <c r="K240" s="3" t="e">
        <f>INDEX(#REF!, MATCH(A240,#REF!, 0))</f>
        <v>#REF!</v>
      </c>
      <c r="L240" s="4" t="s">
        <v>40</v>
      </c>
      <c r="M240" s="3" t="s">
        <v>667</v>
      </c>
      <c r="N240" s="3" t="e">
        <f>INDEX(#REF!, MATCH(A240,#REF!, 0))</f>
        <v>#REF!</v>
      </c>
    </row>
    <row r="241" spans="1:14" hidden="1" x14ac:dyDescent="0.25">
      <c r="A241" s="2" t="str">
        <f t="shared" si="3"/>
        <v>Month_StartEN</v>
      </c>
      <c r="B241" s="4" t="s">
        <v>668</v>
      </c>
      <c r="C241" s="3" t="s">
        <v>259</v>
      </c>
      <c r="D241" s="3" t="s">
        <v>259</v>
      </c>
      <c r="E241" s="4" t="s">
        <v>371</v>
      </c>
      <c r="F241" s="4">
        <v>4</v>
      </c>
      <c r="G241" s="4">
        <v>3</v>
      </c>
      <c r="H241" s="4">
        <v>1</v>
      </c>
      <c r="I241" s="4">
        <v>3</v>
      </c>
      <c r="J241" s="4"/>
      <c r="K241" s="3" t="e">
        <f>INDEX(#REF!, MATCH(A241,#REF!, 0))</f>
        <v>#REF!</v>
      </c>
      <c r="L241" s="4" t="s">
        <v>40</v>
      </c>
      <c r="M241" s="3" t="s">
        <v>669</v>
      </c>
      <c r="N241" s="3" t="e">
        <f>INDEX(#REF!, MATCH(A241,#REF!, 0))</f>
        <v>#REF!</v>
      </c>
    </row>
    <row r="242" spans="1:14" hidden="1" x14ac:dyDescent="0.25">
      <c r="A242" s="2" t="str">
        <f t="shared" si="3"/>
        <v>Me005a_plan_term_dtEN</v>
      </c>
      <c r="B242" s="4" t="s">
        <v>670</v>
      </c>
      <c r="C242" s="3" t="s">
        <v>259</v>
      </c>
      <c r="D242" s="3" t="s">
        <v>259</v>
      </c>
      <c r="E242" s="4" t="s">
        <v>371</v>
      </c>
      <c r="F242" s="4">
        <v>4</v>
      </c>
      <c r="G242" s="4">
        <v>3</v>
      </c>
      <c r="H242" s="4">
        <v>1</v>
      </c>
      <c r="I242" s="4">
        <v>4</v>
      </c>
      <c r="J242" s="4"/>
      <c r="K242" s="3" t="e">
        <f>INDEX(#REF!, MATCH(A242,#REF!, 0))</f>
        <v>#REF!</v>
      </c>
      <c r="L242" s="4" t="s">
        <v>40</v>
      </c>
      <c r="M242" s="3" t="s">
        <v>671</v>
      </c>
      <c r="N242" s="3" t="e">
        <f>INDEX(#REF!, MATCH(A242,#REF!, 0))</f>
        <v>#REF!</v>
      </c>
    </row>
    <row r="243" spans="1:14" ht="45" hidden="1" x14ac:dyDescent="0.25">
      <c r="A243" s="2" t="str">
        <f t="shared" si="3"/>
        <v>LOBEN</v>
      </c>
      <c r="B243" s="4" t="s">
        <v>672</v>
      </c>
      <c r="C243" s="3" t="s">
        <v>259</v>
      </c>
      <c r="D243" s="3" t="s">
        <v>259</v>
      </c>
      <c r="E243" s="4" t="s">
        <v>335</v>
      </c>
      <c r="F243" s="4">
        <v>4</v>
      </c>
      <c r="G243" s="4">
        <v>3</v>
      </c>
      <c r="H243" s="4">
        <v>2</v>
      </c>
      <c r="I243" s="4">
        <v>1</v>
      </c>
      <c r="J243" s="4"/>
      <c r="K243" s="3" t="e">
        <f>INDEX(#REF!, MATCH(A243,#REF!, 0))</f>
        <v>#REF!</v>
      </c>
      <c r="L243" s="4" t="s">
        <v>40</v>
      </c>
      <c r="M243" s="3" t="s">
        <v>344</v>
      </c>
      <c r="N243" s="3" t="e">
        <f>INDEX(#REF!, MATCH(A243,#REF!, 0))</f>
        <v>#REF!</v>
      </c>
    </row>
    <row r="244" spans="1:14" ht="45" hidden="1" x14ac:dyDescent="0.25">
      <c r="A244" s="2" t="str">
        <f t="shared" si="3"/>
        <v>me003_insurance_product_type_cdEN</v>
      </c>
      <c r="B244" s="4" t="s">
        <v>673</v>
      </c>
      <c r="C244" s="3" t="s">
        <v>259</v>
      </c>
      <c r="D244" s="3" t="s">
        <v>259</v>
      </c>
      <c r="E244" s="4" t="s">
        <v>335</v>
      </c>
      <c r="F244" s="4">
        <v>4</v>
      </c>
      <c r="G244" s="4">
        <v>3</v>
      </c>
      <c r="H244" s="4">
        <v>2</v>
      </c>
      <c r="I244" s="4">
        <v>2</v>
      </c>
      <c r="J244" s="4"/>
      <c r="K244" s="3" t="e">
        <f>INDEX(#REF!, MATCH(A244,#REF!, 0))</f>
        <v>#REF!</v>
      </c>
      <c r="L244" s="4" t="s">
        <v>40</v>
      </c>
      <c r="M244" s="3" t="s">
        <v>340</v>
      </c>
      <c r="N244" s="3" t="e">
        <f>INDEX(#REF!, MATCH(A244,#REF!, 0))</f>
        <v>#REF!</v>
      </c>
    </row>
    <row r="245" spans="1:14" ht="45" hidden="1" x14ac:dyDescent="0.25">
      <c r="A245" s="2" t="str">
        <f t="shared" si="3"/>
        <v>me018_medical_coverage_flagEN</v>
      </c>
      <c r="B245" s="4" t="s">
        <v>674</v>
      </c>
      <c r="C245" s="3" t="s">
        <v>259</v>
      </c>
      <c r="D245" s="3" t="s">
        <v>259</v>
      </c>
      <c r="E245" s="4" t="s">
        <v>335</v>
      </c>
      <c r="F245" s="4">
        <v>4</v>
      </c>
      <c r="G245" s="4">
        <v>3</v>
      </c>
      <c r="H245" s="4">
        <v>2</v>
      </c>
      <c r="I245" s="4">
        <v>3</v>
      </c>
      <c r="J245" s="4"/>
      <c r="K245" s="3" t="e">
        <f>INDEX(#REF!, MATCH(A245,#REF!, 0))</f>
        <v>#REF!</v>
      </c>
      <c r="L245" s="4" t="s">
        <v>40</v>
      </c>
      <c r="M245" s="3" t="s">
        <v>675</v>
      </c>
      <c r="N245" s="3" t="e">
        <f>INDEX(#REF!, MATCH(A245,#REF!, 0))</f>
        <v>#REF!</v>
      </c>
    </row>
    <row r="246" spans="1:14" ht="30" hidden="1" x14ac:dyDescent="0.25">
      <c r="A246" s="2" t="str">
        <f t="shared" si="3"/>
        <v>me019_prescription_drug_coverage_flagEN</v>
      </c>
      <c r="B246" s="4" t="s">
        <v>676</v>
      </c>
      <c r="C246" s="3" t="s">
        <v>259</v>
      </c>
      <c r="D246" s="3" t="s">
        <v>259</v>
      </c>
      <c r="E246" s="4" t="s">
        <v>335</v>
      </c>
      <c r="F246" s="4">
        <v>4</v>
      </c>
      <c r="G246" s="4">
        <v>3</v>
      </c>
      <c r="H246" s="4">
        <v>2</v>
      </c>
      <c r="I246" s="4">
        <v>4</v>
      </c>
      <c r="J246" s="4"/>
      <c r="K246" s="3" t="e">
        <f>INDEX(#REF!, MATCH(A246,#REF!, 0))</f>
        <v>#REF!</v>
      </c>
      <c r="L246" s="4" t="s">
        <v>40</v>
      </c>
      <c r="M246" s="3" t="s">
        <v>677</v>
      </c>
      <c r="N246" s="3" t="e">
        <f>INDEX(#REF!, MATCH(A246,#REF!, 0))</f>
        <v>#REF!</v>
      </c>
    </row>
    <row r="247" spans="1:14" hidden="1" x14ac:dyDescent="0.25">
      <c r="A247" s="2" t="str">
        <f t="shared" si="3"/>
        <v>me207_dental_coverage_flagEN</v>
      </c>
      <c r="B247" s="4" t="s">
        <v>678</v>
      </c>
      <c r="C247" s="3" t="s">
        <v>259</v>
      </c>
      <c r="D247" s="3" t="s">
        <v>259</v>
      </c>
      <c r="E247" s="4" t="s">
        <v>335</v>
      </c>
      <c r="F247" s="4">
        <v>4</v>
      </c>
      <c r="G247" s="4">
        <v>3</v>
      </c>
      <c r="H247" s="4">
        <v>2</v>
      </c>
      <c r="I247" s="4">
        <v>5</v>
      </c>
      <c r="J247" s="4"/>
      <c r="K247" s="3" t="e">
        <f>INDEX(#REF!, MATCH(A247,#REF!, 0))</f>
        <v>#REF!</v>
      </c>
      <c r="L247" s="4" t="s">
        <v>40</v>
      </c>
      <c r="M247" s="3" t="s">
        <v>679</v>
      </c>
      <c r="N247" s="3" t="e">
        <f>INDEX(#REF!, MATCH(A247,#REF!, 0))</f>
        <v>#REF!</v>
      </c>
    </row>
    <row r="248" spans="1:14" ht="45" hidden="1" x14ac:dyDescent="0.25">
      <c r="A248" s="2" t="str">
        <f t="shared" si="3"/>
        <v>me009a_pebb_flagEN</v>
      </c>
      <c r="B248" s="4" t="s">
        <v>680</v>
      </c>
      <c r="C248" s="3" t="s">
        <v>259</v>
      </c>
      <c r="D248" s="3" t="s">
        <v>259</v>
      </c>
      <c r="E248" s="4" t="s">
        <v>335</v>
      </c>
      <c r="F248" s="4">
        <v>4</v>
      </c>
      <c r="G248" s="4">
        <v>3</v>
      </c>
      <c r="H248" s="4">
        <v>2</v>
      </c>
      <c r="I248" s="4">
        <v>6</v>
      </c>
      <c r="J248" s="4"/>
      <c r="K248" s="3" t="e">
        <f>INDEX(#REF!, MATCH(A248,#REF!, 0))</f>
        <v>#REF!</v>
      </c>
      <c r="L248" s="4" t="s">
        <v>40</v>
      </c>
      <c r="M248" s="3" t="s">
        <v>681</v>
      </c>
      <c r="N248" s="3" t="e">
        <f>INDEX(#REF!, MATCH(A248,#REF!, 0))</f>
        <v>#REF!</v>
      </c>
    </row>
    <row r="249" spans="1:14" ht="45" hidden="1" x14ac:dyDescent="0.25">
      <c r="A249" s="2" t="str">
        <f t="shared" si="3"/>
        <v>me009b_oebb_flagEN</v>
      </c>
      <c r="B249" s="4" t="s">
        <v>682</v>
      </c>
      <c r="C249" s="3" t="s">
        <v>259</v>
      </c>
      <c r="D249" s="3" t="s">
        <v>259</v>
      </c>
      <c r="E249" s="4" t="s">
        <v>335</v>
      </c>
      <c r="F249" s="4">
        <v>4</v>
      </c>
      <c r="G249" s="4">
        <v>3</v>
      </c>
      <c r="H249" s="4">
        <v>2</v>
      </c>
      <c r="I249" s="4">
        <v>7</v>
      </c>
      <c r="J249" s="4"/>
      <c r="K249" s="3" t="e">
        <f>INDEX(#REF!, MATCH(A249,#REF!, 0))</f>
        <v>#REF!</v>
      </c>
      <c r="L249" s="4" t="s">
        <v>40</v>
      </c>
      <c r="M249" s="3" t="s">
        <v>683</v>
      </c>
      <c r="N249" s="3" t="e">
        <f>INDEX(#REF!, MATCH(A249,#REF!, 0))</f>
        <v>#REF!</v>
      </c>
    </row>
    <row r="250" spans="1:14" ht="75" hidden="1" x14ac:dyDescent="0.25">
      <c r="A250" s="2" t="str">
        <f t="shared" si="3"/>
        <v>me201_medicare_coverage_flagEN</v>
      </c>
      <c r="B250" s="4" t="s">
        <v>684</v>
      </c>
      <c r="C250" s="3" t="s">
        <v>259</v>
      </c>
      <c r="D250" s="3" t="s">
        <v>259</v>
      </c>
      <c r="E250" s="4" t="s">
        <v>335</v>
      </c>
      <c r="F250" s="4">
        <v>4</v>
      </c>
      <c r="G250" s="4">
        <v>3</v>
      </c>
      <c r="H250" s="4">
        <v>2</v>
      </c>
      <c r="I250" s="4">
        <v>8</v>
      </c>
      <c r="J250" s="4"/>
      <c r="K250" s="3" t="e">
        <f>INDEX(#REF!, MATCH(A250,#REF!, 0))</f>
        <v>#REF!</v>
      </c>
      <c r="L250" s="4" t="s">
        <v>40</v>
      </c>
      <c r="M250" s="3" t="s">
        <v>685</v>
      </c>
      <c r="N250" s="3" t="e">
        <f>INDEX(#REF!, MATCH(A250,#REF!, 0))</f>
        <v>#REF!</v>
      </c>
    </row>
    <row r="251" spans="1:14" ht="30" hidden="1" x14ac:dyDescent="0.25">
      <c r="A251" s="2" t="str">
        <f t="shared" si="3"/>
        <v>DualMedicareMedicaidEN</v>
      </c>
      <c r="B251" s="4" t="s">
        <v>686</v>
      </c>
      <c r="C251" s="3" t="s">
        <v>259</v>
      </c>
      <c r="D251" s="3" t="s">
        <v>259</v>
      </c>
      <c r="E251" s="4" t="s">
        <v>335</v>
      </c>
      <c r="F251" s="4">
        <v>4</v>
      </c>
      <c r="G251" s="4">
        <v>3</v>
      </c>
      <c r="H251" s="4">
        <v>2</v>
      </c>
      <c r="I251" s="4">
        <v>9</v>
      </c>
      <c r="J251" s="4"/>
      <c r="K251" s="3" t="e">
        <f>INDEX(#REF!, MATCH(A251,#REF!, 0))</f>
        <v>#REF!</v>
      </c>
      <c r="L251" s="4" t="s">
        <v>40</v>
      </c>
      <c r="M251" s="3" t="s">
        <v>687</v>
      </c>
      <c r="N251" s="3" t="e">
        <f>INDEX(#REF!, MATCH(A251,#REF!, 0))</f>
        <v>#REF!</v>
      </c>
    </row>
    <row r="252" spans="1:14" hidden="1" x14ac:dyDescent="0.25">
      <c r="A252" s="2" t="str">
        <f t="shared" si="3"/>
        <v>me206_primary_insurance_indEN</v>
      </c>
      <c r="B252" s="4" t="s">
        <v>688</v>
      </c>
      <c r="C252" s="3" t="s">
        <v>259</v>
      </c>
      <c r="D252" s="3" t="s">
        <v>259</v>
      </c>
      <c r="E252" s="4" t="s">
        <v>335</v>
      </c>
      <c r="F252" s="4">
        <v>4</v>
      </c>
      <c r="G252" s="4">
        <v>3</v>
      </c>
      <c r="H252" s="4">
        <v>2</v>
      </c>
      <c r="I252" s="4">
        <v>10</v>
      </c>
      <c r="J252" s="4"/>
      <c r="K252" s="3" t="e">
        <f>INDEX(#REF!, MATCH(A252,#REF!, 0))</f>
        <v>#REF!</v>
      </c>
      <c r="L252" s="4" t="s">
        <v>40</v>
      </c>
      <c r="M252" s="3" t="s">
        <v>689</v>
      </c>
      <c r="N252" s="3" t="e">
        <f>INDEX(#REF!, MATCH(A252,#REF!, 0))</f>
        <v>#REF!</v>
      </c>
    </row>
    <row r="253" spans="1:14" hidden="1" x14ac:dyDescent="0.25">
      <c r="A253" s="2" t="str">
        <f t="shared" si="3"/>
        <v>me205_high_deductible_health_flagEN</v>
      </c>
      <c r="B253" s="4" t="s">
        <v>690</v>
      </c>
      <c r="C253" s="3" t="s">
        <v>259</v>
      </c>
      <c r="D253" s="3" t="s">
        <v>259</v>
      </c>
      <c r="E253" s="4" t="s">
        <v>335</v>
      </c>
      <c r="F253" s="4">
        <v>4</v>
      </c>
      <c r="G253" s="4">
        <v>3</v>
      </c>
      <c r="H253" s="4">
        <v>2</v>
      </c>
      <c r="I253" s="4">
        <v>11</v>
      </c>
      <c r="J253" s="4"/>
      <c r="K253" s="3" t="e">
        <f>INDEX(#REF!, MATCH(A253,#REF!, 0))</f>
        <v>#REF!</v>
      </c>
      <c r="L253" s="4" t="s">
        <v>40</v>
      </c>
      <c r="M253" s="3" t="s">
        <v>691</v>
      </c>
      <c r="N253" s="3" t="e">
        <f>INDEX(#REF!, MATCH(A253,#REF!, 0))</f>
        <v>#REF!</v>
      </c>
    </row>
    <row r="254" spans="1:14" ht="75" hidden="1" x14ac:dyDescent="0.25">
      <c r="A254" s="2" t="str">
        <f t="shared" si="3"/>
        <v>me203_metal_tierEN</v>
      </c>
      <c r="B254" s="4" t="s">
        <v>692</v>
      </c>
      <c r="C254" s="3" t="s">
        <v>259</v>
      </c>
      <c r="D254" s="3" t="s">
        <v>259</v>
      </c>
      <c r="E254" s="4" t="s">
        <v>335</v>
      </c>
      <c r="F254" s="4">
        <v>4</v>
      </c>
      <c r="G254" s="4">
        <v>3</v>
      </c>
      <c r="H254" s="4">
        <v>2</v>
      </c>
      <c r="I254" s="4">
        <v>12</v>
      </c>
      <c r="J254" s="4"/>
      <c r="K254" s="3" t="e">
        <f>INDEX(#REF!, MATCH(A254,#REF!, 0))</f>
        <v>#REF!</v>
      </c>
      <c r="L254" s="4" t="s">
        <v>40</v>
      </c>
      <c r="M254" s="3" t="s">
        <v>693</v>
      </c>
      <c r="N254" s="3" t="e">
        <f>INDEX(#REF!, MATCH(A254,#REF!, 0))</f>
        <v>#REF!</v>
      </c>
    </row>
    <row r="255" spans="1:14" hidden="1" x14ac:dyDescent="0.25">
      <c r="A255" s="2" t="str">
        <f t="shared" si="3"/>
        <v>me009c_medical_home_flagEN</v>
      </c>
      <c r="B255" s="4" t="s">
        <v>694</v>
      </c>
      <c r="C255" s="3" t="s">
        <v>259</v>
      </c>
      <c r="D255" s="3" t="s">
        <v>259</v>
      </c>
      <c r="E255" s="4" t="s">
        <v>335</v>
      </c>
      <c r="F255" s="4">
        <v>4</v>
      </c>
      <c r="G255" s="4">
        <v>3</v>
      </c>
      <c r="H255" s="4">
        <v>2</v>
      </c>
      <c r="I255" s="4">
        <v>13</v>
      </c>
      <c r="J255" s="4"/>
      <c r="K255" s="3" t="e">
        <f>INDEX(#REF!, MATCH(A255,#REF!, 0))</f>
        <v>#REF!</v>
      </c>
      <c r="L255" s="4" t="s">
        <v>40</v>
      </c>
      <c r="M255" s="3" t="s">
        <v>695</v>
      </c>
      <c r="N255" s="3" t="e">
        <f>INDEX(#REF!, MATCH(A255,#REF!, 0))</f>
        <v>#REF!</v>
      </c>
    </row>
    <row r="256" spans="1:14" hidden="1" x14ac:dyDescent="0.25">
      <c r="A256" s="2" t="str">
        <f t="shared" si="3"/>
        <v>me202_market_segment_cdEN</v>
      </c>
      <c r="B256" s="4" t="s">
        <v>696</v>
      </c>
      <c r="C256" s="3" t="s">
        <v>259</v>
      </c>
      <c r="D256" s="3" t="s">
        <v>259</v>
      </c>
      <c r="E256" s="4" t="s">
        <v>335</v>
      </c>
      <c r="F256" s="4">
        <v>4</v>
      </c>
      <c r="G256" s="4">
        <v>3</v>
      </c>
      <c r="H256" s="4">
        <v>2</v>
      </c>
      <c r="I256" s="4">
        <v>14</v>
      </c>
      <c r="J256" s="4"/>
      <c r="K256" s="3" t="e">
        <f>INDEX(#REF!, MATCH(A256,#REF!, 0))</f>
        <v>#REF!</v>
      </c>
      <c r="L256" s="4" t="s">
        <v>40</v>
      </c>
      <c r="M256" s="3" t="s">
        <v>697</v>
      </c>
      <c r="N256" s="3" t="e">
        <f>INDEX(#REF!, MATCH(A256,#REF!, 0))</f>
        <v>#REF!</v>
      </c>
    </row>
    <row r="257" spans="1:14" ht="45" x14ac:dyDescent="0.25">
      <c r="A257" s="2" t="str">
        <f t="shared" ref="A257:A299" si="4">IF(C257 ="Medical Claims", B257 &amp; "MC", IF(C257="Dental Claims", B257 &amp; "DC", IF(C257="Pharmacy Claims", B257 &amp; "PC", IF(C257="Enrollment", B257 &amp; "EN", IF(C257="Providers", B257 &amp; "PR")))))</f>
        <v>release_idPR</v>
      </c>
      <c r="B257" s="4" t="s">
        <v>315</v>
      </c>
      <c r="C257" s="3" t="s">
        <v>698</v>
      </c>
      <c r="D257" s="4" t="s">
        <v>72</v>
      </c>
      <c r="E257" s="4" t="s">
        <v>313</v>
      </c>
      <c r="F257" s="4">
        <v>5</v>
      </c>
      <c r="G257" s="4">
        <v>1</v>
      </c>
      <c r="H257" s="4">
        <v>1</v>
      </c>
      <c r="I257" s="4">
        <v>1</v>
      </c>
      <c r="J257" s="4" t="s">
        <v>51</v>
      </c>
      <c r="K257" s="3" t="str">
        <f>INDEX(Providers!$G$13:$G$120, MATCH(A257, Providers!$I$13:$I$120, 0))</f>
        <v>Y</v>
      </c>
      <c r="L257" s="4" t="s">
        <v>40</v>
      </c>
      <c r="M257" s="3" t="s">
        <v>316</v>
      </c>
      <c r="N257" s="3" t="str">
        <f>INDEX(Providers!$H$13:$H$120, MATCH(A257, Providers!$I$13:$I$120, 0))</f>
        <v>APAC justification for all 'Always Included' Data Elements can be found on the Cover Page tab.</v>
      </c>
    </row>
    <row r="258" spans="1:14" ht="30" hidden="1" x14ac:dyDescent="0.25">
      <c r="A258" s="2" t="str">
        <f t="shared" si="4"/>
        <v>dw_provider_idPR</v>
      </c>
      <c r="B258" s="4" t="s">
        <v>699</v>
      </c>
      <c r="C258" s="3" t="s">
        <v>698</v>
      </c>
      <c r="D258" s="4" t="s">
        <v>72</v>
      </c>
      <c r="E258" s="4" t="s">
        <v>313</v>
      </c>
      <c r="F258" s="4">
        <v>5</v>
      </c>
      <c r="G258" s="4">
        <v>1</v>
      </c>
      <c r="H258" s="4">
        <v>1</v>
      </c>
      <c r="I258" s="4">
        <v>2</v>
      </c>
      <c r="J258" s="4"/>
      <c r="K258" s="3" t="str">
        <f>INDEX(Providers!$G$13:$G$120, MATCH(A258, Providers!$I$13:$I$120, 0))</f>
        <v>N</v>
      </c>
      <c r="L258" s="4" t="s">
        <v>40</v>
      </c>
      <c r="M258" s="3" t="s">
        <v>700</v>
      </c>
      <c r="N258" s="3" t="str">
        <f>INDEX(Providers!$H$13:$H$120, MATCH(A258, Providers!$I$13:$I$120, 0))</f>
        <v/>
      </c>
    </row>
    <row r="259" spans="1:14" ht="90" x14ac:dyDescent="0.25">
      <c r="A259" s="2" t="str">
        <f t="shared" si="4"/>
        <v>national_provider_idPR</v>
      </c>
      <c r="B259" s="4" t="s">
        <v>701</v>
      </c>
      <c r="C259" s="3" t="s">
        <v>698</v>
      </c>
      <c r="D259" s="4" t="s">
        <v>72</v>
      </c>
      <c r="E259" s="4" t="s">
        <v>313</v>
      </c>
      <c r="F259" s="4">
        <v>5</v>
      </c>
      <c r="G259" s="4">
        <v>1</v>
      </c>
      <c r="H259" s="4">
        <v>1</v>
      </c>
      <c r="I259" s="4">
        <v>3</v>
      </c>
      <c r="J259" s="4"/>
      <c r="K259" s="3" t="str">
        <f>INDEX(Providers!$G$13:$G$120, MATCH(A259, Providers!$I$13:$I$120, 0))</f>
        <v>Y</v>
      </c>
      <c r="L259" s="4" t="s">
        <v>42</v>
      </c>
      <c r="M259" s="3" t="s">
        <v>702</v>
      </c>
      <c r="N259" s="3" t="str">
        <f>INDEX(Providers!$H$13:$H$120, MATCH(A259, Providers!$I$13:$I$120, 0))</f>
        <v>Analysis will be also be using Medicaid claims from the MMIS system, so will need a common identifer to help identify the same providers across the different data sources.</v>
      </c>
    </row>
    <row r="260" spans="1:14" hidden="1" x14ac:dyDescent="0.25">
      <c r="A260" s="2" t="str">
        <f t="shared" si="4"/>
        <v>provider_entityPR</v>
      </c>
      <c r="B260" s="4" t="s">
        <v>703</v>
      </c>
      <c r="C260" s="3" t="s">
        <v>698</v>
      </c>
      <c r="D260" s="4" t="s">
        <v>72</v>
      </c>
      <c r="E260" s="4" t="s">
        <v>704</v>
      </c>
      <c r="F260" s="4">
        <v>5</v>
      </c>
      <c r="G260" s="4">
        <v>1</v>
      </c>
      <c r="H260" s="4">
        <v>2</v>
      </c>
      <c r="I260" s="4">
        <v>1</v>
      </c>
      <c r="J260" s="4"/>
      <c r="K260" s="3" t="str">
        <f>INDEX(Providers!$G$13:$G$120, MATCH(A260, Providers!$I$13:$I$120, 0))</f>
        <v>N</v>
      </c>
      <c r="L260" s="4" t="s">
        <v>40</v>
      </c>
      <c r="M260" s="3" t="s">
        <v>705</v>
      </c>
      <c r="N260" s="3" t="str">
        <f>INDEX(Providers!$H$13:$H$120, MATCH(A260, Providers!$I$13:$I$120, 0))</f>
        <v/>
      </c>
    </row>
    <row r="261" spans="1:14" hidden="1" x14ac:dyDescent="0.25">
      <c r="A261" s="2" t="str">
        <f t="shared" si="4"/>
        <v>license_1PR</v>
      </c>
      <c r="B261" s="4" t="s">
        <v>706</v>
      </c>
      <c r="C261" s="3" t="s">
        <v>698</v>
      </c>
      <c r="D261" s="4" t="s">
        <v>72</v>
      </c>
      <c r="E261" s="4" t="s">
        <v>704</v>
      </c>
      <c r="F261" s="4">
        <v>5</v>
      </c>
      <c r="G261" s="4">
        <v>1</v>
      </c>
      <c r="H261" s="4">
        <v>2</v>
      </c>
      <c r="I261" s="4">
        <v>2</v>
      </c>
      <c r="J261" s="4"/>
      <c r="K261" s="3" t="str">
        <f>INDEX(Providers!$G$13:$G$120, MATCH(A261, Providers!$I$13:$I$120, 0))</f>
        <v>N</v>
      </c>
      <c r="L261" s="4" t="s">
        <v>42</v>
      </c>
      <c r="M261" s="3" t="s">
        <v>707</v>
      </c>
      <c r="N261" s="3" t="str">
        <f>INDEX(Providers!$H$13:$H$120, MATCH(A261, Providers!$I$13:$I$120, 0))</f>
        <v/>
      </c>
    </row>
    <row r="262" spans="1:14" ht="30" hidden="1" x14ac:dyDescent="0.25">
      <c r="A262" s="2" t="str">
        <f t="shared" si="4"/>
        <v>license_state_1PR</v>
      </c>
      <c r="B262" s="4" t="s">
        <v>708</v>
      </c>
      <c r="C262" s="3" t="s">
        <v>698</v>
      </c>
      <c r="D262" s="4" t="s">
        <v>72</v>
      </c>
      <c r="E262" s="4" t="s">
        <v>704</v>
      </c>
      <c r="F262" s="4">
        <v>5</v>
      </c>
      <c r="G262" s="4">
        <v>1</v>
      </c>
      <c r="H262" s="4">
        <v>2</v>
      </c>
      <c r="I262" s="4">
        <v>3</v>
      </c>
      <c r="J262" s="4"/>
      <c r="K262" s="3" t="str">
        <f>INDEX(Providers!$G$13:$G$120, MATCH(A262, Providers!$I$13:$I$120, 0))</f>
        <v>N</v>
      </c>
      <c r="L262" s="4" t="s">
        <v>40</v>
      </c>
      <c r="M262" s="3" t="s">
        <v>709</v>
      </c>
      <c r="N262" s="3" t="str">
        <f>INDEX(Providers!$H$13:$H$120, MATCH(A262, Providers!$I$13:$I$120, 0))</f>
        <v/>
      </c>
    </row>
    <row r="263" spans="1:14" hidden="1" x14ac:dyDescent="0.25">
      <c r="A263" s="2" t="str">
        <f t="shared" si="4"/>
        <v>Credential_Text_1PR</v>
      </c>
      <c r="B263" s="4" t="s">
        <v>710</v>
      </c>
      <c r="C263" s="3" t="s">
        <v>698</v>
      </c>
      <c r="D263" s="4" t="s">
        <v>72</v>
      </c>
      <c r="E263" s="4" t="s">
        <v>704</v>
      </c>
      <c r="F263" s="4">
        <v>5</v>
      </c>
      <c r="G263" s="4">
        <v>1</v>
      </c>
      <c r="H263" s="4">
        <v>2</v>
      </c>
      <c r="I263" s="4">
        <v>4</v>
      </c>
      <c r="J263" s="4"/>
      <c r="K263" s="3" t="str">
        <f>INDEX(Providers!$G$13:$G$120, MATCH(A263, Providers!$I$13:$I$120, 0))</f>
        <v>N</v>
      </c>
      <c r="L263" s="4" t="s">
        <v>42</v>
      </c>
      <c r="M263" s="3" t="s">
        <v>711</v>
      </c>
      <c r="N263" s="3" t="str">
        <f>INDEX(Providers!$H$13:$H$120, MATCH(A263, Providers!$I$13:$I$120, 0))</f>
        <v/>
      </c>
    </row>
    <row r="264" spans="1:14" hidden="1" x14ac:dyDescent="0.25">
      <c r="A264" s="2" t="str">
        <f t="shared" si="4"/>
        <v>Credential_Text_2PR</v>
      </c>
      <c r="B264" s="4" t="s">
        <v>712</v>
      </c>
      <c r="C264" s="3" t="s">
        <v>698</v>
      </c>
      <c r="D264" s="4" t="s">
        <v>72</v>
      </c>
      <c r="E264" s="4" t="s">
        <v>704</v>
      </c>
      <c r="F264" s="4">
        <v>5</v>
      </c>
      <c r="G264" s="4">
        <v>1</v>
      </c>
      <c r="H264" s="4">
        <v>2</v>
      </c>
      <c r="I264" s="4">
        <v>5</v>
      </c>
      <c r="J264" s="4"/>
      <c r="K264" s="3" t="str">
        <f>INDEX(Providers!$G$13:$G$120, MATCH(A264, Providers!$I$13:$I$120, 0))</f>
        <v>N</v>
      </c>
      <c r="L264" s="4" t="s">
        <v>42</v>
      </c>
      <c r="M264" s="3" t="s">
        <v>713</v>
      </c>
      <c r="N264" s="3" t="str">
        <f>INDEX(Providers!$H$13:$H$120, MATCH(A264, Providers!$I$13:$I$120, 0))</f>
        <v/>
      </c>
    </row>
    <row r="265" spans="1:14" hidden="1" x14ac:dyDescent="0.25">
      <c r="A265" s="2" t="str">
        <f t="shared" si="4"/>
        <v>Credential_Text_3PR</v>
      </c>
      <c r="B265" s="4" t="s">
        <v>714</v>
      </c>
      <c r="C265" s="3" t="s">
        <v>698</v>
      </c>
      <c r="D265" s="4" t="s">
        <v>72</v>
      </c>
      <c r="E265" s="4" t="s">
        <v>704</v>
      </c>
      <c r="F265" s="4">
        <v>5</v>
      </c>
      <c r="G265" s="4">
        <v>1</v>
      </c>
      <c r="H265" s="4">
        <v>2</v>
      </c>
      <c r="I265" s="4">
        <v>6</v>
      </c>
      <c r="J265" s="4"/>
      <c r="K265" s="3" t="str">
        <f>INDEX(Providers!$G$13:$G$120, MATCH(A265, Providers!$I$13:$I$120, 0))</f>
        <v>N</v>
      </c>
      <c r="L265" s="4" t="s">
        <v>42</v>
      </c>
      <c r="M265" s="3" t="s">
        <v>715</v>
      </c>
      <c r="N265" s="3" t="str">
        <f>INDEX(Providers!$H$13:$H$120, MATCH(A265, Providers!$I$13:$I$120, 0))</f>
        <v/>
      </c>
    </row>
    <row r="266" spans="1:14" ht="30" hidden="1" x14ac:dyDescent="0.25">
      <c r="A266" s="2" t="str">
        <f t="shared" si="4"/>
        <v>Taxonomy_Cd_1PR</v>
      </c>
      <c r="B266" s="4" t="s">
        <v>716</v>
      </c>
      <c r="C266" s="3" t="s">
        <v>698</v>
      </c>
      <c r="D266" s="4" t="s">
        <v>72</v>
      </c>
      <c r="E266" s="4" t="s">
        <v>704</v>
      </c>
      <c r="F266" s="4">
        <v>5</v>
      </c>
      <c r="G266" s="4">
        <v>1</v>
      </c>
      <c r="H266" s="4">
        <v>2</v>
      </c>
      <c r="I266" s="4">
        <v>7</v>
      </c>
      <c r="J266" s="4"/>
      <c r="K266" s="3" t="str">
        <f>INDEX(Providers!$G$13:$G$120, MATCH(A266, Providers!$I$13:$I$120, 0))</f>
        <v>N</v>
      </c>
      <c r="L266" s="4" t="s">
        <v>42</v>
      </c>
      <c r="M266" s="3" t="s">
        <v>717</v>
      </c>
      <c r="N266" s="3" t="str">
        <f>INDEX(Providers!$H$13:$H$120, MATCH(A266, Providers!$I$13:$I$120, 0))</f>
        <v/>
      </c>
    </row>
    <row r="267" spans="1:14" ht="30" hidden="1" x14ac:dyDescent="0.25">
      <c r="A267" s="2" t="str">
        <f t="shared" si="4"/>
        <v>Taxonomy_Cd_2PR</v>
      </c>
      <c r="B267" s="4" t="s">
        <v>718</v>
      </c>
      <c r="C267" s="3" t="s">
        <v>698</v>
      </c>
      <c r="D267" s="4" t="s">
        <v>72</v>
      </c>
      <c r="E267" s="4" t="s">
        <v>704</v>
      </c>
      <c r="F267" s="4">
        <v>5</v>
      </c>
      <c r="G267" s="4">
        <v>1</v>
      </c>
      <c r="H267" s="4">
        <v>2</v>
      </c>
      <c r="I267" s="4">
        <v>8</v>
      </c>
      <c r="J267" s="4"/>
      <c r="K267" s="3" t="str">
        <f>INDEX(Providers!$G$13:$G$120, MATCH(A267, Providers!$I$13:$I$120, 0))</f>
        <v>N</v>
      </c>
      <c r="L267" s="4" t="s">
        <v>42</v>
      </c>
      <c r="M267" s="3" t="s">
        <v>717</v>
      </c>
      <c r="N267" s="3" t="str">
        <f>INDEX(Providers!$H$13:$H$120, MATCH(A267, Providers!$I$13:$I$120, 0))</f>
        <v/>
      </c>
    </row>
    <row r="268" spans="1:14" ht="30" hidden="1" x14ac:dyDescent="0.25">
      <c r="A268" s="2" t="str">
        <f t="shared" si="4"/>
        <v>Taxonomy_Cd_3PR</v>
      </c>
      <c r="B268" s="4" t="s">
        <v>719</v>
      </c>
      <c r="C268" s="3" t="s">
        <v>698</v>
      </c>
      <c r="D268" s="4" t="s">
        <v>72</v>
      </c>
      <c r="E268" s="4" t="s">
        <v>704</v>
      </c>
      <c r="F268" s="4">
        <v>5</v>
      </c>
      <c r="G268" s="4">
        <v>1</v>
      </c>
      <c r="H268" s="4">
        <v>2</v>
      </c>
      <c r="I268" s="4">
        <v>9</v>
      </c>
      <c r="J268" s="4"/>
      <c r="K268" s="3" t="str">
        <f>INDEX(Providers!$G$13:$G$120, MATCH(A268, Providers!$I$13:$I$120, 0))</f>
        <v>N</v>
      </c>
      <c r="L268" s="4" t="s">
        <v>42</v>
      </c>
      <c r="M268" s="3" t="s">
        <v>717</v>
      </c>
      <c r="N268" s="3" t="str">
        <f>INDEX(Providers!$H$13:$H$120, MATCH(A268, Providers!$I$13:$I$120, 0))</f>
        <v/>
      </c>
    </row>
    <row r="269" spans="1:14" ht="30" hidden="1" x14ac:dyDescent="0.25">
      <c r="A269" s="2" t="str">
        <f t="shared" si="4"/>
        <v>Taxonomy_Cd_4PR</v>
      </c>
      <c r="B269" s="4" t="s">
        <v>720</v>
      </c>
      <c r="C269" s="3" t="s">
        <v>698</v>
      </c>
      <c r="D269" s="4" t="s">
        <v>72</v>
      </c>
      <c r="E269" s="4" t="s">
        <v>704</v>
      </c>
      <c r="F269" s="4">
        <v>5</v>
      </c>
      <c r="G269" s="4">
        <v>1</v>
      </c>
      <c r="H269" s="4">
        <v>2</v>
      </c>
      <c r="I269" s="4">
        <v>10</v>
      </c>
      <c r="J269" s="4"/>
      <c r="K269" s="3" t="str">
        <f>INDEX(Providers!$G$13:$G$120, MATCH(A269, Providers!$I$13:$I$120, 0))</f>
        <v>N</v>
      </c>
      <c r="L269" s="4" t="s">
        <v>42</v>
      </c>
      <c r="M269" s="3" t="s">
        <v>717</v>
      </c>
      <c r="N269" s="3" t="str">
        <f>INDEX(Providers!$H$13:$H$120, MATCH(A269, Providers!$I$13:$I$120, 0))</f>
        <v/>
      </c>
    </row>
    <row r="270" spans="1:14" ht="30" hidden="1" x14ac:dyDescent="0.25">
      <c r="A270" s="2" t="str">
        <f t="shared" si="4"/>
        <v>Taxonomy_Cd_5PR</v>
      </c>
      <c r="B270" s="4" t="s">
        <v>721</v>
      </c>
      <c r="C270" s="3" t="s">
        <v>698</v>
      </c>
      <c r="D270" s="4" t="s">
        <v>72</v>
      </c>
      <c r="E270" s="4" t="s">
        <v>704</v>
      </c>
      <c r="F270" s="4">
        <v>5</v>
      </c>
      <c r="G270" s="4">
        <v>1</v>
      </c>
      <c r="H270" s="4">
        <v>2</v>
      </c>
      <c r="I270" s="4">
        <v>11</v>
      </c>
      <c r="J270" s="4"/>
      <c r="K270" s="3" t="str">
        <f>INDEX(Providers!$G$13:$G$120, MATCH(A270, Providers!$I$13:$I$120, 0))</f>
        <v>N</v>
      </c>
      <c r="L270" s="4" t="s">
        <v>42</v>
      </c>
      <c r="M270" s="3" t="s">
        <v>717</v>
      </c>
      <c r="N270" s="3" t="str">
        <f>INDEX(Providers!$H$13:$H$120, MATCH(A270, Providers!$I$13:$I$120, 0))</f>
        <v/>
      </c>
    </row>
    <row r="271" spans="1:14" ht="30" hidden="1" x14ac:dyDescent="0.25">
      <c r="A271" s="2" t="str">
        <f t="shared" si="4"/>
        <v>Taxonomy_groupingPR</v>
      </c>
      <c r="B271" s="4" t="s">
        <v>722</v>
      </c>
      <c r="C271" s="3" t="s">
        <v>698</v>
      </c>
      <c r="D271" s="4" t="s">
        <v>72</v>
      </c>
      <c r="E271" s="4" t="s">
        <v>704</v>
      </c>
      <c r="F271" s="4">
        <v>5</v>
      </c>
      <c r="G271" s="4">
        <v>1</v>
      </c>
      <c r="H271" s="4">
        <v>2</v>
      </c>
      <c r="I271" s="4">
        <v>12</v>
      </c>
      <c r="J271" s="4"/>
      <c r="K271" s="3" t="str">
        <f>INDEX(Providers!$G$13:$G$120, MATCH(A271, Providers!$I$13:$I$120, 0))</f>
        <v>N</v>
      </c>
      <c r="L271" s="4" t="s">
        <v>42</v>
      </c>
      <c r="M271" s="3" t="s">
        <v>723</v>
      </c>
      <c r="N271" s="3" t="str">
        <f>INDEX(Providers!$H$13:$H$120, MATCH(A271, Providers!$I$13:$I$120, 0))</f>
        <v/>
      </c>
    </row>
    <row r="272" spans="1:14" hidden="1" x14ac:dyDescent="0.25">
      <c r="A272" s="2" t="str">
        <f t="shared" si="4"/>
        <v>Taxonomy_classificationPR</v>
      </c>
      <c r="B272" s="4" t="s">
        <v>724</v>
      </c>
      <c r="C272" s="3" t="s">
        <v>698</v>
      </c>
      <c r="D272" s="4" t="s">
        <v>72</v>
      </c>
      <c r="E272" s="4" t="s">
        <v>704</v>
      </c>
      <c r="F272" s="4">
        <v>5</v>
      </c>
      <c r="G272" s="4">
        <v>1</v>
      </c>
      <c r="H272" s="4">
        <v>2</v>
      </c>
      <c r="I272" s="4">
        <v>13</v>
      </c>
      <c r="J272" s="4"/>
      <c r="K272" s="3" t="str">
        <f>INDEX(Providers!$G$13:$G$120, MATCH(A272, Providers!$I$13:$I$120, 0))</f>
        <v>N</v>
      </c>
      <c r="L272" s="4" t="s">
        <v>42</v>
      </c>
      <c r="M272" s="3" t="s">
        <v>725</v>
      </c>
      <c r="N272" s="3" t="str">
        <f>INDEX(Providers!$H$13:$H$120, MATCH(A272, Providers!$I$13:$I$120, 0))</f>
        <v/>
      </c>
    </row>
    <row r="273" spans="1:14" hidden="1" x14ac:dyDescent="0.25">
      <c r="A273" s="2" t="str">
        <f t="shared" si="4"/>
        <v>Taxonomy_specializationPR</v>
      </c>
      <c r="B273" s="4" t="s">
        <v>726</v>
      </c>
      <c r="C273" s="3" t="s">
        <v>698</v>
      </c>
      <c r="D273" s="4" t="s">
        <v>72</v>
      </c>
      <c r="E273" s="4" t="s">
        <v>704</v>
      </c>
      <c r="F273" s="4">
        <v>5</v>
      </c>
      <c r="G273" s="4">
        <v>1</v>
      </c>
      <c r="H273" s="4">
        <v>2</v>
      </c>
      <c r="I273" s="4">
        <v>14</v>
      </c>
      <c r="J273" s="4"/>
      <c r="K273" s="3" t="str">
        <f>INDEX(Providers!$G$13:$G$120, MATCH(A273, Providers!$I$13:$I$120, 0))</f>
        <v>N</v>
      </c>
      <c r="L273" s="4" t="s">
        <v>42</v>
      </c>
      <c r="M273" s="3" t="s">
        <v>727</v>
      </c>
      <c r="N273" s="3" t="str">
        <f>INDEX(Providers!$H$13:$H$120, MATCH(A273, Providers!$I$13:$I$120, 0))</f>
        <v/>
      </c>
    </row>
    <row r="274" spans="1:14" hidden="1" x14ac:dyDescent="0.25">
      <c r="A274" s="2" t="str">
        <f t="shared" si="4"/>
        <v>provider_genderPR</v>
      </c>
      <c r="B274" s="4" t="s">
        <v>728</v>
      </c>
      <c r="C274" s="3" t="s">
        <v>698</v>
      </c>
      <c r="D274" s="4" t="s">
        <v>72</v>
      </c>
      <c r="E274" s="4" t="s">
        <v>321</v>
      </c>
      <c r="F274" s="4">
        <v>5</v>
      </c>
      <c r="G274" s="4">
        <v>1</v>
      </c>
      <c r="H274" s="4">
        <v>3</v>
      </c>
      <c r="I274" s="4">
        <v>1</v>
      </c>
      <c r="J274" s="4"/>
      <c r="K274" s="3" t="str">
        <f>INDEX(Providers!$G$13:$G$120, MATCH(A274, Providers!$I$13:$I$120, 0))</f>
        <v>N</v>
      </c>
      <c r="L274" s="4" t="s">
        <v>40</v>
      </c>
      <c r="M274" s="3" t="s">
        <v>729</v>
      </c>
      <c r="N274" s="3" t="str">
        <f>INDEX(Providers!$H$13:$H$120, MATCH(A274, Providers!$I$13:$I$120, 0))</f>
        <v/>
      </c>
    </row>
    <row r="275" spans="1:14" ht="120" x14ac:dyDescent="0.25">
      <c r="A275" s="2" t="str">
        <f t="shared" si="4"/>
        <v>Provider_First_NmPR</v>
      </c>
      <c r="B275" s="4" t="s">
        <v>730</v>
      </c>
      <c r="C275" s="3" t="s">
        <v>698</v>
      </c>
      <c r="D275" s="4" t="s">
        <v>72</v>
      </c>
      <c r="E275" s="4" t="s">
        <v>731</v>
      </c>
      <c r="F275" s="4">
        <v>5</v>
      </c>
      <c r="G275" s="4">
        <v>1</v>
      </c>
      <c r="H275" s="4">
        <v>4</v>
      </c>
      <c r="I275" s="4">
        <v>1</v>
      </c>
      <c r="J275" s="4"/>
      <c r="K275" s="3" t="str">
        <f>INDEX(Providers!$G$13:$G$120, MATCH(A275, Providers!$I$13:$I$120, 0))</f>
        <v>Y</v>
      </c>
      <c r="L275" s="4" t="s">
        <v>42</v>
      </c>
      <c r="M275" s="3" t="s">
        <v>732</v>
      </c>
      <c r="N275" s="3" t="str">
        <f>INDEX(Providers!$H$13:$H$120, MATCH(A275, Providers!$I$13:$I$120, 0))</f>
        <v>Analysis will be specifically looking at services and those providers in rural areas, so name and location for attending versus billing provider will be required to help identify common providers across data sources.</v>
      </c>
    </row>
    <row r="276" spans="1:14" ht="120" x14ac:dyDescent="0.25">
      <c r="A276" s="2" t="str">
        <f t="shared" si="4"/>
        <v>Provider_Middle_NmPR</v>
      </c>
      <c r="B276" s="4" t="s">
        <v>733</v>
      </c>
      <c r="C276" s="3" t="s">
        <v>698</v>
      </c>
      <c r="D276" s="4" t="s">
        <v>72</v>
      </c>
      <c r="E276" s="4" t="s">
        <v>731</v>
      </c>
      <c r="F276" s="4">
        <v>5</v>
      </c>
      <c r="G276" s="4">
        <v>1</v>
      </c>
      <c r="H276" s="4">
        <v>4</v>
      </c>
      <c r="I276" s="4">
        <v>2</v>
      </c>
      <c r="J276" s="4"/>
      <c r="K276" s="3" t="str">
        <f>INDEX(Providers!$G$13:$G$120, MATCH(A276, Providers!$I$13:$I$120, 0))</f>
        <v>Y</v>
      </c>
      <c r="L276" s="4" t="s">
        <v>42</v>
      </c>
      <c r="M276" s="3" t="s">
        <v>734</v>
      </c>
      <c r="N276" s="3" t="str">
        <f>INDEX(Providers!$H$13:$H$120, MATCH(A276, Providers!$I$13:$I$120, 0))</f>
        <v>Analysis will be specifically looking at services and those providers in rural areas, so name and location for attending versus billing provider will be required to help identify common providers across data sources.</v>
      </c>
    </row>
    <row r="277" spans="1:14" ht="120" x14ac:dyDescent="0.25">
      <c r="A277" s="2" t="str">
        <f t="shared" si="4"/>
        <v>Provider_Last_NmPR</v>
      </c>
      <c r="B277" s="4" t="s">
        <v>735</v>
      </c>
      <c r="C277" s="3" t="s">
        <v>698</v>
      </c>
      <c r="D277" s="4" t="s">
        <v>72</v>
      </c>
      <c r="E277" s="4" t="s">
        <v>731</v>
      </c>
      <c r="F277" s="4">
        <v>5</v>
      </c>
      <c r="G277" s="4">
        <v>1</v>
      </c>
      <c r="H277" s="4">
        <v>4</v>
      </c>
      <c r="I277" s="4">
        <v>3</v>
      </c>
      <c r="J277" s="4"/>
      <c r="K277" s="3" t="str">
        <f>INDEX(Providers!$G$13:$G$120, MATCH(A277, Providers!$I$13:$I$120, 0))</f>
        <v>Y</v>
      </c>
      <c r="L277" s="4" t="s">
        <v>42</v>
      </c>
      <c r="M277" s="3" t="s">
        <v>736</v>
      </c>
      <c r="N277" s="3" t="str">
        <f>INDEX(Providers!$H$13:$H$120, MATCH(A277, Providers!$I$13:$I$120, 0))</f>
        <v>Analysis will be specifically looking at services and those providers in rural areas, so name and location for attending versus billing provider will be required to help identify common providers across data sources.</v>
      </c>
    </row>
    <row r="278" spans="1:14" hidden="1" x14ac:dyDescent="0.25">
      <c r="A278" s="2" t="str">
        <f t="shared" si="4"/>
        <v>Provider_PrefixPR</v>
      </c>
      <c r="B278" s="4" t="s">
        <v>737</v>
      </c>
      <c r="C278" s="3" t="s">
        <v>698</v>
      </c>
      <c r="D278" s="4" t="s">
        <v>72</v>
      </c>
      <c r="E278" s="4" t="s">
        <v>731</v>
      </c>
      <c r="F278" s="4">
        <v>5</v>
      </c>
      <c r="G278" s="4">
        <v>1</v>
      </c>
      <c r="H278" s="4">
        <v>4</v>
      </c>
      <c r="I278" s="4">
        <v>4</v>
      </c>
      <c r="J278" s="4"/>
      <c r="K278" s="3" t="str">
        <f>INDEX(Providers!$G$13:$G$120, MATCH(A278, Providers!$I$13:$I$120, 0))</f>
        <v>N</v>
      </c>
      <c r="L278" s="4" t="s">
        <v>42</v>
      </c>
      <c r="M278" s="3" t="s">
        <v>738</v>
      </c>
      <c r="N278" s="3" t="str">
        <f>INDEX(Providers!$H$13:$H$120, MATCH(A278, Providers!$I$13:$I$120, 0))</f>
        <v/>
      </c>
    </row>
    <row r="279" spans="1:14" hidden="1" x14ac:dyDescent="0.25">
      <c r="A279" s="2" t="str">
        <f t="shared" si="4"/>
        <v>Provider_SuffixPR</v>
      </c>
      <c r="B279" s="4" t="s">
        <v>739</v>
      </c>
      <c r="C279" s="3" t="s">
        <v>698</v>
      </c>
      <c r="D279" s="4" t="s">
        <v>72</v>
      </c>
      <c r="E279" s="4" t="s">
        <v>731</v>
      </c>
      <c r="F279" s="4">
        <v>5</v>
      </c>
      <c r="G279" s="4">
        <v>1</v>
      </c>
      <c r="H279" s="4">
        <v>4</v>
      </c>
      <c r="I279" s="4">
        <v>5</v>
      </c>
      <c r="J279" s="4"/>
      <c r="K279" s="3" t="str">
        <f>INDEX(Providers!$G$13:$G$120, MATCH(A279, Providers!$I$13:$I$120, 0))</f>
        <v>N</v>
      </c>
      <c r="L279" s="4" t="s">
        <v>42</v>
      </c>
      <c r="M279" s="3" t="s">
        <v>740</v>
      </c>
      <c r="N279" s="3" t="str">
        <f>INDEX(Providers!$H$13:$H$120, MATCH(A279, Providers!$I$13:$I$120, 0))</f>
        <v/>
      </c>
    </row>
    <row r="280" spans="1:14" hidden="1" x14ac:dyDescent="0.25">
      <c r="A280" s="2" t="str">
        <f t="shared" si="4"/>
        <v>Provider_First_Nm_OtherPR</v>
      </c>
      <c r="B280" s="4" t="s">
        <v>741</v>
      </c>
      <c r="C280" s="3" t="s">
        <v>698</v>
      </c>
      <c r="D280" s="4" t="s">
        <v>72</v>
      </c>
      <c r="E280" s="4" t="s">
        <v>731</v>
      </c>
      <c r="F280" s="4">
        <v>5</v>
      </c>
      <c r="G280" s="4">
        <v>1</v>
      </c>
      <c r="H280" s="4">
        <v>4</v>
      </c>
      <c r="I280" s="4">
        <v>6</v>
      </c>
      <c r="J280" s="4"/>
      <c r="K280" s="3" t="str">
        <f>INDEX(Providers!$G$13:$G$120, MATCH(A280, Providers!$I$13:$I$120, 0))</f>
        <v>N</v>
      </c>
      <c r="L280" s="4" t="s">
        <v>42</v>
      </c>
      <c r="M280" s="3" t="s">
        <v>742</v>
      </c>
      <c r="N280" s="3" t="str">
        <f>INDEX(Providers!$H$13:$H$120, MATCH(A280, Providers!$I$13:$I$120, 0))</f>
        <v/>
      </c>
    </row>
    <row r="281" spans="1:14" hidden="1" x14ac:dyDescent="0.25">
      <c r="A281" s="2" t="str">
        <f t="shared" si="4"/>
        <v>Provider_Middle_Nm_OtherPR</v>
      </c>
      <c r="B281" s="4" t="s">
        <v>743</v>
      </c>
      <c r="C281" s="3" t="s">
        <v>698</v>
      </c>
      <c r="D281" s="4" t="s">
        <v>72</v>
      </c>
      <c r="E281" s="4" t="s">
        <v>731</v>
      </c>
      <c r="F281" s="4">
        <v>5</v>
      </c>
      <c r="G281" s="4">
        <v>1</v>
      </c>
      <c r="H281" s="4">
        <v>4</v>
      </c>
      <c r="I281" s="4">
        <v>7</v>
      </c>
      <c r="J281" s="4"/>
      <c r="K281" s="3" t="str">
        <f>INDEX(Providers!$G$13:$G$120, MATCH(A281, Providers!$I$13:$I$120, 0))</f>
        <v>N</v>
      </c>
      <c r="L281" s="4" t="s">
        <v>42</v>
      </c>
      <c r="M281" s="3" t="s">
        <v>744</v>
      </c>
      <c r="N281" s="3" t="str">
        <f>INDEX(Providers!$H$13:$H$120, MATCH(A281, Providers!$I$13:$I$120, 0))</f>
        <v/>
      </c>
    </row>
    <row r="282" spans="1:14" hidden="1" x14ac:dyDescent="0.25">
      <c r="A282" s="2" t="str">
        <f t="shared" si="4"/>
        <v>Provider_Last_Nm_OtherPR</v>
      </c>
      <c r="B282" s="4" t="s">
        <v>745</v>
      </c>
      <c r="C282" s="3" t="s">
        <v>698</v>
      </c>
      <c r="D282" s="4" t="s">
        <v>72</v>
      </c>
      <c r="E282" s="4" t="s">
        <v>731</v>
      </c>
      <c r="F282" s="4">
        <v>5</v>
      </c>
      <c r="G282" s="4">
        <v>1</v>
      </c>
      <c r="H282" s="4">
        <v>4</v>
      </c>
      <c r="I282" s="4">
        <v>8</v>
      </c>
      <c r="J282" s="4"/>
      <c r="K282" s="3" t="str">
        <f>INDEX(Providers!$G$13:$G$120, MATCH(A282, Providers!$I$13:$I$120, 0))</f>
        <v>N</v>
      </c>
      <c r="L282" s="4" t="s">
        <v>42</v>
      </c>
      <c r="M282" s="3" t="s">
        <v>746</v>
      </c>
      <c r="N282" s="3" t="str">
        <f>INDEX(Providers!$H$13:$H$120, MATCH(A282, Providers!$I$13:$I$120, 0))</f>
        <v/>
      </c>
    </row>
    <row r="283" spans="1:14" hidden="1" x14ac:dyDescent="0.25">
      <c r="A283" s="2" t="str">
        <f t="shared" si="4"/>
        <v>Provider_Prefix_OtherPR</v>
      </c>
      <c r="B283" s="4" t="s">
        <v>747</v>
      </c>
      <c r="C283" s="3" t="s">
        <v>698</v>
      </c>
      <c r="D283" s="4" t="s">
        <v>72</v>
      </c>
      <c r="E283" s="4" t="s">
        <v>731</v>
      </c>
      <c r="F283" s="4">
        <v>5</v>
      </c>
      <c r="G283" s="4">
        <v>1</v>
      </c>
      <c r="H283" s="4">
        <v>4</v>
      </c>
      <c r="I283" s="4">
        <v>9</v>
      </c>
      <c r="J283" s="4"/>
      <c r="K283" s="3" t="str">
        <f>INDEX(Providers!$G$13:$G$120, MATCH(A283, Providers!$I$13:$I$120, 0))</f>
        <v>N</v>
      </c>
      <c r="L283" s="4" t="s">
        <v>42</v>
      </c>
      <c r="M283" s="3" t="s">
        <v>748</v>
      </c>
      <c r="N283" s="3" t="str">
        <f>INDEX(Providers!$H$13:$H$120, MATCH(A283, Providers!$I$13:$I$120, 0))</f>
        <v/>
      </c>
    </row>
    <row r="284" spans="1:14" hidden="1" x14ac:dyDescent="0.25">
      <c r="A284" s="2" t="str">
        <f t="shared" si="4"/>
        <v>Provider_Suffix_OtherPR</v>
      </c>
      <c r="B284" s="4" t="s">
        <v>749</v>
      </c>
      <c r="C284" s="3" t="s">
        <v>698</v>
      </c>
      <c r="D284" s="4" t="s">
        <v>72</v>
      </c>
      <c r="E284" s="4" t="s">
        <v>731</v>
      </c>
      <c r="F284" s="4">
        <v>5</v>
      </c>
      <c r="G284" s="4">
        <v>1</v>
      </c>
      <c r="H284" s="4">
        <v>4</v>
      </c>
      <c r="I284" s="4">
        <v>10</v>
      </c>
      <c r="J284" s="4"/>
      <c r="K284" s="3" t="str">
        <f>INDEX(Providers!$G$13:$G$120, MATCH(A284, Providers!$I$13:$I$120, 0))</f>
        <v>N</v>
      </c>
      <c r="L284" s="4" t="s">
        <v>42</v>
      </c>
      <c r="M284" s="3" t="s">
        <v>750</v>
      </c>
      <c r="N284" s="3" t="str">
        <f>INDEX(Providers!$H$13:$H$120, MATCH(A284, Providers!$I$13:$I$120, 0))</f>
        <v/>
      </c>
    </row>
    <row r="285" spans="1:14" ht="120" x14ac:dyDescent="0.25">
      <c r="A285" s="2" t="str">
        <f t="shared" si="4"/>
        <v>Provider_Org_NmPR</v>
      </c>
      <c r="B285" s="4" t="s">
        <v>751</v>
      </c>
      <c r="C285" s="3" t="s">
        <v>698</v>
      </c>
      <c r="D285" s="4" t="s">
        <v>72</v>
      </c>
      <c r="E285" s="4" t="s">
        <v>731</v>
      </c>
      <c r="F285" s="4">
        <v>5</v>
      </c>
      <c r="G285" s="4">
        <v>1</v>
      </c>
      <c r="H285" s="4">
        <v>4</v>
      </c>
      <c r="I285" s="4">
        <v>11</v>
      </c>
      <c r="J285" s="4"/>
      <c r="K285" s="3" t="str">
        <f>INDEX(Providers!$G$13:$G$120, MATCH(A285, Providers!$I$13:$I$120, 0))</f>
        <v>Y</v>
      </c>
      <c r="L285" s="4" t="s">
        <v>42</v>
      </c>
      <c r="M285" s="3" t="s">
        <v>752</v>
      </c>
      <c r="N285" s="3" t="str">
        <f>INDEX(Providers!$H$13:$H$120, MATCH(A285, Providers!$I$13:$I$120, 0))</f>
        <v>Analysis will be specifically looking at services and those providers in rural areas, so name and location for attending versus billing provider will be required to help identify common providers across data sources.</v>
      </c>
    </row>
    <row r="286" spans="1:14" hidden="1" x14ac:dyDescent="0.25">
      <c r="A286" s="2" t="str">
        <f t="shared" si="4"/>
        <v>Provider_Org_Nm_OtherPR</v>
      </c>
      <c r="B286" s="4" t="s">
        <v>753</v>
      </c>
      <c r="C286" s="3" t="s">
        <v>698</v>
      </c>
      <c r="D286" s="4" t="s">
        <v>72</v>
      </c>
      <c r="E286" s="4" t="s">
        <v>731</v>
      </c>
      <c r="F286" s="4">
        <v>5</v>
      </c>
      <c r="G286" s="4">
        <v>1</v>
      </c>
      <c r="H286" s="4">
        <v>4</v>
      </c>
      <c r="I286" s="4">
        <v>12</v>
      </c>
      <c r="J286" s="4"/>
      <c r="K286" s="3" t="str">
        <f>INDEX(Providers!$G$13:$G$120, MATCH(A286, Providers!$I$13:$I$120, 0))</f>
        <v>N</v>
      </c>
      <c r="L286" s="4" t="s">
        <v>42</v>
      </c>
      <c r="M286" s="3" t="s">
        <v>754</v>
      </c>
      <c r="N286" s="3" t="str">
        <f>INDEX(Providers!$H$13:$H$120, MATCH(A286, Providers!$I$13:$I$120, 0))</f>
        <v/>
      </c>
    </row>
    <row r="287" spans="1:14" ht="30" hidden="1" x14ac:dyDescent="0.25">
      <c r="A287" s="2" t="str">
        <f t="shared" si="4"/>
        <v>primary_streetPR</v>
      </c>
      <c r="B287" s="4" t="s">
        <v>755</v>
      </c>
      <c r="C287" s="3" t="s">
        <v>698</v>
      </c>
      <c r="D287" s="4" t="s">
        <v>72</v>
      </c>
      <c r="E287" s="4" t="s">
        <v>326</v>
      </c>
      <c r="F287" s="4">
        <v>5</v>
      </c>
      <c r="G287" s="4">
        <v>1</v>
      </c>
      <c r="H287" s="4">
        <v>5</v>
      </c>
      <c r="I287" s="4">
        <v>1</v>
      </c>
      <c r="J287" s="4"/>
      <c r="K287" s="3" t="str">
        <f>INDEX(Providers!$G$13:$G$120, MATCH(A287, Providers!$I$13:$I$120, 0))</f>
        <v>N</v>
      </c>
      <c r="L287" s="4" t="s">
        <v>42</v>
      </c>
      <c r="M287" s="3" t="s">
        <v>756</v>
      </c>
      <c r="N287" s="3" t="str">
        <f>INDEX(Providers!$H$13:$H$120, MATCH(A287, Providers!$I$13:$I$120, 0))</f>
        <v/>
      </c>
    </row>
    <row r="288" spans="1:14" hidden="1" x14ac:dyDescent="0.25">
      <c r="A288" s="2" t="str">
        <f t="shared" si="4"/>
        <v>primary_cityPR</v>
      </c>
      <c r="B288" s="4" t="s">
        <v>757</v>
      </c>
      <c r="C288" s="3" t="s">
        <v>698</v>
      </c>
      <c r="D288" s="4" t="s">
        <v>72</v>
      </c>
      <c r="E288" s="4" t="s">
        <v>326</v>
      </c>
      <c r="F288" s="4">
        <v>5</v>
      </c>
      <c r="G288" s="4">
        <v>1</v>
      </c>
      <c r="H288" s="4">
        <v>5</v>
      </c>
      <c r="I288" s="4">
        <v>2</v>
      </c>
      <c r="J288" s="4"/>
      <c r="K288" s="3" t="str">
        <f>INDEX(Providers!$G$13:$G$120, MATCH(A288, Providers!$I$13:$I$120, 0))</f>
        <v>N</v>
      </c>
      <c r="L288" s="4" t="s">
        <v>42</v>
      </c>
      <c r="M288" s="3" t="s">
        <v>758</v>
      </c>
      <c r="N288" s="3" t="str">
        <f>INDEX(Providers!$H$13:$H$120, MATCH(A288, Providers!$I$13:$I$120, 0))</f>
        <v/>
      </c>
    </row>
    <row r="289" spans="1:14" hidden="1" x14ac:dyDescent="0.25">
      <c r="A289" s="2" t="str">
        <f t="shared" si="4"/>
        <v>primary_statePR</v>
      </c>
      <c r="B289" s="4" t="s">
        <v>759</v>
      </c>
      <c r="C289" s="3" t="s">
        <v>698</v>
      </c>
      <c r="D289" s="4" t="s">
        <v>72</v>
      </c>
      <c r="E289" s="4" t="s">
        <v>326</v>
      </c>
      <c r="F289" s="4">
        <v>5</v>
      </c>
      <c r="G289" s="4">
        <v>1</v>
      </c>
      <c r="H289" s="4">
        <v>5</v>
      </c>
      <c r="I289" s="4">
        <v>3</v>
      </c>
      <c r="J289" s="4"/>
      <c r="K289" s="3" t="str">
        <f>INDEX(Providers!$G$13:$G$120, MATCH(A289, Providers!$I$13:$I$120, 0))</f>
        <v>N</v>
      </c>
      <c r="L289" s="4" t="s">
        <v>40</v>
      </c>
      <c r="M289" s="3" t="s">
        <v>760</v>
      </c>
      <c r="N289" s="3" t="str">
        <f>INDEX(Providers!$H$13:$H$120, MATCH(A289, Providers!$I$13:$I$120, 0))</f>
        <v/>
      </c>
    </row>
    <row r="290" spans="1:14" ht="30" hidden="1" x14ac:dyDescent="0.25">
      <c r="A290" s="2" t="str">
        <f t="shared" si="4"/>
        <v>primary_zipPR</v>
      </c>
      <c r="B290" s="4" t="s">
        <v>761</v>
      </c>
      <c r="C290" s="3" t="s">
        <v>698</v>
      </c>
      <c r="D290" s="4" t="s">
        <v>72</v>
      </c>
      <c r="E290" s="4" t="s">
        <v>326</v>
      </c>
      <c r="F290" s="4">
        <v>5</v>
      </c>
      <c r="G290" s="4">
        <v>1</v>
      </c>
      <c r="H290" s="4">
        <v>5</v>
      </c>
      <c r="I290" s="4">
        <v>4</v>
      </c>
      <c r="J290" s="4"/>
      <c r="K290" s="3" t="str">
        <f>INDEX(Providers!$G$13:$G$120, MATCH(A290, Providers!$I$13:$I$120, 0))</f>
        <v>N</v>
      </c>
      <c r="L290" s="4" t="s">
        <v>42</v>
      </c>
      <c r="M290" s="3" t="s">
        <v>762</v>
      </c>
      <c r="N290" s="3" t="str">
        <f>INDEX(Providers!$H$13:$H$120, MATCH(A290, Providers!$I$13:$I$120, 0))</f>
        <v/>
      </c>
    </row>
    <row r="291" spans="1:14" ht="45" hidden="1" x14ac:dyDescent="0.25">
      <c r="A291" s="2" t="str">
        <f t="shared" si="4"/>
        <v>Addr_TypePR</v>
      </c>
      <c r="B291" s="4" t="s">
        <v>763</v>
      </c>
      <c r="C291" s="3" t="s">
        <v>698</v>
      </c>
      <c r="D291" s="4" t="s">
        <v>72</v>
      </c>
      <c r="E291" s="4" t="s">
        <v>326</v>
      </c>
      <c r="F291" s="4">
        <v>5</v>
      </c>
      <c r="G291" s="4">
        <v>1</v>
      </c>
      <c r="H291" s="4">
        <v>5</v>
      </c>
      <c r="I291" s="4">
        <v>5</v>
      </c>
      <c r="J291" s="4"/>
      <c r="K291" s="3" t="str">
        <f>INDEX(Providers!$G$13:$G$120, MATCH(A291, Providers!$I$13:$I$120, 0))</f>
        <v>N</v>
      </c>
      <c r="L291" s="4" t="s">
        <v>42</v>
      </c>
      <c r="M291" s="3" t="s">
        <v>764</v>
      </c>
      <c r="N291" s="3" t="str">
        <f>INDEX(Providers!$H$13:$H$120, MATCH(A291, Providers!$I$13:$I$120, 0))</f>
        <v/>
      </c>
    </row>
    <row r="292" spans="1:14" hidden="1" x14ac:dyDescent="0.25">
      <c r="A292" s="2" t="str">
        <f t="shared" si="4"/>
        <v>Addr_Street_1PR</v>
      </c>
      <c r="B292" s="4" t="s">
        <v>765</v>
      </c>
      <c r="C292" s="3" t="s">
        <v>698</v>
      </c>
      <c r="D292" s="4" t="s">
        <v>72</v>
      </c>
      <c r="E292" s="4" t="s">
        <v>326</v>
      </c>
      <c r="F292" s="4">
        <v>5</v>
      </c>
      <c r="G292" s="4">
        <v>1</v>
      </c>
      <c r="H292" s="4">
        <v>5</v>
      </c>
      <c r="I292" s="4">
        <v>6</v>
      </c>
      <c r="J292" s="4"/>
      <c r="K292" s="3" t="str">
        <f>INDEX(Providers!$G$13:$G$120, MATCH(A292, Providers!$I$13:$I$120, 0))</f>
        <v>N</v>
      </c>
      <c r="L292" s="4" t="s">
        <v>42</v>
      </c>
      <c r="M292" s="3" t="s">
        <v>766</v>
      </c>
      <c r="N292" s="3" t="str">
        <f>INDEX(Providers!$H$13:$H$120, MATCH(A292, Providers!$I$13:$I$120, 0))</f>
        <v/>
      </c>
    </row>
    <row r="293" spans="1:14" hidden="1" x14ac:dyDescent="0.25">
      <c r="A293" s="2" t="str">
        <f t="shared" si="4"/>
        <v>Addr_Street_2PR</v>
      </c>
      <c r="B293" s="4" t="s">
        <v>767</v>
      </c>
      <c r="C293" s="3" t="s">
        <v>698</v>
      </c>
      <c r="D293" s="4" t="s">
        <v>72</v>
      </c>
      <c r="E293" s="4" t="s">
        <v>326</v>
      </c>
      <c r="F293" s="4">
        <v>5</v>
      </c>
      <c r="G293" s="4">
        <v>1</v>
      </c>
      <c r="H293" s="4">
        <v>5</v>
      </c>
      <c r="I293" s="4">
        <v>7</v>
      </c>
      <c r="J293" s="4"/>
      <c r="K293" s="3" t="str">
        <f>INDEX(Providers!$G$13:$G$120, MATCH(A293, Providers!$I$13:$I$120, 0))</f>
        <v>N</v>
      </c>
      <c r="L293" s="4" t="s">
        <v>42</v>
      </c>
      <c r="M293" s="3" t="s">
        <v>768</v>
      </c>
      <c r="N293" s="3" t="str">
        <f>INDEX(Providers!$H$13:$H$120, MATCH(A293, Providers!$I$13:$I$120, 0))</f>
        <v/>
      </c>
    </row>
    <row r="294" spans="1:14" ht="90" x14ac:dyDescent="0.25">
      <c r="A294" s="2" t="str">
        <f t="shared" si="4"/>
        <v>Addr_CityPR</v>
      </c>
      <c r="B294" s="4" t="s">
        <v>769</v>
      </c>
      <c r="C294" s="3" t="s">
        <v>698</v>
      </c>
      <c r="D294" s="4" t="s">
        <v>72</v>
      </c>
      <c r="E294" s="4" t="s">
        <v>326</v>
      </c>
      <c r="F294" s="4">
        <v>5</v>
      </c>
      <c r="G294" s="4">
        <v>1</v>
      </c>
      <c r="H294" s="4">
        <v>5</v>
      </c>
      <c r="I294" s="4">
        <v>8</v>
      </c>
      <c r="J294" s="4"/>
      <c r="K294" s="3" t="str">
        <f>INDEX(Providers!$G$13:$G$120, MATCH(A294, Providers!$I$13:$I$120, 0))</f>
        <v>Y</v>
      </c>
      <c r="L294" s="4" t="s">
        <v>42</v>
      </c>
      <c r="M294" s="3" t="s">
        <v>770</v>
      </c>
      <c r="N294" s="3" t="str">
        <f>INDEX(Providers!$H$13:$H$120, MATCH(A294, Providers!$I$13:$I$120, 0))</f>
        <v>Analysis will be specifically looking at services and those providers in rural areas, so name and location for attending versus billing provider will be required.</v>
      </c>
    </row>
    <row r="295" spans="1:14" ht="90" x14ac:dyDescent="0.25">
      <c r="A295" s="2" t="str">
        <f t="shared" si="4"/>
        <v>Addr_StatePR</v>
      </c>
      <c r="B295" s="4" t="s">
        <v>771</v>
      </c>
      <c r="C295" s="3" t="s">
        <v>698</v>
      </c>
      <c r="D295" s="4" t="s">
        <v>72</v>
      </c>
      <c r="E295" s="4" t="s">
        <v>326</v>
      </c>
      <c r="F295" s="4">
        <v>5</v>
      </c>
      <c r="G295" s="4">
        <v>1</v>
      </c>
      <c r="H295" s="4">
        <v>5</v>
      </c>
      <c r="I295" s="4">
        <v>9</v>
      </c>
      <c r="J295" s="4"/>
      <c r="K295" s="3" t="str">
        <f>INDEX(Providers!$G$13:$G$120, MATCH(A295, Providers!$I$13:$I$120, 0))</f>
        <v>Y</v>
      </c>
      <c r="L295" s="4" t="s">
        <v>40</v>
      </c>
      <c r="M295" s="3" t="s">
        <v>772</v>
      </c>
      <c r="N295" s="3" t="str">
        <f>INDEX(Providers!$H$13:$H$120, MATCH(A295, Providers!$I$13:$I$120, 0))</f>
        <v>Analysis will be specifically looking at services and those providers in rural areas, so name and location for attending versus billing provider will be required.</v>
      </c>
    </row>
    <row r="296" spans="1:14" ht="90" x14ac:dyDescent="0.25">
      <c r="A296" s="2" t="str">
        <f t="shared" si="4"/>
        <v>Addr_ZIPPR</v>
      </c>
      <c r="B296" s="4" t="s">
        <v>773</v>
      </c>
      <c r="C296" s="3" t="s">
        <v>698</v>
      </c>
      <c r="D296" s="4" t="s">
        <v>72</v>
      </c>
      <c r="E296" s="4" t="s">
        <v>326</v>
      </c>
      <c r="F296" s="4">
        <v>5</v>
      </c>
      <c r="G296" s="4">
        <v>1</v>
      </c>
      <c r="H296" s="4">
        <v>5</v>
      </c>
      <c r="I296" s="4">
        <v>10</v>
      </c>
      <c r="J296" s="4"/>
      <c r="K296" s="3" t="str">
        <f>INDEX(Providers!$G$13:$G$120, MATCH(A296, Providers!$I$13:$I$120, 0))</f>
        <v>Y</v>
      </c>
      <c r="L296" s="4" t="s">
        <v>42</v>
      </c>
      <c r="M296" s="3" t="s">
        <v>774</v>
      </c>
      <c r="N296" s="3" t="str">
        <f>INDEX(Providers!$H$13:$H$120, MATCH(A296, Providers!$I$13:$I$120, 0))</f>
        <v>Analysis will be specifically looking at services and those providers in rural areas, so name and location for attending versus billing provider will be required.</v>
      </c>
    </row>
    <row r="297" spans="1:14" ht="30" hidden="1" x14ac:dyDescent="0.25">
      <c r="A297" s="2" t="str">
        <f t="shared" si="4"/>
        <v>Zip_Cd_3_DigitPR</v>
      </c>
      <c r="B297" s="4" t="s">
        <v>775</v>
      </c>
      <c r="C297" s="3" t="s">
        <v>698</v>
      </c>
      <c r="D297" s="4" t="s">
        <v>72</v>
      </c>
      <c r="E297" s="4" t="s">
        <v>326</v>
      </c>
      <c r="F297" s="4">
        <v>5</v>
      </c>
      <c r="G297" s="4">
        <v>1</v>
      </c>
      <c r="H297" s="4">
        <v>5</v>
      </c>
      <c r="I297" s="4">
        <v>11</v>
      </c>
      <c r="J297" s="4"/>
      <c r="K297" s="3" t="str">
        <f>INDEX(Providers!$G$13:$G$120, MATCH(A297, Providers!$I$13:$I$120, 0))</f>
        <v>N</v>
      </c>
      <c r="L297" s="4" t="s">
        <v>42</v>
      </c>
      <c r="M297" s="3" t="s">
        <v>776</v>
      </c>
      <c r="N297" s="3" t="str">
        <f>INDEX(Providers!$H$13:$H$120, MATCH(A297, Providers!$I$13:$I$120, 0))</f>
        <v/>
      </c>
    </row>
    <row r="298" spans="1:14" ht="45" hidden="1" x14ac:dyDescent="0.25">
      <c r="A298" s="2" t="str">
        <f t="shared" si="4"/>
        <v>county_fipsPR</v>
      </c>
      <c r="B298" s="4" t="s">
        <v>660</v>
      </c>
      <c r="C298" s="3" t="s">
        <v>698</v>
      </c>
      <c r="D298" s="4" t="s">
        <v>72</v>
      </c>
      <c r="E298" s="4" t="s">
        <v>326</v>
      </c>
      <c r="F298" s="4">
        <v>5</v>
      </c>
      <c r="G298" s="4">
        <v>1</v>
      </c>
      <c r="H298" s="4">
        <v>5</v>
      </c>
      <c r="I298" s="4">
        <v>12</v>
      </c>
      <c r="J298" s="4"/>
      <c r="K298" s="3" t="str">
        <f>INDEX(Providers!$G$13:$G$120, MATCH(A298, Providers!$I$13:$I$120, 0))</f>
        <v>N</v>
      </c>
      <c r="L298" s="4" t="s">
        <v>42</v>
      </c>
      <c r="M298" s="3" t="s">
        <v>661</v>
      </c>
      <c r="N298" s="3" t="str">
        <f>INDEX(Providers!$H$13:$H$120, MATCH(A298, Providers!$I$13:$I$120, 0))</f>
        <v/>
      </c>
    </row>
    <row r="299" spans="1:14" hidden="1" x14ac:dyDescent="0.25">
      <c r="A299" s="2" t="str">
        <f t="shared" si="4"/>
        <v>county_namePR</v>
      </c>
      <c r="B299" s="4" t="s">
        <v>662</v>
      </c>
      <c r="C299" s="4" t="s">
        <v>698</v>
      </c>
      <c r="D299" s="4" t="s">
        <v>72</v>
      </c>
      <c r="E299" s="4" t="s">
        <v>326</v>
      </c>
      <c r="F299" s="4">
        <v>5</v>
      </c>
      <c r="G299" s="4">
        <v>1</v>
      </c>
      <c r="H299" s="4">
        <v>5</v>
      </c>
      <c r="I299" s="4">
        <v>13</v>
      </c>
      <c r="J299" s="4"/>
      <c r="K299" s="3" t="str">
        <f>INDEX(Providers!$G$13:$G$120, MATCH(A299, Providers!$I$13:$I$120, 0))</f>
        <v>N</v>
      </c>
      <c r="L299" s="4" t="s">
        <v>42</v>
      </c>
      <c r="M299" s="4" t="s">
        <v>663</v>
      </c>
      <c r="N299" s="3" t="str">
        <f>INDEX(Providers!$H$13:$H$120, MATCH(A299, Providers!$I$13:$I$120, 0))</f>
        <v/>
      </c>
    </row>
    <row r="300" spans="1:14" ht="15" customHeight="1" x14ac:dyDescent="0.25">
      <c r="C300" s="64"/>
    </row>
  </sheetData>
  <sheetProtection selectLockedCells="1" selectUnlockedCells="1"/>
  <autoFilter ref="B1:M299" xr:uid="{8748A96F-935D-4F38-9C7D-4EF30D4C0E96}">
    <filterColumn colId="9">
      <filters>
        <filter val="Y"/>
      </filters>
    </filterColumn>
  </autoFilter>
  <sortState xmlns:xlrd2="http://schemas.microsoft.com/office/spreadsheetml/2017/richdata2" ref="A2:O304">
    <sortCondition ref="F2:F304"/>
    <sortCondition ref="G2:G304"/>
    <sortCondition ref="H2:H304"/>
    <sortCondition ref="I2:I304"/>
  </sortState>
  <phoneticPr fontId="5" type="noConversion"/>
  <dataValidations count="1">
    <dataValidation errorStyle="warning" allowBlank="1" showErrorMessage="1" promptTitle="Yes_No" sqref="B2:B5" xr:uid="{9082A47A-E49C-452C-AD2D-952905A29DBA}"/>
  </dataValidations>
  <hyperlinks>
    <hyperlink ref="M41" r:id="rId1" xr:uid="{E714B9BC-FA9F-488E-8436-6F876531D4B9}"/>
    <hyperlink ref="M42" r:id="rId2" xr:uid="{748C9873-7E19-4044-A195-1189CBF3538F}"/>
    <hyperlink ref="M181" r:id="rId3" xr:uid="{49C32596-28E0-4280-B212-20E207181F81}"/>
    <hyperlink ref="M39" r:id="rId4" xr:uid="{364E6B9D-2739-490F-B038-B8DBB98ECDDF}"/>
  </hyperlinks>
  <pageMargins left="0.7" right="0.7" top="0.75" bottom="0.75" header="0.3" footer="0.3"/>
  <pageSetup scale="68" orientation="landscape" horizontalDpi="1200" verticalDpi="120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DF5B6C9A3BBD4F8B506BBC14051DCA" ma:contentTypeVersion="20" ma:contentTypeDescription="Create a new document." ma:contentTypeScope="" ma:versionID="220c24e85ec1b33c93cdcbb01216a407">
  <xsd:schema xmlns:xsd="http://www.w3.org/2001/XMLSchema" xmlns:xs="http://www.w3.org/2001/XMLSchema" xmlns:p="http://schemas.microsoft.com/office/2006/metadata/properties" xmlns:ns1="http://schemas.microsoft.com/sharepoint/v3" xmlns:ns2="34b74753-36bf-4d40-84e0-3557ee93d260" xmlns:ns4="59da1016-2a1b-4f8a-9768-d7a4932f6f16" targetNamespace="http://schemas.microsoft.com/office/2006/metadata/properties" ma:root="true" ma:fieldsID="9065dacdcec072c4efe58db085534750" ns1:_="" ns2:_="" ns4:_="">
    <xsd:import namespace="http://schemas.microsoft.com/sharepoint/v3"/>
    <xsd:import namespace="34b74753-36bf-4d40-84e0-3557ee93d260"/>
    <xsd:import namespace="59da1016-2a1b-4f8a-9768-d7a4932f6f16"/>
    <xsd:element name="properties">
      <xsd:complexType>
        <xsd:sequence>
          <xsd:element name="documentManagement">
            <xsd:complexType>
              <xsd:all>
                <xsd:element ref="ns2:CopyToStateLib" minOccurs="0"/>
                <xsd:element ref="ns2:DocumentLocale" minOccurs="0"/>
                <xsd:element ref="ns2:Metadata" minOccurs="0"/>
                <xsd:element ref="ns2:RetentionPeriodDate" minOccurs="0"/>
                <xsd:element ref="ns1:RoutingRuleDescription"/>
                <xsd:element ref="ns4:IACategory" minOccurs="0"/>
                <xsd:element ref="ns4:IATopic" minOccurs="0"/>
                <xsd:element ref="ns4:IASubtopic" minOccurs="0"/>
                <xsd:element ref="ns4:DocumentExpirationDate" minOccurs="0"/>
                <xsd:element ref="ns2:Meta_x0020_Description" minOccurs="0"/>
                <xsd:element ref="ns2:Meta_x0020_Keywords" minOccurs="0"/>
                <xsd:element ref="ns1:URL" minOccurs="0"/>
                <xsd:element ref="ns4:SharedWithUsers" minOccurs="0"/>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8" ma:displayName="Description" ma:description="" ma:internalName="RoutingRuleDescription">
      <xsd:simpleType>
        <xsd:restriction base="dms:Text">
          <xsd:maxLength value="255"/>
        </xsd:restriction>
      </xsd:simpleType>
    </xsd:element>
    <xsd:element name="URL" ma:index="16"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b74753-36bf-4d40-84e0-3557ee93d260" elementFormDefault="qualified">
    <xsd:import namespace="http://schemas.microsoft.com/office/2006/documentManagement/types"/>
    <xsd:import namespace="http://schemas.microsoft.com/office/infopath/2007/PartnerControls"/>
    <xsd:element name="CopyToStateLib" ma:index="4" nillable="true" ma:displayName="Copy To State Library" ma:default="0" ma:description="Many documents are automatically archived by the Oregon State Library. Choose 'Yes' to ensure that this document will be archived. Follow this link for more information: http://oregon.gov/OSL/GRES/metatag_attribute_set.shtml" ma:internalName="CopyToStateLib" ma:readOnly="false">
      <xsd:simpleType>
        <xsd:restriction base="dms:Boolean"/>
      </xsd:simpleType>
    </xsd:element>
    <xsd:element name="DocumentLocale" ma:index="5" nillable="true" ma:displayName="Locale" ma:default="en" ma:internalName="DocumentLocale" ma:readOnly="false">
      <xsd:simpleType>
        <xsd:restriction base="dms:Text">
          <xsd:maxLength value="10"/>
        </xsd:restriction>
      </xsd:simpleType>
    </xsd:element>
    <xsd:element name="Metadata" ma:index="6" nillable="true" ma:displayName="Metadata" ma:internalName="Metadata" ma:readOnly="false">
      <xsd:simpleType>
        <xsd:restriction base="dms:Note"/>
      </xsd:simpleType>
    </xsd:element>
    <xsd:element name="RetentionPeriodDate" ma:index="7" nillable="true" ma:displayName="Retention Period Date" ma:format="DateOnly" ma:internalName="RetentionPeriodDate" ma:readOnly="false">
      <xsd:simpleType>
        <xsd:restriction base="dms:DateTime"/>
      </xsd:simpleType>
    </xsd:element>
    <xsd:element name="Meta_x0020_Description" ma:index="14" nillable="true" ma:displayName="Meta Description" ma:internalName="Meta_x0020_Description" ma:readOnly="false">
      <xsd:simpleType>
        <xsd:restriction base="dms:Text"/>
      </xsd:simpleType>
    </xsd:element>
    <xsd:element name="Meta_x0020_Keywords" ma:index="15" nillable="true" ma:displayName="Meta Keywords" ma:internalName="Meta_x0020_Keywords" ma:readOnly="false">
      <xsd:simpleType>
        <xsd:restriction base="dms:Text"/>
      </xsd:simpleType>
    </xsd:element>
    <xsd:element name="Category" ma:index="22" nillable="true" ma:displayName="Category" ma:default="DRC" ma:internalName="Category">
      <xsd:complexType>
        <xsd:complexContent>
          <xsd:extension base="dms:MultiChoice">
            <xsd:sequence>
              <xsd:element name="Value" maxOccurs="unbounded" minOccurs="0" nillable="true">
                <xsd:simpleType>
                  <xsd:restriction base="dms:Choice">
                    <xsd:enumeration value="DRC"/>
                    <xsd:enumeration value="TAG"/>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0"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1"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2"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3" nillable="true" ma:displayName="Document Expiration Date" ma:format="DateOnly" ma:internalName="DocumentExpirationDate" ma:readOnly="false">
      <xsd:simpleType>
        <xsd:restriction base="dms:DateTime"/>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3" ma:displayName="Title"/>
        <xsd:element ref="dc:subject" minOccurs="0" maxOccurs="1"/>
        <xsd:element ref="dc:description" minOccurs="0" maxOccurs="1"/>
        <xsd:element name="keywords" minOccurs="0" maxOccurs="1" type="xsd:string" ma:index="9"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RetentionPeriodDate xmlns="34b74753-36bf-4d40-84e0-3557ee93d260" xsi:nil="true"/>
    <DocumentExpirationDate xmlns="59da1016-2a1b-4f8a-9768-d7a4932f6f16" xsi:nil="true"/>
    <IATopic xmlns="59da1016-2a1b-4f8a-9768-d7a4932f6f16" xsi:nil="true"/>
    <DocumentLocale xmlns="34b74753-36bf-4d40-84e0-3557ee93d260" xsi:nil="true"/>
    <IASubtopic xmlns="59da1016-2a1b-4f8a-9768-d7a4932f6f16" xsi:nil="true"/>
    <URL xmlns="http://schemas.microsoft.com/sharepoint/v3">
      <Url>https://www-auth.oregon.gov/oha/HPA/ANALYTICS/Pages/Data-Review-Committee.aspx</Url>
      <Description>https://www.oregon.gov/oha/HPA/ANALYTICS/Pages/Data-Review-Committee.aspx</Description>
    </URL>
    <Meta_x0020_Description xmlns="34b74753-36bf-4d40-84e0-3557ee93d260" xsi:nil="true"/>
    <CopyToStateLib xmlns="34b74753-36bf-4d40-84e0-3557ee93d260">false</CopyToStateLib>
    <Metadata xmlns="34b74753-36bf-4d40-84e0-3557ee93d260" xsi:nil="true"/>
    <RoutingRuleDescription xmlns="http://schemas.microsoft.com/sharepoint/v3">6978 APAC Data Elements Workbook</RoutingRuleDescription>
    <Meta_x0020_Keywords xmlns="34b74753-36bf-4d40-84e0-3557ee93d260" xsi:nil="true"/>
    <Category xmlns="34b74753-36bf-4d40-84e0-3557ee93d260">
      <Value>DRC</Value>
    </Category>
  </documentManagement>
</p:properties>
</file>

<file path=customXml/itemProps1.xml><?xml version="1.0" encoding="utf-8"?>
<ds:datastoreItem xmlns:ds="http://schemas.openxmlformats.org/officeDocument/2006/customXml" ds:itemID="{3C45CF7C-E0F0-49B4-939A-EF328385D1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4b74753-36bf-4d40-84e0-3557ee93d260"/>
    <ds:schemaRef ds:uri="59da1016-2a1b-4f8a-9768-d7a4932f6f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C4EE80-29E3-4A43-A438-DE26FDEA62C2}">
  <ds:schemaRefs>
    <ds:schemaRef ds:uri="http://schemas.microsoft.com/sharepoint/v3/contenttype/forms"/>
  </ds:schemaRefs>
</ds:datastoreItem>
</file>

<file path=customXml/itemProps3.xml><?xml version="1.0" encoding="utf-8"?>
<ds:datastoreItem xmlns:ds="http://schemas.openxmlformats.org/officeDocument/2006/customXml" ds:itemID="{AE96A231-5B14-4949-9AED-1ABBDC4C1B3F}">
  <ds:schemaRefs>
    <ds:schemaRef ds:uri="http://purl.org/dc/dcmitype/"/>
    <ds:schemaRef ds:uri="http://schemas.microsoft.com/office/2006/documentManagement/types"/>
    <ds:schemaRef ds:uri="http://schemas.microsoft.com/office/infopath/2007/PartnerControls"/>
    <ds:schemaRef ds:uri="http://purl.org/dc/elements/1.1/"/>
    <ds:schemaRef ds:uri="http://www.w3.org/XML/1998/namespace"/>
    <ds:schemaRef ds:uri="http://schemas.microsoft.com/sharepoint/v3"/>
    <ds:schemaRef ds:uri="http://schemas.openxmlformats.org/package/2006/metadata/core-properties"/>
    <ds:schemaRef ds:uri="59da1016-2a1b-4f8a-9768-d7a4932f6f16"/>
    <ds:schemaRef ds:uri="34b74753-36bf-4d40-84e0-3557ee93d260"/>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MedicalClaims</vt:lpstr>
      <vt:lpstr>DentalClaims</vt:lpstr>
      <vt:lpstr>Providers</vt:lpstr>
      <vt:lpstr>MasterElementsList_MEL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6978 APAC Data Elements Workbook</dc:title>
  <dc:creator>Kevin Langstaff (he/him)</dc:creator>
  <cp:keywords/>
  <cp:lastModifiedBy>OLIVER James</cp:lastModifiedBy>
  <cp:lastPrinted>2026-06-09T16:48:03Z</cp:lastPrinted>
  <dcterms:created xsi:type="dcterms:W3CDTF">2025-11-18T15:28:13Z</dcterms:created>
  <dcterms:modified xsi:type="dcterms:W3CDTF">2026-07-13T15:14:40Z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0x01010040DF5B6C9A3BBD4F8B506BBC14051DCA</vt:lpwstr>
  </property>
  <property fmtid="{D5CDD505-2E9C-101B-9397-08002B2CF9AE}" pid="3" name="MSIP_Label_ebdd6eeb-0dd0-4927-947e-a759f08fcf55_SiteId">
    <vt:lpwstr>658e63e8-8d39-499c-8f48-13adc9452f4c</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etDate">
    <vt:lpwstr>2024-01-18T15:33:47Z</vt:lpwstr>
  </property>
  <property fmtid="{D5CDD505-2E9C-101B-9397-08002B2CF9AE}" pid="7" name="MSIP_Label_ebdd6eeb-0dd0-4927-947e-a759f08fcf55_ActionId">
    <vt:lpwstr>ac73cefe-919d-48eb-aad1-f62ba7ea0c55</vt:lpwstr>
  </property>
  <property fmtid="{D5CDD505-2E9C-101B-9397-08002B2CF9AE}" pid="8" name="MSIP_Label_ebdd6eeb-0dd0-4927-947e-a759f08fcf55_ContentBits">
    <vt:lpwstr>0</vt:lpwstr>
  </property>
  <property fmtid="{D5CDD505-2E9C-101B-9397-08002B2CF9AE}" pid="9" name="MSIP_Label_ebdd6eeb-0dd0-4927-947e-a759f08fcf55_Enabled">
    <vt:lpwstr>true</vt:lpwstr>
  </property>
</Properties>
</file>