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I:\Health Analytics\Hospital Reporting Program\Community Benefit\Submitted Community Benefit Forms\2022 Reports Plus\2022 CBR-1 Forms\Redacted CBR-1s\"/>
    </mc:Choice>
  </mc:AlternateContent>
  <xr:revisionPtr revIDLastSave="0" documentId="8_{F64F6EC5-BDA2-4E86-A5E5-DA31B08831BB}" xr6:coauthVersionLast="47" xr6:coauthVersionMax="47" xr10:uidLastSave="{00000000-0000-0000-0000-000000000000}"/>
  <bookViews>
    <workbookView xWindow="29925" yWindow="1125" windowWidth="26025" windowHeight="14310" tabRatio="856" xr2:uid="{00000000-000D-0000-FFFF-FFFF00000000}"/>
  </bookViews>
  <sheets>
    <sheet name="Step 1. READ ME" sheetId="36" r:id="rId1"/>
    <sheet name="Step 2. Hospital Information" sheetId="41" r:id="rId2"/>
    <sheet name="Step 3. CHI, CBA and CBO" sheetId="37" r:id="rId3"/>
    <sheet name="Step 4. Health Profession Ed" sheetId="38" r:id="rId4"/>
    <sheet name="Step 5. Research &amp; Cash inkind" sheetId="40" r:id="rId5"/>
    <sheet name="Step 6. CCR" sheetId="29" r:id="rId6"/>
    <sheet name="Step 7. Charity Care" sheetId="30" r:id="rId7"/>
    <sheet name="Stp 8. Unreimbursed programs" sheetId="31" r:id="rId8"/>
    <sheet name="CBR Summary Table" sheetId="22" r:id="rId9"/>
    <sheet name="Form Version" sheetId="42" r:id="rId10"/>
  </sheets>
  <externalReferences>
    <externalReference r:id="rId11"/>
  </externalReferences>
  <definedNames>
    <definedName name="_xlnm.Print_Area" localSheetId="8">'CBR Summary Table'!$B$2:$J$35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7" i="31" l="1"/>
  <c r="D56" i="31"/>
  <c r="D55" i="31"/>
  <c r="D58" i="31" l="1"/>
  <c r="D22" i="31" l="1"/>
  <c r="D19" i="31"/>
  <c r="D19" i="29"/>
  <c r="D13" i="29"/>
  <c r="D14" i="29" s="1"/>
  <c r="D8" i="29"/>
  <c r="J35" i="22" l="1"/>
  <c r="G30" i="37"/>
  <c r="F27" i="22" s="1"/>
  <c r="F21" i="22"/>
  <c r="F33" i="22" l="1"/>
  <c r="F34" i="22" s="1"/>
  <c r="G21" i="22"/>
  <c r="E5" i="22"/>
  <c r="J2" i="22"/>
  <c r="D38" i="30" l="1"/>
  <c r="I8" i="22" l="1"/>
  <c r="E4" i="22"/>
  <c r="E3" i="22"/>
  <c r="H15" i="22"/>
  <c r="H14" i="22"/>
  <c r="H13" i="22"/>
  <c r="H12" i="22"/>
  <c r="C19" i="22"/>
  <c r="C11" i="22"/>
  <c r="H11" i="22"/>
  <c r="H21" i="22"/>
  <c r="E58" i="31"/>
  <c r="E59" i="31"/>
  <c r="F20" i="22"/>
  <c r="G8" i="22"/>
  <c r="G39" i="31"/>
  <c r="G42" i="31"/>
  <c r="G18" i="31"/>
  <c r="G20" i="31"/>
  <c r="G23" i="31"/>
  <c r="G42" i="30"/>
  <c r="G40" i="30"/>
  <c r="D42" i="30"/>
  <c r="H16" i="22"/>
  <c r="E37" i="30"/>
  <c r="G37" i="30"/>
  <c r="E38" i="30"/>
  <c r="E36" i="30"/>
  <c r="G36" i="30"/>
  <c r="G43" i="30"/>
  <c r="G24" i="31"/>
  <c r="G43" i="31"/>
  <c r="E39" i="31"/>
  <c r="E42" i="31"/>
  <c r="D42" i="31"/>
  <c r="H20" i="22" s="1"/>
  <c r="D23" i="31"/>
  <c r="H19" i="22" s="1"/>
  <c r="E43" i="31"/>
  <c r="D37" i="30"/>
  <c r="D36" i="30"/>
  <c r="F19" i="22"/>
  <c r="F15" i="22"/>
  <c r="F14" i="22"/>
  <c r="F13" i="22"/>
  <c r="F12" i="22"/>
  <c r="F11" i="22"/>
  <c r="E57" i="37"/>
  <c r="H31" i="22"/>
  <c r="D57" i="37"/>
  <c r="G31" i="22"/>
  <c r="I31" i="22" s="1"/>
  <c r="F56" i="37"/>
  <c r="F55" i="37"/>
  <c r="F54" i="37"/>
  <c r="F53" i="37"/>
  <c r="F52" i="37"/>
  <c r="F51" i="37"/>
  <c r="F50" i="37"/>
  <c r="F49" i="37"/>
  <c r="F48" i="37"/>
  <c r="F47" i="37"/>
  <c r="F46" i="37"/>
  <c r="F45" i="37"/>
  <c r="F44" i="37"/>
  <c r="F43" i="37"/>
  <c r="F42" i="37"/>
  <c r="E52" i="40"/>
  <c r="H30" i="22" s="1"/>
  <c r="D52" i="40"/>
  <c r="G30" i="22" s="1"/>
  <c r="F51" i="40"/>
  <c r="F50" i="40"/>
  <c r="F49" i="40"/>
  <c r="F48" i="40"/>
  <c r="F47" i="40"/>
  <c r="F46" i="40"/>
  <c r="F45" i="40"/>
  <c r="F44" i="40"/>
  <c r="F43" i="40"/>
  <c r="F42" i="40"/>
  <c r="F41" i="40"/>
  <c r="F40" i="40"/>
  <c r="F39" i="40"/>
  <c r="F38" i="40"/>
  <c r="F37" i="40"/>
  <c r="D22" i="40"/>
  <c r="H28" i="22"/>
  <c r="D17" i="40"/>
  <c r="E27" i="38"/>
  <c r="H29" i="22"/>
  <c r="E20" i="38"/>
  <c r="G29" i="22" s="1"/>
  <c r="I29" i="22" s="1"/>
  <c r="D20" i="38"/>
  <c r="D31" i="38" s="1"/>
  <c r="E82" i="37"/>
  <c r="H32" i="22"/>
  <c r="D82" i="37"/>
  <c r="G32" i="22" s="1"/>
  <c r="F68" i="37"/>
  <c r="F69" i="37"/>
  <c r="F70" i="37"/>
  <c r="F71" i="37"/>
  <c r="F72" i="37"/>
  <c r="F73" i="37"/>
  <c r="F74" i="37"/>
  <c r="F75" i="37"/>
  <c r="F76" i="37"/>
  <c r="F77" i="37"/>
  <c r="F78" i="37"/>
  <c r="F79" i="37"/>
  <c r="F80" i="37"/>
  <c r="F81" i="37"/>
  <c r="F67" i="37"/>
  <c r="E30" i="37"/>
  <c r="H27" i="22" s="1"/>
  <c r="D30" i="37"/>
  <c r="F16" i="37"/>
  <c r="F17" i="37"/>
  <c r="F18" i="37"/>
  <c r="F19" i="37"/>
  <c r="F20" i="37"/>
  <c r="F21" i="37"/>
  <c r="F22" i="37"/>
  <c r="F23" i="37"/>
  <c r="F24" i="37"/>
  <c r="F25" i="37"/>
  <c r="F26" i="37"/>
  <c r="F27" i="37"/>
  <c r="F28" i="37"/>
  <c r="F29" i="37"/>
  <c r="F15" i="37"/>
  <c r="E23" i="31"/>
  <c r="E20" i="29"/>
  <c r="D20" i="29"/>
  <c r="E14" i="29"/>
  <c r="E15" i="29"/>
  <c r="D23" i="40"/>
  <c r="G28" i="22"/>
  <c r="E21" i="29"/>
  <c r="E39" i="30"/>
  <c r="E40" i="30"/>
  <c r="E43" i="30"/>
  <c r="F57" i="37"/>
  <c r="E17" i="31"/>
  <c r="E18" i="31"/>
  <c r="E20" i="31"/>
  <c r="E24" i="31"/>
  <c r="D59" i="31" l="1"/>
  <c r="H22" i="22"/>
  <c r="H24" i="22" s="1"/>
  <c r="I21" i="22"/>
  <c r="F52" i="40"/>
  <c r="E31" i="38"/>
  <c r="F82" i="37"/>
  <c r="D15" i="29"/>
  <c r="I32" i="22"/>
  <c r="F30" i="37"/>
  <c r="G27" i="22"/>
  <c r="I27" i="22" s="1"/>
  <c r="I30" i="22"/>
  <c r="I28" i="22"/>
  <c r="H33" i="22"/>
  <c r="F22" i="22"/>
  <c r="F16" i="22"/>
  <c r="F24" i="22" s="1"/>
  <c r="C14" i="22"/>
  <c r="D21" i="29" l="1"/>
  <c r="D38" i="31" s="1"/>
  <c r="D39" i="31" s="1"/>
  <c r="G20" i="22" s="1"/>
  <c r="I20" i="22" s="1"/>
  <c r="H34" i="22"/>
  <c r="I33" i="22"/>
  <c r="G33" i="22"/>
  <c r="D39" i="30"/>
  <c r="G12" i="22" s="1"/>
  <c r="I12" i="22" s="1"/>
  <c r="D17" i="31"/>
  <c r="D18" i="31" s="1"/>
  <c r="D20" i="31" s="1"/>
  <c r="G19" i="22" s="1"/>
  <c r="G22" i="22" s="1"/>
  <c r="D43" i="31" l="1"/>
  <c r="D24" i="31"/>
  <c r="D40" i="30"/>
  <c r="G16" i="22" s="1"/>
  <c r="G15" i="22"/>
  <c r="I15" i="22" s="1"/>
  <c r="G14" i="22"/>
  <c r="I14" i="22" s="1"/>
  <c r="G13" i="22"/>
  <c r="I13" i="22" s="1"/>
  <c r="G11" i="22"/>
  <c r="I11" i="22" s="1"/>
  <c r="I19" i="22"/>
  <c r="I22" i="22" s="1"/>
  <c r="D43" i="30" l="1"/>
  <c r="G24" i="22"/>
  <c r="G34" i="22" s="1"/>
  <c r="I16" i="22"/>
  <c r="I24" i="22" s="1"/>
  <c r="I34" i="22" s="1"/>
</calcChain>
</file>

<file path=xl/sharedStrings.xml><?xml version="1.0" encoding="utf-8"?>
<sst xmlns="http://schemas.openxmlformats.org/spreadsheetml/2006/main" count="317" uniqueCount="231">
  <si>
    <t>Research</t>
  </si>
  <si>
    <t>Section 1: Costs</t>
  </si>
  <si>
    <t>Community health improvement services</t>
  </si>
  <si>
    <t>Health professions education</t>
  </si>
  <si>
    <t>Community benefit operations</t>
  </si>
  <si>
    <t>Cash and in-kind contributions to other community groups</t>
  </si>
  <si>
    <t>Community building activities</t>
  </si>
  <si>
    <t>Patient Visits</t>
  </si>
  <si>
    <t>Direct offsetting revenue</t>
  </si>
  <si>
    <t>Net community benefit expense (B-C)</t>
  </si>
  <si>
    <t>Total community benefit expense</t>
  </si>
  <si>
    <t>Encounters</t>
  </si>
  <si>
    <t>Total Community Benefit Expense</t>
  </si>
  <si>
    <t>Amount</t>
  </si>
  <si>
    <t>Sample</t>
  </si>
  <si>
    <t>Patient Care Cost</t>
  </si>
  <si>
    <t>Less: Adjustments</t>
  </si>
  <si>
    <t>Patient Care Charges</t>
  </si>
  <si>
    <t>Charity Care Worksheet</t>
  </si>
  <si>
    <t>Calculation of Charity Care at Cost</t>
  </si>
  <si>
    <t>Gross patient charges</t>
  </si>
  <si>
    <t>Medicaid Worksheet</t>
  </si>
  <si>
    <t>Calculation of Unreimbursed Costs of Medicaid Programs</t>
  </si>
  <si>
    <t>Direct Offsetting Revenue</t>
  </si>
  <si>
    <t>Phone Number:</t>
  </si>
  <si>
    <t>Email:</t>
  </si>
  <si>
    <t>Name of Person Completing This Form:</t>
  </si>
  <si>
    <t>CCR Worksheet</t>
  </si>
  <si>
    <t>Patient Care Cost-to-Charge Ratio Calculation</t>
  </si>
  <si>
    <t>Title:</t>
  </si>
  <si>
    <t>Reviewed By:</t>
  </si>
  <si>
    <t>Other Community Benefits</t>
  </si>
  <si>
    <t>Charity Care Costs</t>
  </si>
  <si>
    <t>Total 100% Charity Care Provided</t>
  </si>
  <si>
    <t xml:space="preserve">Total Charity Care Patients Served </t>
  </si>
  <si>
    <t xml:space="preserve">Total Charity Care Gross Charges </t>
  </si>
  <si>
    <t>Complete Worksheet even if your hospital is using cost accounting systems</t>
  </si>
  <si>
    <t>Community Health Improvement Services</t>
  </si>
  <si>
    <t>Community Benefit Operations</t>
  </si>
  <si>
    <t>Net Community Benefit Expense</t>
  </si>
  <si>
    <t>Total Community Health Improvement Service Expense</t>
  </si>
  <si>
    <t>Total Community Benefit Operations Expense</t>
  </si>
  <si>
    <t>Input data</t>
  </si>
  <si>
    <t>Computed Field</t>
  </si>
  <si>
    <t>Health Professions Education</t>
  </si>
  <si>
    <t>Number of Professionals</t>
  </si>
  <si>
    <t>Expense</t>
  </si>
  <si>
    <t>Medical Students</t>
  </si>
  <si>
    <t>Interns, Residents and Fellows</t>
  </si>
  <si>
    <t>Nurses</t>
  </si>
  <si>
    <t>Other allied health professional students</t>
  </si>
  <si>
    <t>Continuing health professions education</t>
  </si>
  <si>
    <t>Total Health Professions Education Expense</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</si>
  <si>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</si>
  <si>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</si>
  <si>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</si>
  <si>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</si>
  <si>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</si>
  <si>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</si>
  <si>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</si>
  <si>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Cash and In-Kind Contributions</t>
  </si>
  <si>
    <t>Direct Costs</t>
  </si>
  <si>
    <t>Indirect Costs</t>
  </si>
  <si>
    <t>Total Research Expense</t>
  </si>
  <si>
    <t>Licensing fees and royalties</t>
  </si>
  <si>
    <t>Net Cash and In-Kind</t>
  </si>
  <si>
    <t>Contributions</t>
  </si>
  <si>
    <t>Total Cash and In-kind Contributions</t>
  </si>
  <si>
    <t>Offsetting Revenue</t>
  </si>
  <si>
    <t>Community Building Activities</t>
  </si>
  <si>
    <t>Hospital Name:</t>
  </si>
  <si>
    <t>Hospital System:</t>
  </si>
  <si>
    <t>Reporting Period:</t>
  </si>
  <si>
    <t>Contact Information:</t>
  </si>
  <si>
    <t>1a</t>
  </si>
  <si>
    <t>2a</t>
  </si>
  <si>
    <t>1b</t>
  </si>
  <si>
    <t>2b</t>
  </si>
  <si>
    <t>3b</t>
  </si>
  <si>
    <t>4b</t>
  </si>
  <si>
    <t>1c</t>
  </si>
  <si>
    <t>2c</t>
  </si>
  <si>
    <t>Amount of gross Medicaid patient charges written off as charity care</t>
  </si>
  <si>
    <t>5b</t>
  </si>
  <si>
    <t>Amount of gross Medicare patient charges written off as charity care</t>
  </si>
  <si>
    <t>3a</t>
  </si>
  <si>
    <t>3c</t>
  </si>
  <si>
    <t>Amount of gross Commercial patient charges written off as charity care</t>
  </si>
  <si>
    <t>4a</t>
  </si>
  <si>
    <t>4c</t>
  </si>
  <si>
    <t>Amount of gross Uninsured patient charges written off as charity care</t>
  </si>
  <si>
    <t>5a</t>
  </si>
  <si>
    <t>5c</t>
  </si>
  <si>
    <t>Amount of gross Other Payor patient charges written off as charity care</t>
  </si>
  <si>
    <t>Other revenue (Ex: HRA payments, Provider Tax Reimbursement, Qualified Directed Payments)</t>
  </si>
  <si>
    <t>Total operating expense</t>
  </si>
  <si>
    <t>Non-patient care activities</t>
  </si>
  <si>
    <t>Medicaid provider taxes, fees, or assessments</t>
  </si>
  <si>
    <t xml:space="preserve">Total adjustments </t>
  </si>
  <si>
    <t xml:space="preserve">Adjusted patient care cost </t>
  </si>
  <si>
    <t>Adjusted patient care charges (subtract line 9 from line 8)</t>
  </si>
  <si>
    <t>Direct off-setting revenue for Medicaid patient community benefit</t>
  </si>
  <si>
    <t>1d</t>
  </si>
  <si>
    <t>2d</t>
  </si>
  <si>
    <t>Direct off-setting revenue for Medicare patient community benefit</t>
  </si>
  <si>
    <t>3d</t>
  </si>
  <si>
    <t>Direct off-setting revenue for Commercial patient community benefit</t>
  </si>
  <si>
    <t>4d</t>
  </si>
  <si>
    <t>Direct off-setting revenue for Uninsured patient community benefit</t>
  </si>
  <si>
    <t>5d</t>
  </si>
  <si>
    <t>Direct off-setting revenue for Other Payor patient community benefit</t>
  </si>
  <si>
    <t>Total Charity Care</t>
  </si>
  <si>
    <t>Total Direct off-setting revenue</t>
  </si>
  <si>
    <t>Revenues from uncompensated care pools or programs, if any.</t>
  </si>
  <si>
    <t xml:space="preserve">Net community benefit expense </t>
  </si>
  <si>
    <t>Bad debt expense (If included as total operating expense)</t>
  </si>
  <si>
    <t>Patient care cost-to-charge ratio (divide line 7 by line 10; use this percentage on Charity Care, Medicaid, and other public program cost worksheets)</t>
  </si>
  <si>
    <t>Gross patient charges from Medicaid programs, including managed Medicaid and SCHIP</t>
  </si>
  <si>
    <t>Net patient service revenue from Medicaid programs, including managed Medicaid and SCHIP</t>
  </si>
  <si>
    <t>Medicaid Provider Taxes</t>
  </si>
  <si>
    <t>Total Medicaid Expenses</t>
  </si>
  <si>
    <t xml:space="preserve">Total direct offsetting revenue </t>
  </si>
  <si>
    <t>Cost-to-charge ratio</t>
  </si>
  <si>
    <t>Medicaid Expenses</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</si>
  <si>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</si>
  <si>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</si>
  <si>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</si>
  <si>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</si>
  <si>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</si>
  <si>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</si>
  <si>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</si>
  <si>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Community benefit expenses from services not related to patient care</t>
  </si>
  <si>
    <t>Gross charges for community benefit programs not related to patient care</t>
  </si>
  <si>
    <t xml:space="preserve">Note: If net community benefit expense is negative, indicating a gain, do to report results on form CBR-1, as gains are not reportable. </t>
  </si>
  <si>
    <t>Other applicable health profession education expenses</t>
  </si>
  <si>
    <t xml:space="preserve">Cost-to-charge ratio </t>
  </si>
  <si>
    <t>Total Charity Care Cost</t>
  </si>
  <si>
    <t>Cost Accounting Option</t>
  </si>
  <si>
    <t>Net community benefit expense</t>
  </si>
  <si>
    <t>Other Community Benefits Total</t>
  </si>
  <si>
    <t>Community Benefits Totals</t>
  </si>
  <si>
    <t>Commercial Charity Care</t>
  </si>
  <si>
    <t>Self Pay Charity Care</t>
  </si>
  <si>
    <t>Other Payor Charity Care</t>
  </si>
  <si>
    <t>Medicare Charity Care</t>
  </si>
  <si>
    <t>Medicaid Charity Care</t>
  </si>
  <si>
    <t>Medicaid/Managed Medicaid</t>
  </si>
  <si>
    <t>Line</t>
  </si>
  <si>
    <t>Subsidized Health Services</t>
  </si>
  <si>
    <t>Number patient encounters for subsidized health services</t>
  </si>
  <si>
    <t>Net patient service revenue from subsidized health services</t>
  </si>
  <si>
    <t>Grants, subsidies or other sources of revenue that support subsidized health services</t>
  </si>
  <si>
    <t>Unreimbursed Costs of Medicaid</t>
  </si>
  <si>
    <t>Unreimbursed Costs of Other Public Payers</t>
  </si>
  <si>
    <t>Number of Medicaid patients, including managed Medicaid and SCHIP</t>
  </si>
  <si>
    <t>Other public programs</t>
  </si>
  <si>
    <t>Type of accounting system used for this reporting</t>
  </si>
  <si>
    <t>Total Unreimbursed Care</t>
  </si>
  <si>
    <t>Health Professions Education Expenses</t>
  </si>
  <si>
    <t>Hospital Information</t>
  </si>
  <si>
    <t>Facility Name</t>
  </si>
  <si>
    <t>Street Address</t>
  </si>
  <si>
    <t>City</t>
  </si>
  <si>
    <t>Zip</t>
  </si>
  <si>
    <t>Total expenses, excluding losses to Medicaid, Charity Care or other public payers</t>
  </si>
  <si>
    <t>Cost to Charge Ratio</t>
  </si>
  <si>
    <t>Version Number</t>
  </si>
  <si>
    <t>Date</t>
  </si>
  <si>
    <t>Notes</t>
  </si>
  <si>
    <t>CBR12021.03</t>
  </si>
  <si>
    <t>2.9.22</t>
  </si>
  <si>
    <t>CBR12021.02</t>
  </si>
  <si>
    <t>2.2.22</t>
  </si>
  <si>
    <t>CBR12021.01</t>
  </si>
  <si>
    <t>1.1.22</t>
  </si>
  <si>
    <t>New Release</t>
  </si>
  <si>
    <t>Fiscal Year:</t>
  </si>
  <si>
    <t>Form Version Number:</t>
  </si>
  <si>
    <t xml:space="preserve">Corrected issue on summary tab where unreimbursed care summed incorrectly </t>
  </si>
  <si>
    <t xml:space="preserve">Corrected formula field in the CCR workbook that incorrectly referenced net expenses. Corrected issue on charity care total gross charges formula that incorrectly included patients served instead of gross charges from "Other Payor" section. </t>
  </si>
  <si>
    <t>CBR12021.04</t>
  </si>
  <si>
    <t>2.25.22</t>
  </si>
  <si>
    <t xml:space="preserve">Made a formatting change on Charity Care workbook, cost accounting column to improve readability and highlight the correct field that is used. </t>
  </si>
  <si>
    <t>CBR12021.05</t>
  </si>
  <si>
    <t>3.2.22</t>
  </si>
  <si>
    <t xml:space="preserve">Corrected formula field on summary tab that was including charity care in public programs sub total, resulting in double counting charity care. </t>
  </si>
  <si>
    <t>CBR12022.01</t>
  </si>
  <si>
    <t>7.26.22</t>
  </si>
  <si>
    <t>Other Unreimbursed Costs of Care</t>
  </si>
  <si>
    <t>Other Uncompensated Care</t>
  </si>
  <si>
    <t>Number of Medicaid patient visits provided 100% charity care</t>
  </si>
  <si>
    <t>Number of Medicare patient visits provided 100% charity care</t>
  </si>
  <si>
    <t>Number of Commercial patient visits provided 100% charity care</t>
  </si>
  <si>
    <t>Number of Uninsured patient visits provided 100% charity care</t>
  </si>
  <si>
    <t>Number of Other Payor patient visits provided 100% charity care</t>
  </si>
  <si>
    <t>Number of Medicaid patient visits provided charity care</t>
  </si>
  <si>
    <t>Number of Medicare patient visits provided charity care</t>
  </si>
  <si>
    <t>Number of Commercial patient visits provided charity care</t>
  </si>
  <si>
    <t>Number of Uninsured patient visits provided charity care</t>
  </si>
  <si>
    <t>Number of Other Payor patient visits provided charity care</t>
  </si>
  <si>
    <t>Percent of Charity Care Visits at 100%</t>
  </si>
  <si>
    <t>Percent of Charity Care Dollars at 100%</t>
  </si>
  <si>
    <t>Moved subsidized health services from line 14 to line 9 to align with the methodology of the minimum spending floor. Line 11 (Row 24) totals are what OHA will use to calculated unreimbursed care trends for the community benefit minimum spending floor purposes. Clarified patient visits are requested in charity care tab, not unique patients. Added input line for percent of charity care dollars at 100%</t>
  </si>
  <si>
    <t>CBR12022.02</t>
  </si>
  <si>
    <t>11.28.22</t>
  </si>
  <si>
    <t>Corrected formula field on summary tab to correctly link Step3 encounters and Step8 patient visits. Updated email address on Step1</t>
  </si>
  <si>
    <t>Asante Health System</t>
  </si>
  <si>
    <t>10/1/21-9/30/22</t>
  </si>
  <si>
    <t xml:space="preserve">Win Howard </t>
  </si>
  <si>
    <t>Asante Three Rivers Medical Center</t>
  </si>
  <si>
    <t>Certified Application Counselors</t>
  </si>
  <si>
    <t>Community Resource Coordinators</t>
  </si>
  <si>
    <t>COVID-19 Response</t>
  </si>
  <si>
    <t>Res Mgmt Caregiving, Equipment/supplies, Guardianship, Home monitoring and other support</t>
  </si>
  <si>
    <t>Res Mgmt Nurse Navigators</t>
  </si>
  <si>
    <t>Res Mgmt Social Workers</t>
  </si>
  <si>
    <t>Res Mgmt Transitional Housing</t>
  </si>
  <si>
    <t>Res Mgmt Translation (other than Spanish)</t>
  </si>
  <si>
    <t>Res Mgmt Transportation (bus tokens, taxi fair, etc.)</t>
  </si>
  <si>
    <t>Community Education (Better Health, Covid-19, Cancer, Cardiac, Nutrition, Ortho)</t>
  </si>
  <si>
    <t>Sports Medicine Outreach Program</t>
  </si>
  <si>
    <t>Grants Pass Family House</t>
  </si>
  <si>
    <t>Cancer Services breast cancer support, nurse navigators, social worker, dietitianand other patient supports</t>
  </si>
  <si>
    <t>Community Benefits/Dedicated Staff (%FTE of C &amp; M Director, PR Specialist, CB Coordinator &amp; Finance)</t>
  </si>
  <si>
    <t>Community Benefits/Dedicated Staff (% CB eligible Foundation expenses)</t>
  </si>
  <si>
    <t>Community Health Needs Assessment</t>
  </si>
  <si>
    <t>Cash donations and sponsorships</t>
  </si>
  <si>
    <t>Employee community involvement and service (cancer services, trauma)</t>
  </si>
  <si>
    <t xml:space="preserve">Executive community involvement and service </t>
  </si>
  <si>
    <t>Chief Administrative Officer</t>
  </si>
  <si>
    <t>Source of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</si>
</sst>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s>
  <fonts count="30" x14ac:knownFonts="1">
    <font>
      <sz val="10"/>
      <name val="Arial"/>
    </font>
    <font>
      <sz val="10"/>
      <name val="Arial"/>
      <family val="2"/>
    </font>
    <font>
      <sz val="8"/>
      <name val="Arial"/>
      <family val="2"/>
    </font>
    <font>
      <b/>
      <sz val="14"/>
      <name val="Arial"/>
      <family val="2"/>
    </font>
    <font>
      <b/>
      <sz val="18"/>
      <name val="Arial"/>
      <family val="2"/>
    </font>
    <font>
      <sz val="10"/>
      <name val="Arial"/>
      <family val="2"/>
    </font>
    <font>
      <sz val="12"/>
      <name val="Arial"/>
      <family val="2"/>
    </font>
    <font>
      <b/>
      <sz val="10"/>
      <name val="Arial"/>
      <family val="2"/>
    </font>
    <font>
      <u/>
      <sz val="10"/>
      <name val="Arial"/>
      <family val="2"/>
    </font>
    <font>
      <sz val="10"/>
      <name val="Franklin Gothic Book"/>
      <family val="2"/>
    </font>
    <font>
      <b/>
      <sz val="14"/>
      <name val="Franklin Gothic Book"/>
      <family val="2"/>
    </font>
    <font>
      <b/>
      <sz val="18"/>
      <name val="Leelawadee"/>
      <family val="2"/>
    </font>
    <font>
      <sz val="12"/>
      <name val="Leelawadee"/>
      <family val="2"/>
    </font>
    <font>
      <b/>
      <sz val="14"/>
      <name val="Leelawadee"/>
      <family val="2"/>
    </font>
    <font>
      <sz val="14"/>
      <name val="Leelawadee"/>
      <family val="2"/>
    </font>
    <font>
      <sz val="10"/>
      <name val="Leelawadee"/>
      <family val="2"/>
    </font>
    <font>
      <b/>
      <sz val="12"/>
      <name val="Leelawadee"/>
      <family val="2"/>
    </font>
    <font>
      <b/>
      <sz val="20"/>
      <name val="Leelawadee"/>
      <family val="2"/>
    </font>
    <font>
      <b/>
      <sz val="10"/>
      <name val="Leelawadee"/>
      <family val="2"/>
    </font>
    <font>
      <b/>
      <u/>
      <sz val="10"/>
      <name val="Leelawadee"/>
      <family val="2"/>
    </font>
    <font>
      <sz val="10"/>
      <color rgb="FFFF0000"/>
      <name val="Leelawadee"/>
      <family val="2"/>
    </font>
    <font>
      <sz val="12"/>
      <color indexed="10"/>
      <name val="Leelawadee"/>
      <family val="2"/>
    </font>
    <font>
      <b/>
      <sz val="10"/>
      <color rgb="FFFF0000"/>
      <name val="Leelawadee"/>
      <family val="2"/>
    </font>
    <font>
      <sz val="12"/>
      <name val="Leelawadee"/>
      <family val="2"/>
      <charset val="222"/>
    </font>
    <font>
      <i/>
      <sz val="12"/>
      <name val="Leelawadee"/>
      <family val="2"/>
    </font>
    <font>
      <i/>
      <sz val="10"/>
      <name val="Arial"/>
      <family val="2"/>
    </font>
    <font>
      <b/>
      <i/>
      <sz val="12"/>
      <name val="Leelawadee"/>
      <family val="2"/>
    </font>
    <font>
      <sz val="10"/>
      <color rgb="FFFF0000"/>
      <name val="Arial"/>
      <family val="2"/>
    </font>
    <font>
      <u/>
      <sz val="10"/>
      <color theme="10"/>
      <name val="Arial"/>
      <family val="2"/>
    </font>
    <font>
      <sz val="8"/>
      <color rgb="FF000000"/>
      <name val="Segoe UI"/>
      <family val="2"/>
    </font>
  </fonts>
  <fills count="18">
    <fill>
      <patternFill patternType="none"/>
    </fill>
    <fill>
      <patternFill patternType="gray125"/>
    </fill>
    <fill>
      <patternFill patternType="solid">
        <fgColor rgb="FFDAEEF3"/>
        <bgColor indexed="64"/>
      </patternFill>
    </fill>
    <fill>
      <patternFill patternType="solid">
        <fgColor theme="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79646"/>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8" tint="0.59999389629810485"/>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0">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xf numFmtId="0" fontId="1" fillId="0" borderId="0"/>
  </cellStyleXfs>
  <cellXfs count="425">
    <xf numFmtId="0" fontId="0" fillId="0" borderId="0" xfId="0"/>
    <xf numFmtId="0" fontId="0" fillId="0" borderId="0" xfId="0" applyProtection="1">
      <protection locked="0"/>
    </xf>
    <xf numFmtId="0" fontId="6" fillId="0" borderId="0" xfId="0" applyFont="1" applyAlignment="1">
      <alignment horizontal="center" vertical="center"/>
    </xf>
    <xf numFmtId="0" fontId="5" fillId="0" borderId="0" xfId="5"/>
    <xf numFmtId="3" fontId="5" fillId="0" borderId="0" xfId="5" applyNumberFormat="1"/>
    <xf numFmtId="0" fontId="8" fillId="0" borderId="0" xfId="5" applyFont="1" applyAlignment="1">
      <alignment horizontal="center"/>
    </xf>
    <xf numFmtId="9" fontId="5" fillId="0" borderId="0" xfId="5" applyNumberFormat="1"/>
    <xf numFmtId="10" fontId="0" fillId="0" borderId="0" xfId="7" applyNumberFormat="1" applyFont="1"/>
    <xf numFmtId="0" fontId="0" fillId="6" borderId="0" xfId="0" applyFill="1"/>
    <xf numFmtId="0" fontId="7" fillId="6" borderId="10" xfId="5" applyFont="1" applyFill="1" applyBorder="1"/>
    <xf numFmtId="0" fontId="0" fillId="6" borderId="0" xfId="0" applyFill="1" applyAlignment="1">
      <alignment horizontal="center" vertical="center"/>
    </xf>
    <xf numFmtId="0" fontId="1" fillId="6" borderId="0" xfId="0" applyFont="1" applyFill="1" applyAlignment="1">
      <alignment vertical="center"/>
    </xf>
    <xf numFmtId="0" fontId="0" fillId="6" borderId="0" xfId="0" applyFill="1" applyAlignment="1">
      <alignment vertical="top" wrapText="1"/>
    </xf>
    <xf numFmtId="0" fontId="7" fillId="6" borderId="0" xfId="0" applyFont="1" applyFill="1" applyAlignment="1">
      <alignment vertical="center"/>
    </xf>
    <xf numFmtId="0" fontId="9" fillId="0" borderId="0" xfId="0" applyFont="1"/>
    <xf numFmtId="0" fontId="10" fillId="0" borderId="0" xfId="0" applyFont="1"/>
    <xf numFmtId="0" fontId="12" fillId="0" borderId="26" xfId="0" applyFont="1" applyBorder="1" applyAlignment="1">
      <alignment horizontal="center" vertical="center"/>
    </xf>
    <xf numFmtId="0" fontId="12" fillId="0" borderId="30" xfId="0" applyFont="1" applyBorder="1" applyAlignment="1">
      <alignment horizontal="center" vertical="center"/>
    </xf>
    <xf numFmtId="0" fontId="15" fillId="0" borderId="0" xfId="0" applyFont="1"/>
    <xf numFmtId="0" fontId="15" fillId="0" borderId="18" xfId="0" applyFont="1" applyBorder="1"/>
    <xf numFmtId="165" fontId="15" fillId="0" borderId="0" xfId="1" applyNumberFormat="1" applyFont="1" applyFill="1" applyBorder="1" applyAlignment="1">
      <alignment wrapText="1"/>
    </xf>
    <xf numFmtId="0" fontId="15" fillId="0" borderId="1" xfId="0" applyFont="1" applyBorder="1" applyAlignment="1">
      <alignment wrapText="1"/>
    </xf>
    <xf numFmtId="0" fontId="12" fillId="0" borderId="29" xfId="0" applyFont="1" applyBorder="1" applyAlignment="1">
      <alignment horizontal="center" vertical="center"/>
    </xf>
    <xf numFmtId="166" fontId="15" fillId="0" borderId="0" xfId="0" applyNumberFormat="1" applyFont="1" applyAlignment="1">
      <alignment wrapText="1"/>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5" fillId="0" borderId="16" xfId="0" applyFont="1" applyBorder="1"/>
    <xf numFmtId="0" fontId="12" fillId="0" borderId="0" xfId="0" applyFont="1" applyAlignment="1">
      <alignment horizontal="center" vertical="center"/>
    </xf>
    <xf numFmtId="165" fontId="15" fillId="0" borderId="0" xfId="1" applyNumberFormat="1" applyFont="1" applyFill="1" applyBorder="1" applyAlignment="1">
      <alignment vertical="top"/>
    </xf>
    <xf numFmtId="44" fontId="15" fillId="0" borderId="0" xfId="3" applyFont="1" applyFill="1" applyBorder="1" applyAlignment="1">
      <alignment vertical="top"/>
    </xf>
    <xf numFmtId="0" fontId="16" fillId="0" borderId="0" xfId="0" applyFont="1" applyAlignment="1">
      <alignment horizontal="center" vertical="center"/>
    </xf>
    <xf numFmtId="0" fontId="16" fillId="0" borderId="0" xfId="0" applyFont="1" applyAlignment="1">
      <alignment horizontal="left" vertical="center"/>
    </xf>
    <xf numFmtId="0" fontId="17" fillId="6" borderId="0" xfId="5" applyFont="1" applyFill="1"/>
    <xf numFmtId="0" fontId="15" fillId="6" borderId="0" xfId="0" applyFont="1" applyFill="1"/>
    <xf numFmtId="0" fontId="19" fillId="6" borderId="0" xfId="5" applyFont="1" applyFill="1"/>
    <xf numFmtId="0" fontId="18" fillId="5" borderId="0" xfId="0" applyFont="1" applyFill="1" applyAlignment="1">
      <alignment horizontal="center" vertical="center"/>
    </xf>
    <xf numFmtId="0" fontId="18" fillId="3" borderId="0" xfId="0" applyFont="1" applyFill="1" applyAlignment="1">
      <alignment horizontal="center" vertical="center"/>
    </xf>
    <xf numFmtId="0" fontId="20" fillId="6" borderId="0" xfId="0" applyFont="1" applyFill="1"/>
    <xf numFmtId="0" fontId="13" fillId="0" borderId="23" xfId="0" applyFont="1" applyBorder="1" applyAlignment="1">
      <alignment horizontal="center" vertical="center"/>
    </xf>
    <xf numFmtId="0" fontId="13" fillId="0" borderId="35" xfId="0" applyFont="1" applyBorder="1" applyAlignment="1">
      <alignment horizontal="center" vertical="center"/>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5" fillId="6" borderId="29" xfId="0" applyFont="1" applyFill="1" applyBorder="1" applyAlignment="1">
      <alignment horizontal="center"/>
    </xf>
    <xf numFmtId="0" fontId="15" fillId="6" borderId="2" xfId="0" applyFont="1" applyFill="1" applyBorder="1"/>
    <xf numFmtId="0" fontId="15" fillId="6" borderId="0" xfId="0" applyFont="1" applyFill="1" applyAlignment="1">
      <alignment horizontal="center" vertical="center"/>
    </xf>
    <xf numFmtId="0" fontId="16" fillId="6" borderId="20" xfId="0" applyFont="1" applyFill="1" applyBorder="1"/>
    <xf numFmtId="0" fontId="16" fillId="6" borderId="0" xfId="0" applyFont="1" applyFill="1"/>
    <xf numFmtId="0" fontId="15" fillId="5" borderId="28" xfId="0" applyFont="1" applyFill="1" applyBorder="1"/>
    <xf numFmtId="0" fontId="15" fillId="4" borderId="2" xfId="0" applyFont="1" applyFill="1" applyBorder="1"/>
    <xf numFmtId="0" fontId="15" fillId="6" borderId="33" xfId="0" applyFont="1" applyFill="1" applyBorder="1" applyAlignment="1">
      <alignment horizontal="center"/>
    </xf>
    <xf numFmtId="0" fontId="15" fillId="6" borderId="29"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0" xfId="0" applyFont="1" applyFill="1" applyAlignment="1">
      <alignment vertical="top" wrapText="1"/>
    </xf>
    <xf numFmtId="0" fontId="18" fillId="6" borderId="0" xfId="0" applyFont="1" applyFill="1" applyAlignment="1">
      <alignment vertical="center"/>
    </xf>
    <xf numFmtId="0" fontId="15" fillId="6" borderId="0" xfId="0" applyFont="1" applyFill="1" applyAlignment="1">
      <alignment vertical="center"/>
    </xf>
    <xf numFmtId="0" fontId="0" fillId="6" borderId="18" xfId="0" applyFill="1" applyBorder="1"/>
    <xf numFmtId="0" fontId="15" fillId="0" borderId="30" xfId="0" applyFont="1" applyBorder="1" applyAlignment="1">
      <alignment vertical="center"/>
    </xf>
    <xf numFmtId="0" fontId="15" fillId="6" borderId="31" xfId="0" applyFont="1" applyFill="1" applyBorder="1" applyAlignment="1">
      <alignment horizontal="center" vertical="center"/>
    </xf>
    <xf numFmtId="0" fontId="15" fillId="6" borderId="7" xfId="0" applyFont="1" applyFill="1" applyBorder="1"/>
    <xf numFmtId="0" fontId="15" fillId="5" borderId="34" xfId="0" applyFont="1" applyFill="1" applyBorder="1"/>
    <xf numFmtId="0" fontId="16" fillId="0" borderId="22" xfId="0" applyFont="1" applyBorder="1" applyAlignment="1">
      <alignment horizontal="center" vertical="center"/>
    </xf>
    <xf numFmtId="0" fontId="16" fillId="0" borderId="41" xfId="0" applyFont="1" applyBorder="1" applyAlignment="1">
      <alignment horizontal="center" vertical="center"/>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5" fillId="4" borderId="7" xfId="0" applyFont="1" applyFill="1" applyBorder="1"/>
    <xf numFmtId="0" fontId="12" fillId="0" borderId="41" xfId="0" applyFont="1" applyBorder="1" applyAlignment="1">
      <alignment horizontal="center"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8" fillId="6" borderId="20" xfId="0" applyFont="1" applyFill="1" applyBorder="1"/>
    <xf numFmtId="0" fontId="15" fillId="6" borderId="38" xfId="0" applyFont="1" applyFill="1" applyBorder="1" applyAlignment="1">
      <alignment horizontal="center"/>
    </xf>
    <xf numFmtId="0" fontId="15" fillId="6" borderId="35" xfId="0" applyFont="1" applyFill="1" applyBorder="1"/>
    <xf numFmtId="0" fontId="0" fillId="0" borderId="30" xfId="0" applyBorder="1"/>
    <xf numFmtId="0" fontId="0" fillId="0" borderId="18" xfId="0" applyBorder="1"/>
    <xf numFmtId="0" fontId="18" fillId="0" borderId="0" xfId="5" applyFont="1"/>
    <xf numFmtId="0" fontId="15" fillId="0" borderId="0" xfId="5" applyFont="1"/>
    <xf numFmtId="0" fontId="12" fillId="0" borderId="0" xfId="5" applyFont="1"/>
    <xf numFmtId="0" fontId="16" fillId="0" borderId="0" xfId="5" applyFont="1"/>
    <xf numFmtId="0" fontId="21" fillId="0" borderId="0" xfId="5" applyFont="1" applyAlignment="1">
      <alignment wrapText="1"/>
    </xf>
    <xf numFmtId="0" fontId="7" fillId="0" borderId="0" xfId="5" applyFont="1" applyAlignment="1">
      <alignment horizontal="left" wrapText="1"/>
    </xf>
    <xf numFmtId="164" fontId="5" fillId="0" borderId="0" xfId="5" applyNumberFormat="1"/>
    <xf numFmtId="0" fontId="17" fillId="0" borderId="0" xfId="5" applyFont="1"/>
    <xf numFmtId="0" fontId="13" fillId="0" borderId="0" xfId="5" applyFont="1"/>
    <xf numFmtId="0" fontId="15" fillId="0" borderId="0" xfId="5" applyFont="1" applyAlignment="1">
      <alignment horizontal="center"/>
    </xf>
    <xf numFmtId="0" fontId="18" fillId="6" borderId="0" xfId="5" applyFont="1" applyFill="1"/>
    <xf numFmtId="6" fontId="12" fillId="7" borderId="7" xfId="3" applyNumberFormat="1" applyFont="1" applyFill="1" applyBorder="1" applyAlignment="1" applyProtection="1">
      <alignment horizontal="center" vertical="center"/>
      <protection locked="0"/>
    </xf>
    <xf numFmtId="6" fontId="12" fillId="7" borderId="2" xfId="3" applyNumberFormat="1" applyFont="1" applyFill="1" applyBorder="1" applyAlignment="1" applyProtection="1">
      <alignment horizontal="center" vertical="center"/>
      <protection locked="0"/>
    </xf>
    <xf numFmtId="6" fontId="16" fillId="7" borderId="20" xfId="3" applyNumberFormat="1" applyFont="1" applyFill="1" applyBorder="1" applyAlignment="1" applyProtection="1">
      <alignment horizontal="center" vertical="center"/>
      <protection locked="0"/>
    </xf>
    <xf numFmtId="6" fontId="12" fillId="7" borderId="2" xfId="3" quotePrefix="1" applyNumberFormat="1" applyFont="1" applyFill="1" applyBorder="1" applyAlignment="1" applyProtection="1">
      <alignment horizontal="center" vertical="center"/>
    </xf>
    <xf numFmtId="165" fontId="12" fillId="0" borderId="0" xfId="1" applyNumberFormat="1" applyFont="1" applyFill="1" applyBorder="1" applyAlignment="1" applyProtection="1">
      <alignment horizontal="center" vertical="center" wrapText="1"/>
      <protection locked="0"/>
    </xf>
    <xf numFmtId="6" fontId="12" fillId="0" borderId="0" xfId="3" applyNumberFormat="1" applyFont="1" applyFill="1" applyBorder="1" applyAlignment="1" applyProtection="1">
      <alignment horizontal="center" vertical="center"/>
      <protection locked="0"/>
    </xf>
    <xf numFmtId="165" fontId="12" fillId="7" borderId="2" xfId="1" applyNumberFormat="1" applyFont="1" applyFill="1" applyBorder="1" applyAlignment="1" applyProtection="1">
      <alignment horizontal="center" vertical="center" wrapText="1"/>
    </xf>
    <xf numFmtId="3" fontId="12" fillId="0" borderId="36" xfId="5" applyNumberFormat="1" applyFont="1" applyBorder="1"/>
    <xf numFmtId="3" fontId="12" fillId="0" borderId="28" xfId="5" applyNumberFormat="1" applyFont="1" applyBorder="1"/>
    <xf numFmtId="0" fontId="16" fillId="0" borderId="21" xfId="5" applyFont="1" applyBorder="1" applyAlignment="1">
      <alignment horizontal="center" vertical="center"/>
    </xf>
    <xf numFmtId="0" fontId="16" fillId="0" borderId="45" xfId="5" applyFont="1" applyBorder="1" applyAlignment="1">
      <alignment horizontal="center" vertical="center"/>
    </xf>
    <xf numFmtId="0" fontId="1" fillId="0" borderId="38" xfId="5" applyFont="1" applyBorder="1" applyAlignment="1">
      <alignment horizontal="center" vertical="center"/>
    </xf>
    <xf numFmtId="0" fontId="1" fillId="0" borderId="29" xfId="5" applyFont="1" applyBorder="1" applyAlignment="1">
      <alignment horizontal="center" vertical="center"/>
    </xf>
    <xf numFmtId="0" fontId="5" fillId="0" borderId="38" xfId="5" applyBorder="1" applyAlignment="1">
      <alignment horizontal="center" vertical="center"/>
    </xf>
    <xf numFmtId="0" fontId="5" fillId="0" borderId="29" xfId="5" applyBorder="1" applyAlignment="1">
      <alignment horizontal="center" vertical="center"/>
    </xf>
    <xf numFmtId="0" fontId="5" fillId="0" borderId="33" xfId="5" applyBorder="1" applyAlignment="1">
      <alignment horizontal="center" vertical="center"/>
    </xf>
    <xf numFmtId="3" fontId="16" fillId="0" borderId="28" xfId="5" applyNumberFormat="1" applyFont="1" applyBorder="1"/>
    <xf numFmtId="3" fontId="16" fillId="0" borderId="40" xfId="5" applyNumberFormat="1" applyFont="1" applyBorder="1"/>
    <xf numFmtId="0" fontId="12" fillId="0" borderId="35" xfId="5" applyFont="1" applyBorder="1" applyAlignment="1">
      <alignment horizontal="left" vertical="center"/>
    </xf>
    <xf numFmtId="0" fontId="12" fillId="0" borderId="2" xfId="5" applyFont="1" applyBorder="1" applyAlignment="1">
      <alignment vertical="center"/>
    </xf>
    <xf numFmtId="0" fontId="12" fillId="0" borderId="41" xfId="5" applyFont="1" applyBorder="1" applyAlignment="1">
      <alignment vertical="center"/>
    </xf>
    <xf numFmtId="0" fontId="16" fillId="0" borderId="20" xfId="5" applyFont="1" applyBorder="1" applyAlignment="1">
      <alignment vertical="center" wrapText="1"/>
    </xf>
    <xf numFmtId="0" fontId="12" fillId="0" borderId="2" xfId="5" applyFont="1" applyBorder="1" applyAlignment="1">
      <alignment vertical="center" wrapText="1"/>
    </xf>
    <xf numFmtId="0" fontId="12" fillId="0" borderId="7" xfId="5" applyFont="1" applyBorder="1" applyAlignment="1">
      <alignment vertical="center"/>
    </xf>
    <xf numFmtId="0" fontId="16" fillId="0" borderId="41" xfId="5" applyFont="1" applyBorder="1" applyAlignment="1">
      <alignment horizontal="center" vertical="center"/>
    </xf>
    <xf numFmtId="0" fontId="16" fillId="0" borderId="42" xfId="5" applyFont="1" applyBorder="1" applyAlignment="1">
      <alignment horizontal="center" vertical="center"/>
    </xf>
    <xf numFmtId="0" fontId="12" fillId="0" borderId="38" xfId="5" applyFont="1" applyBorder="1" applyAlignment="1">
      <alignment horizontal="center" vertical="center"/>
    </xf>
    <xf numFmtId="0" fontId="12" fillId="0" borderId="29" xfId="5" applyFont="1" applyBorder="1" applyAlignment="1">
      <alignment horizontal="center" vertical="center"/>
    </xf>
    <xf numFmtId="0" fontId="12" fillId="0" borderId="29" xfId="5" applyFont="1" applyBorder="1" applyAlignment="1">
      <alignment horizontal="center" vertical="center" wrapText="1"/>
    </xf>
    <xf numFmtId="0" fontId="12" fillId="0" borderId="33" xfId="5" applyFont="1" applyBorder="1" applyAlignment="1">
      <alignment horizontal="center" vertical="center" wrapText="1"/>
    </xf>
    <xf numFmtId="0" fontId="17" fillId="0" borderId="0" xfId="5" applyFont="1" applyAlignment="1">
      <alignment vertical="center"/>
    </xf>
    <xf numFmtId="0" fontId="13" fillId="0" borderId="0" xfId="5" applyFont="1" applyAlignment="1">
      <alignment vertical="center"/>
    </xf>
    <xf numFmtId="0" fontId="22" fillId="0" borderId="0" xfId="5" applyFont="1" applyAlignment="1">
      <alignment vertical="center"/>
    </xf>
    <xf numFmtId="0" fontId="12" fillId="0" borderId="0" xfId="5" applyFont="1" applyAlignment="1">
      <alignment vertical="center"/>
    </xf>
    <xf numFmtId="0" fontId="7" fillId="0" borderId="0" xfId="5" applyFont="1" applyAlignment="1">
      <alignment horizontal="left" vertical="center" wrapText="1"/>
    </xf>
    <xf numFmtId="0" fontId="0" fillId="0" borderId="0" xfId="0" applyAlignment="1">
      <alignment vertical="center"/>
    </xf>
    <xf numFmtId="0" fontId="16" fillId="0" borderId="43" xfId="5" applyFont="1" applyBorder="1" applyAlignment="1">
      <alignment horizontal="center" vertical="center"/>
    </xf>
    <xf numFmtId="0" fontId="16" fillId="0" borderId="33" xfId="5" applyFont="1" applyBorder="1" applyAlignment="1">
      <alignment horizontal="center" vertical="center" wrapText="1"/>
    </xf>
    <xf numFmtId="164" fontId="12" fillId="0" borderId="40" xfId="5" applyNumberFormat="1" applyFont="1" applyBorder="1"/>
    <xf numFmtId="0" fontId="12" fillId="0" borderId="32" xfId="5" applyFont="1" applyBorder="1" applyAlignment="1">
      <alignment horizontal="center" vertical="center"/>
    </xf>
    <xf numFmtId="0" fontId="12" fillId="0" borderId="5" xfId="5" applyFont="1" applyBorder="1" applyAlignment="1">
      <alignment vertical="center"/>
    </xf>
    <xf numFmtId="3" fontId="12" fillId="0" borderId="37" xfId="5" applyNumberFormat="1" applyFont="1" applyBorder="1"/>
    <xf numFmtId="0" fontId="12" fillId="0" borderId="46" xfId="5" applyFont="1" applyBorder="1" applyAlignment="1">
      <alignment horizontal="center" vertical="center"/>
    </xf>
    <xf numFmtId="0" fontId="12" fillId="0" borderId="47" xfId="5" applyFont="1" applyBorder="1" applyAlignment="1">
      <alignment vertical="center"/>
    </xf>
    <xf numFmtId="3" fontId="12" fillId="0" borderId="48" xfId="5" applyNumberFormat="1" applyFont="1" applyBorder="1"/>
    <xf numFmtId="3" fontId="12" fillId="0" borderId="34" xfId="5" applyNumberFormat="1" applyFont="1" applyBorder="1"/>
    <xf numFmtId="0" fontId="15" fillId="0" borderId="32" xfId="5" applyFont="1" applyBorder="1" applyAlignment="1">
      <alignment horizontal="center" vertical="center"/>
    </xf>
    <xf numFmtId="0" fontId="12" fillId="0" borderId="31" xfId="5" applyFont="1" applyBorder="1" applyAlignment="1">
      <alignment horizontal="center" vertical="center"/>
    </xf>
    <xf numFmtId="0" fontId="12" fillId="0" borderId="24" xfId="5" applyFont="1" applyBorder="1"/>
    <xf numFmtId="0" fontId="12" fillId="0" borderId="25" xfId="5" applyFont="1" applyBorder="1"/>
    <xf numFmtId="0" fontId="12" fillId="0" borderId="31" xfId="5" applyFont="1" applyBorder="1" applyAlignment="1">
      <alignment horizontal="center" vertical="center" wrapText="1"/>
    </xf>
    <xf numFmtId="0" fontId="12" fillId="0" borderId="7" xfId="5" applyFont="1" applyBorder="1" applyAlignment="1">
      <alignment vertical="center" wrapText="1"/>
    </xf>
    <xf numFmtId="0" fontId="1" fillId="0" borderId="32" xfId="5" applyFont="1" applyBorder="1" applyAlignment="1">
      <alignment horizontal="center" vertical="center"/>
    </xf>
    <xf numFmtId="0" fontId="16" fillId="0" borderId="2" xfId="5" applyFont="1" applyBorder="1" applyAlignment="1">
      <alignment horizontal="right" vertical="center"/>
    </xf>
    <xf numFmtId="0" fontId="16" fillId="0" borderId="35" xfId="5" applyFont="1" applyBorder="1" applyAlignment="1">
      <alignment horizontal="right" vertical="center"/>
    </xf>
    <xf numFmtId="0" fontId="16" fillId="0" borderId="20" xfId="5" applyFont="1" applyBorder="1" applyAlignment="1">
      <alignment horizontal="right" vertical="center"/>
    </xf>
    <xf numFmtId="3" fontId="12" fillId="2" borderId="2" xfId="5" applyNumberFormat="1" applyFont="1" applyFill="1" applyBorder="1" applyAlignment="1">
      <alignment horizontal="center" vertical="center"/>
    </xf>
    <xf numFmtId="0" fontId="5" fillId="2" borderId="2" xfId="5" applyFill="1" applyBorder="1"/>
    <xf numFmtId="3" fontId="12" fillId="2" borderId="5" xfId="5" applyNumberFormat="1" applyFont="1" applyFill="1" applyBorder="1" applyAlignment="1">
      <alignment horizontal="center" vertical="center"/>
    </xf>
    <xf numFmtId="3" fontId="12" fillId="7" borderId="2" xfId="5" applyNumberFormat="1" applyFont="1" applyFill="1" applyBorder="1" applyAlignment="1">
      <alignment horizontal="center" vertical="center"/>
    </xf>
    <xf numFmtId="3" fontId="12" fillId="7" borderId="35" xfId="5" applyNumberFormat="1" applyFont="1" applyFill="1" applyBorder="1" applyAlignment="1">
      <alignment horizontal="center" vertical="center"/>
    </xf>
    <xf numFmtId="3" fontId="12" fillId="7" borderId="20" xfId="5" applyNumberFormat="1" applyFont="1" applyFill="1" applyBorder="1" applyAlignment="1">
      <alignment horizontal="center" vertical="center"/>
    </xf>
    <xf numFmtId="3" fontId="12" fillId="2" borderId="35" xfId="5" applyNumberFormat="1" applyFont="1" applyFill="1" applyBorder="1" applyAlignment="1">
      <alignment horizontal="center" vertical="center"/>
    </xf>
    <xf numFmtId="0" fontId="5" fillId="0" borderId="46" xfId="5" applyBorder="1" applyAlignment="1">
      <alignment horizontal="center" vertical="center"/>
    </xf>
    <xf numFmtId="0" fontId="23" fillId="0" borderId="35" xfId="5" applyFont="1" applyBorder="1" applyAlignment="1">
      <alignment vertical="center" wrapText="1"/>
    </xf>
    <xf numFmtId="3" fontId="16" fillId="2" borderId="35" xfId="5" applyNumberFormat="1" applyFont="1" applyFill="1" applyBorder="1" applyAlignment="1">
      <alignment horizontal="center" vertical="center"/>
    </xf>
    <xf numFmtId="3" fontId="16" fillId="0" borderId="34" xfId="5" applyNumberFormat="1" applyFont="1" applyBorder="1"/>
    <xf numFmtId="0" fontId="12" fillId="0" borderId="43" xfId="5" applyFont="1" applyBorder="1" applyAlignment="1">
      <alignment horizontal="center" vertical="center"/>
    </xf>
    <xf numFmtId="164" fontId="12" fillId="0" borderId="42" xfId="5" applyNumberFormat="1" applyFont="1" applyBorder="1"/>
    <xf numFmtId="166" fontId="12" fillId="7" borderId="2" xfId="3" applyNumberFormat="1" applyFont="1" applyFill="1" applyBorder="1" applyAlignment="1" applyProtection="1">
      <alignment horizontal="center" vertical="center"/>
    </xf>
    <xf numFmtId="166" fontId="12" fillId="7" borderId="2" xfId="3" quotePrefix="1" applyNumberFormat="1" applyFont="1" applyFill="1" applyBorder="1" applyAlignment="1" applyProtection="1">
      <alignment horizontal="center" vertical="center"/>
    </xf>
    <xf numFmtId="166" fontId="12" fillId="7" borderId="7" xfId="3" applyNumberFormat="1" applyFont="1" applyFill="1" applyBorder="1" applyAlignment="1" applyProtection="1">
      <alignment horizontal="center" vertical="center"/>
      <protection locked="0"/>
    </xf>
    <xf numFmtId="166" fontId="12" fillId="7" borderId="2" xfId="3" applyNumberFormat="1" applyFont="1" applyFill="1" applyBorder="1" applyAlignment="1" applyProtection="1">
      <alignment horizontal="center" vertical="center"/>
      <protection locked="0"/>
    </xf>
    <xf numFmtId="164" fontId="12" fillId="7" borderId="41" xfId="5" applyNumberFormat="1" applyFont="1" applyFill="1" applyBorder="1"/>
    <xf numFmtId="3" fontId="16" fillId="7" borderId="7" xfId="5" applyNumberFormat="1" applyFont="1" applyFill="1" applyBorder="1"/>
    <xf numFmtId="3" fontId="16" fillId="7" borderId="2" xfId="5" applyNumberFormat="1" applyFont="1" applyFill="1" applyBorder="1"/>
    <xf numFmtId="3" fontId="16" fillId="7" borderId="20" xfId="5" applyNumberFormat="1" applyFont="1" applyFill="1" applyBorder="1"/>
    <xf numFmtId="3" fontId="12" fillId="2" borderId="35" xfId="5" applyNumberFormat="1" applyFont="1" applyFill="1" applyBorder="1"/>
    <xf numFmtId="3" fontId="12" fillId="2" borderId="2" xfId="5" applyNumberFormat="1" applyFont="1" applyFill="1" applyBorder="1"/>
    <xf numFmtId="0" fontId="12" fillId="0" borderId="26" xfId="5" applyFont="1" applyBorder="1" applyAlignment="1">
      <alignment horizontal="center" vertical="center" wrapText="1"/>
    </xf>
    <xf numFmtId="0" fontId="12" fillId="0" borderId="6" xfId="5" applyFont="1" applyBorder="1" applyAlignment="1">
      <alignment vertical="center" wrapText="1"/>
    </xf>
    <xf numFmtId="3" fontId="16" fillId="5" borderId="6" xfId="5" applyNumberFormat="1" applyFont="1" applyFill="1" applyBorder="1"/>
    <xf numFmtId="3" fontId="12" fillId="2" borderId="7" xfId="5" applyNumberFormat="1" applyFont="1" applyFill="1" applyBorder="1"/>
    <xf numFmtId="0" fontId="12" fillId="0" borderId="43" xfId="5" applyFont="1" applyBorder="1" applyAlignment="1">
      <alignment horizontal="center" vertical="center" wrapText="1"/>
    </xf>
    <xf numFmtId="3" fontId="16" fillId="3" borderId="41" xfId="5" applyNumberFormat="1" applyFont="1" applyFill="1" applyBorder="1"/>
    <xf numFmtId="0" fontId="16" fillId="0" borderId="41" xfId="5" applyFont="1" applyBorder="1" applyAlignment="1">
      <alignment vertical="center" wrapText="1"/>
    </xf>
    <xf numFmtId="3" fontId="16" fillId="0" borderId="41" xfId="5" applyNumberFormat="1" applyFont="1" applyBorder="1"/>
    <xf numFmtId="3" fontId="12" fillId="0" borderId="52" xfId="5" applyNumberFormat="1" applyFont="1" applyBorder="1"/>
    <xf numFmtId="3" fontId="12" fillId="5" borderId="7" xfId="5" applyNumberFormat="1" applyFont="1" applyFill="1" applyBorder="1"/>
    <xf numFmtId="3" fontId="12" fillId="5" borderId="2" xfId="5" applyNumberFormat="1" applyFont="1" applyFill="1" applyBorder="1"/>
    <xf numFmtId="3" fontId="12" fillId="3" borderId="2" xfId="5" applyNumberFormat="1" applyFont="1" applyFill="1" applyBorder="1"/>
    <xf numFmtId="3" fontId="12" fillId="3" borderId="5" xfId="5" applyNumberFormat="1" applyFont="1" applyFill="1" applyBorder="1"/>
    <xf numFmtId="3" fontId="12" fillId="5" borderId="47" xfId="5" applyNumberFormat="1" applyFont="1" applyFill="1" applyBorder="1"/>
    <xf numFmtId="164" fontId="12" fillId="3" borderId="20" xfId="5" applyNumberFormat="1" applyFont="1" applyFill="1" applyBorder="1"/>
    <xf numFmtId="3" fontId="12" fillId="7" borderId="2" xfId="5" applyNumberFormat="1" applyFont="1" applyFill="1" applyBorder="1"/>
    <xf numFmtId="0" fontId="15" fillId="6" borderId="0" xfId="5" applyFont="1" applyFill="1"/>
    <xf numFmtId="0" fontId="18" fillId="2" borderId="0" xfId="0" applyFont="1" applyFill="1" applyAlignment="1">
      <alignment horizontal="center" vertical="center"/>
    </xf>
    <xf numFmtId="0" fontId="18" fillId="7" borderId="0" xfId="0" applyFont="1" applyFill="1" applyAlignment="1">
      <alignment horizontal="center" vertical="center"/>
    </xf>
    <xf numFmtId="0" fontId="4" fillId="6" borderId="0" xfId="0" applyFont="1" applyFill="1"/>
    <xf numFmtId="0" fontId="0" fillId="6" borderId="2" xfId="0" applyFill="1" applyBorder="1"/>
    <xf numFmtId="0" fontId="15" fillId="0" borderId="44" xfId="0" applyFont="1" applyBorder="1" applyAlignment="1">
      <alignment horizontal="center"/>
    </xf>
    <xf numFmtId="0" fontId="16" fillId="0" borderId="35" xfId="0" applyFont="1" applyBorder="1" applyAlignment="1">
      <alignment horizontal="center" vertical="center"/>
    </xf>
    <xf numFmtId="0" fontId="13" fillId="0" borderId="0" xfId="5" applyFont="1" applyAlignment="1">
      <alignment horizontal="left"/>
    </xf>
    <xf numFmtId="0" fontId="15" fillId="0" borderId="28" xfId="0" applyFont="1" applyBorder="1" applyAlignment="1">
      <alignment wrapText="1"/>
    </xf>
    <xf numFmtId="0" fontId="15" fillId="0" borderId="34" xfId="0" applyFont="1" applyBorder="1" applyAlignment="1">
      <alignment wrapText="1"/>
    </xf>
    <xf numFmtId="0" fontId="0" fillId="5" borderId="2" xfId="0" applyFill="1" applyBorder="1"/>
    <xf numFmtId="0" fontId="15" fillId="6" borderId="0" xfId="0" applyFont="1" applyFill="1" applyAlignment="1">
      <alignment vertical="top"/>
    </xf>
    <xf numFmtId="0" fontId="15" fillId="6" borderId="53" xfId="0" applyFont="1" applyFill="1" applyBorder="1" applyAlignment="1">
      <alignment horizontal="center"/>
    </xf>
    <xf numFmtId="0" fontId="15" fillId="6" borderId="54" xfId="0" applyFont="1" applyFill="1" applyBorder="1" applyAlignment="1">
      <alignment horizontal="center" vertical="center"/>
    </xf>
    <xf numFmtId="0" fontId="13" fillId="0" borderId="38" xfId="0" applyFont="1" applyBorder="1" applyAlignment="1">
      <alignment horizontal="center" vertical="center"/>
    </xf>
    <xf numFmtId="0" fontId="15" fillId="6" borderId="29" xfId="0" applyFont="1" applyFill="1" applyBorder="1"/>
    <xf numFmtId="0" fontId="16" fillId="6" borderId="33" xfId="0" applyFont="1" applyFill="1" applyBorder="1"/>
    <xf numFmtId="0" fontId="18" fillId="6" borderId="0" xfId="0" applyFont="1" applyFill="1" applyAlignment="1">
      <alignment horizontal="center" vertical="center"/>
    </xf>
    <xf numFmtId="0" fontId="15" fillId="6" borderId="0" xfId="0" applyFont="1" applyFill="1" applyAlignment="1">
      <alignment horizontal="center"/>
    </xf>
    <xf numFmtId="0" fontId="0" fillId="6" borderId="30" xfId="0" applyFill="1" applyBorder="1" applyAlignment="1">
      <alignment horizontal="center" vertical="center"/>
    </xf>
    <xf numFmtId="0" fontId="13" fillId="0" borderId="0" xfId="0" applyFont="1" applyAlignment="1">
      <alignment horizontal="right"/>
    </xf>
    <xf numFmtId="0" fontId="14" fillId="0" borderId="2" xfId="0" applyFont="1" applyBorder="1" applyAlignment="1">
      <alignment horizontal="right"/>
    </xf>
    <xf numFmtId="0" fontId="16" fillId="0" borderId="23" xfId="5" applyFont="1" applyBorder="1" applyAlignment="1">
      <alignment horizontal="center" vertical="center"/>
    </xf>
    <xf numFmtId="0" fontId="5" fillId="0" borderId="31" xfId="5" applyBorder="1" applyAlignment="1">
      <alignment horizontal="center" vertical="center"/>
    </xf>
    <xf numFmtId="164" fontId="12" fillId="7" borderId="7" xfId="5" applyNumberFormat="1" applyFont="1" applyFill="1" applyBorder="1" applyAlignment="1">
      <alignment horizontal="center" vertical="center"/>
    </xf>
    <xf numFmtId="0" fontId="16" fillId="0" borderId="5" xfId="5" applyFont="1" applyBorder="1" applyAlignment="1">
      <alignment horizontal="right"/>
    </xf>
    <xf numFmtId="0" fontId="16" fillId="0" borderId="47" xfId="5" applyFont="1" applyBorder="1" applyAlignment="1">
      <alignment horizontal="right" vertical="center" wrapText="1"/>
    </xf>
    <xf numFmtId="3" fontId="16" fillId="7" borderId="47" xfId="5" applyNumberFormat="1" applyFont="1" applyFill="1" applyBorder="1" applyAlignment="1">
      <alignment horizontal="center" vertical="center"/>
    </xf>
    <xf numFmtId="0" fontId="5" fillId="0" borderId="32" xfId="5" applyBorder="1"/>
    <xf numFmtId="0" fontId="16" fillId="0" borderId="19" xfId="5" applyFont="1" applyBorder="1" applyAlignment="1">
      <alignment horizontal="center" vertical="center" wrapText="1"/>
    </xf>
    <xf numFmtId="3" fontId="12" fillId="7" borderId="57" xfId="5" applyNumberFormat="1" applyFont="1" applyFill="1" applyBorder="1" applyAlignment="1">
      <alignment horizontal="center" vertical="center"/>
    </xf>
    <xf numFmtId="3" fontId="12" fillId="7" borderId="55" xfId="5" applyNumberFormat="1" applyFont="1" applyFill="1" applyBorder="1" applyAlignment="1">
      <alignment horizontal="center" vertical="center"/>
    </xf>
    <xf numFmtId="3" fontId="12" fillId="7" borderId="56" xfId="5" applyNumberFormat="1" applyFont="1" applyFill="1" applyBorder="1" applyAlignment="1">
      <alignment horizontal="center" vertical="center"/>
    </xf>
    <xf numFmtId="3" fontId="5" fillId="2" borderId="57" xfId="5" applyNumberFormat="1" applyFill="1" applyBorder="1"/>
    <xf numFmtId="3" fontId="24" fillId="0" borderId="36" xfId="5" applyNumberFormat="1" applyFont="1" applyBorder="1" applyAlignment="1">
      <alignment horizontal="center" vertical="center"/>
    </xf>
    <xf numFmtId="3" fontId="24" fillId="0" borderId="28" xfId="5" applyNumberFormat="1" applyFont="1" applyBorder="1" applyAlignment="1">
      <alignment horizontal="center" vertical="center"/>
    </xf>
    <xf numFmtId="0" fontId="25" fillId="0" borderId="28" xfId="5" applyFont="1" applyBorder="1"/>
    <xf numFmtId="3" fontId="24" fillId="0" borderId="37" xfId="5" applyNumberFormat="1" applyFont="1" applyBorder="1" applyAlignment="1">
      <alignment horizontal="center" vertical="center"/>
    </xf>
    <xf numFmtId="166" fontId="24" fillId="0" borderId="40" xfId="5" applyNumberFormat="1" applyFont="1" applyBorder="1" applyAlignment="1">
      <alignment horizontal="center" vertical="center"/>
    </xf>
    <xf numFmtId="164" fontId="24" fillId="0" borderId="34" xfId="5" applyNumberFormat="1" applyFont="1" applyBorder="1" applyAlignment="1">
      <alignment horizontal="center" vertical="center"/>
    </xf>
    <xf numFmtId="166" fontId="24" fillId="0" borderId="37" xfId="5" applyNumberFormat="1" applyFont="1" applyBorder="1" applyAlignment="1">
      <alignment horizontal="center"/>
    </xf>
    <xf numFmtId="166" fontId="26" fillId="0" borderId="48" xfId="5" applyNumberFormat="1" applyFont="1" applyBorder="1" applyAlignment="1">
      <alignment horizontal="center" vertical="center"/>
    </xf>
    <xf numFmtId="3" fontId="12" fillId="7" borderId="58" xfId="5" applyNumberFormat="1" applyFont="1" applyFill="1" applyBorder="1" applyAlignment="1">
      <alignment horizontal="center"/>
    </xf>
    <xf numFmtId="3" fontId="16" fillId="3" borderId="15" xfId="5" applyNumberFormat="1" applyFont="1" applyFill="1" applyBorder="1" applyAlignment="1">
      <alignment horizontal="center"/>
    </xf>
    <xf numFmtId="9" fontId="5" fillId="9" borderId="59" xfId="5" applyNumberFormat="1" applyFill="1" applyBorder="1"/>
    <xf numFmtId="3" fontId="5" fillId="2" borderId="55" xfId="5" applyNumberFormat="1" applyFill="1" applyBorder="1"/>
    <xf numFmtId="3" fontId="5" fillId="2" borderId="58" xfId="5" applyNumberFormat="1" applyFill="1" applyBorder="1"/>
    <xf numFmtId="3" fontId="5" fillId="2" borderId="19" xfId="5" applyNumberFormat="1" applyFill="1" applyBorder="1"/>
    <xf numFmtId="3" fontId="5" fillId="2" borderId="14" xfId="5" applyNumberFormat="1" applyFill="1" applyBorder="1"/>
    <xf numFmtId="0" fontId="16" fillId="0" borderId="14" xfId="5" applyFont="1" applyBorder="1" applyAlignment="1">
      <alignment horizontal="center" vertical="center" wrapText="1"/>
    </xf>
    <xf numFmtId="3" fontId="12" fillId="2" borderId="57" xfId="5" applyNumberFormat="1" applyFont="1" applyFill="1" applyBorder="1"/>
    <xf numFmtId="3" fontId="12" fillId="2" borderId="55" xfId="5" applyNumberFormat="1" applyFont="1" applyFill="1" applyBorder="1"/>
    <xf numFmtId="3" fontId="16" fillId="7" borderId="59" xfId="5" applyNumberFormat="1" applyFont="1" applyFill="1" applyBorder="1"/>
    <xf numFmtId="3" fontId="16" fillId="5" borderId="17" xfId="5" applyNumberFormat="1" applyFont="1" applyFill="1" applyBorder="1"/>
    <xf numFmtId="3" fontId="16" fillId="3" borderId="14" xfId="5" applyNumberFormat="1" applyFont="1" applyFill="1" applyBorder="1"/>
    <xf numFmtId="3" fontId="12" fillId="2" borderId="59" xfId="5" applyNumberFormat="1" applyFont="1" applyFill="1" applyBorder="1"/>
    <xf numFmtId="3" fontId="16" fillId="7" borderId="55" xfId="5" applyNumberFormat="1" applyFont="1" applyFill="1" applyBorder="1"/>
    <xf numFmtId="3" fontId="16" fillId="7" borderId="56" xfId="5" applyNumberFormat="1" applyFont="1" applyFill="1" applyBorder="1"/>
    <xf numFmtId="164" fontId="12" fillId="9" borderId="14" xfId="5" applyNumberFormat="1" applyFont="1" applyFill="1" applyBorder="1"/>
    <xf numFmtId="164" fontId="12" fillId="7" borderId="2" xfId="6" applyNumberFormat="1" applyFont="1" applyFill="1" applyBorder="1" applyAlignment="1" applyProtection="1">
      <alignment horizontal="center" vertical="center"/>
      <protection locked="0"/>
    </xf>
    <xf numFmtId="165" fontId="14" fillId="7" borderId="2" xfId="1" applyNumberFormat="1" applyFont="1" applyFill="1" applyBorder="1" applyAlignment="1">
      <alignment horizontal="left" wrapText="1"/>
    </xf>
    <xf numFmtId="0" fontId="14" fillId="7" borderId="2" xfId="0" applyFont="1" applyFill="1" applyBorder="1" applyAlignment="1">
      <alignment horizontal="left"/>
    </xf>
    <xf numFmtId="0" fontId="12" fillId="10" borderId="35" xfId="5" applyFont="1" applyFill="1" applyBorder="1" applyAlignment="1">
      <alignment horizontal="left" vertical="center"/>
    </xf>
    <xf numFmtId="0" fontId="12" fillId="10" borderId="2" xfId="5" applyFont="1" applyFill="1" applyBorder="1" applyAlignment="1">
      <alignment horizontal="left" vertical="center"/>
    </xf>
    <xf numFmtId="0" fontId="12" fillId="11" borderId="2" xfId="5" applyFont="1" applyFill="1" applyBorder="1" applyAlignment="1">
      <alignment horizontal="left" vertical="center"/>
    </xf>
    <xf numFmtId="0" fontId="12" fillId="11" borderId="2" xfId="5" applyFont="1" applyFill="1" applyBorder="1" applyAlignment="1">
      <alignment vertical="center"/>
    </xf>
    <xf numFmtId="0" fontId="12" fillId="12" borderId="2" xfId="5" applyFont="1" applyFill="1" applyBorder="1" applyAlignment="1">
      <alignment horizontal="left" vertical="center"/>
    </xf>
    <xf numFmtId="0" fontId="12" fillId="12" borderId="2" xfId="5" applyFont="1" applyFill="1" applyBorder="1" applyAlignment="1">
      <alignment vertical="center"/>
    </xf>
    <xf numFmtId="0" fontId="12" fillId="13" borderId="2" xfId="5" applyFont="1" applyFill="1" applyBorder="1" applyAlignment="1">
      <alignment horizontal="left" vertical="center"/>
    </xf>
    <xf numFmtId="0" fontId="12" fillId="13" borderId="2" xfId="5" applyFont="1" applyFill="1" applyBorder="1" applyAlignment="1">
      <alignment vertical="center"/>
    </xf>
    <xf numFmtId="0" fontId="12" fillId="14" borderId="2" xfId="5" applyFont="1" applyFill="1" applyBorder="1" applyAlignment="1">
      <alignment horizontal="left" vertical="center"/>
    </xf>
    <xf numFmtId="0" fontId="12" fillId="14" borderId="2" xfId="5" applyFont="1" applyFill="1" applyBorder="1" applyAlignment="1">
      <alignment vertical="center"/>
    </xf>
    <xf numFmtId="0" fontId="12" fillId="14" borderId="5" xfId="5" applyFont="1" applyFill="1" applyBorder="1" applyAlignment="1">
      <alignment horizontal="left" vertical="center"/>
    </xf>
    <xf numFmtId="0" fontId="13" fillId="0" borderId="0" xfId="0" applyFont="1" applyAlignment="1">
      <alignment vertical="center"/>
    </xf>
    <xf numFmtId="0" fontId="12" fillId="0" borderId="53" xfId="0" applyFont="1" applyBorder="1" applyAlignment="1">
      <alignment horizontal="center" vertical="center"/>
    </xf>
    <xf numFmtId="165" fontId="16" fillId="8" borderId="2" xfId="1" applyNumberFormat="1" applyFont="1" applyFill="1" applyBorder="1" applyAlignment="1">
      <alignment horizontal="center" vertical="center" wrapText="1"/>
    </xf>
    <xf numFmtId="0" fontId="12" fillId="0" borderId="7" xfId="0" applyFont="1" applyBorder="1" applyAlignment="1">
      <alignment horizontal="left" vertical="center" wrapText="1"/>
    </xf>
    <xf numFmtId="165" fontId="12" fillId="7" borderId="7" xfId="1" applyNumberFormat="1" applyFont="1" applyFill="1" applyBorder="1" applyAlignment="1" applyProtection="1">
      <alignment horizontal="center" vertical="center" wrapText="1"/>
    </xf>
    <xf numFmtId="166" fontId="12" fillId="7" borderId="7" xfId="3" quotePrefix="1" applyNumberFormat="1" applyFont="1" applyFill="1" applyBorder="1" applyAlignment="1" applyProtection="1">
      <alignment horizontal="center" vertical="center"/>
    </xf>
    <xf numFmtId="0" fontId="1" fillId="0" borderId="0" xfId="0" applyFont="1"/>
    <xf numFmtId="0" fontId="13" fillId="8" borderId="28" xfId="0" applyFont="1" applyFill="1" applyBorder="1" applyAlignment="1">
      <alignment vertical="top"/>
    </xf>
    <xf numFmtId="0" fontId="16" fillId="0" borderId="2" xfId="0" applyFont="1" applyBorder="1" applyAlignment="1">
      <alignment horizontal="right" vertical="center" wrapText="1"/>
    </xf>
    <xf numFmtId="0" fontId="12" fillId="0" borderId="2" xfId="0" applyFont="1" applyBorder="1" applyAlignment="1">
      <alignment horizontal="left" vertical="center" wrapText="1"/>
    </xf>
    <xf numFmtId="0" fontId="12" fillId="0" borderId="8" xfId="0" applyFont="1" applyBorder="1" applyAlignment="1">
      <alignment vertical="center" wrapText="1"/>
    </xf>
    <xf numFmtId="0" fontId="12" fillId="0" borderId="2" xfId="0" applyFont="1" applyBorder="1" applyAlignment="1">
      <alignment vertical="center" wrapText="1"/>
    </xf>
    <xf numFmtId="165" fontId="12" fillId="15" borderId="2" xfId="1" applyNumberFormat="1" applyFont="1" applyFill="1" applyBorder="1" applyAlignment="1">
      <alignment horizontal="center" vertical="center"/>
    </xf>
    <xf numFmtId="166" fontId="16" fillId="8" borderId="2"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0" fontId="13" fillId="6" borderId="14" xfId="0" applyFont="1" applyFill="1" applyBorder="1" applyAlignment="1">
      <alignment horizontal="center" vertical="center"/>
    </xf>
    <xf numFmtId="0" fontId="15" fillId="6" borderId="5" xfId="0" applyFont="1" applyFill="1" applyBorder="1"/>
    <xf numFmtId="3" fontId="26" fillId="0" borderId="40" xfId="5" applyNumberFormat="1" applyFont="1" applyBorder="1" applyAlignment="1">
      <alignment horizontal="center" vertical="center"/>
    </xf>
    <xf numFmtId="0" fontId="16" fillId="0" borderId="0" xfId="5" applyFont="1" applyAlignment="1">
      <alignment horizontal="center" vertical="center" wrapText="1"/>
    </xf>
    <xf numFmtId="3" fontId="12" fillId="0" borderId="0" xfId="5" applyNumberFormat="1" applyFont="1"/>
    <xf numFmtId="3" fontId="16" fillId="0" borderId="0" xfId="5" applyNumberFormat="1" applyFont="1"/>
    <xf numFmtId="3" fontId="16" fillId="3" borderId="60" xfId="5" applyNumberFormat="1" applyFont="1" applyFill="1" applyBorder="1"/>
    <xf numFmtId="3" fontId="16" fillId="0" borderId="14" xfId="5" applyNumberFormat="1" applyFont="1" applyBorder="1"/>
    <xf numFmtId="0" fontId="17" fillId="0" borderId="0" xfId="0" applyFont="1"/>
    <xf numFmtId="0" fontId="27" fillId="0" borderId="0" xfId="5" applyFont="1"/>
    <xf numFmtId="165" fontId="12" fillId="7" borderId="6" xfId="1" applyNumberFormat="1" applyFont="1" applyFill="1" applyBorder="1" applyAlignment="1" applyProtection="1">
      <alignment horizontal="center" vertical="center" wrapText="1"/>
      <protection locked="0"/>
    </xf>
    <xf numFmtId="0" fontId="0" fillId="0" borderId="23" xfId="0" applyBorder="1"/>
    <xf numFmtId="0" fontId="0" fillId="0" borderId="21" xfId="0" applyBorder="1"/>
    <xf numFmtId="0" fontId="0" fillId="0" borderId="45" xfId="0" applyBorder="1"/>
    <xf numFmtId="0" fontId="5" fillId="0" borderId="30" xfId="5" applyBorder="1"/>
    <xf numFmtId="0" fontId="5" fillId="0" borderId="18" xfId="5" applyBorder="1"/>
    <xf numFmtId="0" fontId="15" fillId="0" borderId="61" xfId="5" applyFont="1" applyBorder="1"/>
    <xf numFmtId="0" fontId="15" fillId="0" borderId="62" xfId="5" applyFont="1" applyBorder="1"/>
    <xf numFmtId="0" fontId="5" fillId="0" borderId="62" xfId="5" applyBorder="1"/>
    <xf numFmtId="0" fontId="5" fillId="0" borderId="16" xfId="5" applyBorder="1"/>
    <xf numFmtId="0" fontId="15" fillId="0" borderId="23" xfId="5" applyFont="1" applyBorder="1"/>
    <xf numFmtId="0" fontId="15" fillId="0" borderId="21" xfId="5" applyFont="1" applyBorder="1"/>
    <xf numFmtId="0" fontId="5" fillId="0" borderId="21" xfId="5" applyBorder="1"/>
    <xf numFmtId="0" fontId="5" fillId="0" borderId="45" xfId="5" applyBorder="1"/>
    <xf numFmtId="0" fontId="15" fillId="0" borderId="30" xfId="5" applyFont="1" applyBorder="1"/>
    <xf numFmtId="0" fontId="12" fillId="0" borderId="0" xfId="0" applyFont="1" applyAlignment="1">
      <alignment vertical="center"/>
    </xf>
    <xf numFmtId="0" fontId="13" fillId="8" borderId="29" xfId="0" applyFont="1" applyFill="1" applyBorder="1" applyAlignment="1">
      <alignment horizontal="center" vertical="center" wrapText="1"/>
    </xf>
    <xf numFmtId="0" fontId="16" fillId="8" borderId="29" xfId="0" applyFont="1" applyFill="1" applyBorder="1" applyAlignment="1">
      <alignment horizontal="center" vertical="center" wrapText="1"/>
    </xf>
    <xf numFmtId="165" fontId="12" fillId="0" borderId="0" xfId="1" applyNumberFormat="1" applyFont="1" applyFill="1" applyBorder="1" applyAlignment="1" applyProtection="1">
      <alignment horizontal="center" vertical="center" wrapText="1"/>
    </xf>
    <xf numFmtId="37" fontId="12" fillId="0" borderId="0" xfId="1" applyNumberFormat="1" applyFont="1" applyFill="1" applyBorder="1" applyAlignment="1" applyProtection="1">
      <alignment horizontal="center" vertical="center" readingOrder="1"/>
    </xf>
    <xf numFmtId="37" fontId="16" fillId="7" borderId="2" xfId="1" applyNumberFormat="1" applyFont="1" applyFill="1" applyBorder="1" applyAlignment="1" applyProtection="1">
      <alignment horizontal="center" vertical="center" wrapText="1"/>
    </xf>
    <xf numFmtId="5" fontId="16" fillId="7" borderId="2" xfId="1" applyNumberFormat="1" applyFont="1" applyFill="1" applyBorder="1" applyAlignment="1" applyProtection="1">
      <alignment horizontal="center" vertical="center" wrapText="1"/>
    </xf>
    <xf numFmtId="165" fontId="16" fillId="7" borderId="2" xfId="1" applyNumberFormat="1" applyFont="1" applyFill="1" applyBorder="1" applyAlignment="1" applyProtection="1">
      <alignment horizontal="center" vertical="center" wrapText="1"/>
    </xf>
    <xf numFmtId="37" fontId="16" fillId="0" borderId="20" xfId="1" applyNumberFormat="1" applyFont="1" applyFill="1" applyBorder="1" applyAlignment="1">
      <alignment horizontal="center" vertical="center" readingOrder="1"/>
    </xf>
    <xf numFmtId="37" fontId="16" fillId="0" borderId="2" xfId="1" applyNumberFormat="1" applyFont="1" applyFill="1" applyBorder="1" applyAlignment="1">
      <alignment horizontal="center" vertical="center" wrapText="1" readingOrder="1"/>
    </xf>
    <xf numFmtId="0" fontId="3" fillId="6" borderId="2" xfId="0" applyFont="1" applyFill="1" applyBorder="1" applyAlignment="1">
      <alignment horizontal="center" vertical="center"/>
    </xf>
    <xf numFmtId="0" fontId="0" fillId="5" borderId="13" xfId="0" applyFill="1" applyBorder="1"/>
    <xf numFmtId="0" fontId="13" fillId="6" borderId="0" xfId="0" applyFont="1" applyFill="1"/>
    <xf numFmtId="0" fontId="16" fillId="0" borderId="2" xfId="0" applyFont="1" applyBorder="1"/>
    <xf numFmtId="0" fontId="12" fillId="0" borderId="2" xfId="0" applyFont="1" applyBorder="1"/>
    <xf numFmtId="0" fontId="12" fillId="0" borderId="2" xfId="0" applyFont="1" applyBorder="1" applyAlignment="1">
      <alignment horizontal="left"/>
    </xf>
    <xf numFmtId="0" fontId="12" fillId="0" borderId="2" xfId="0" applyFont="1" applyBorder="1" applyAlignment="1">
      <alignment horizontal="left" vertical="top"/>
    </xf>
    <xf numFmtId="0" fontId="12" fillId="0" borderId="13" xfId="0" applyFont="1" applyBorder="1" applyAlignment="1">
      <alignment horizontal="left" vertical="top"/>
    </xf>
    <xf numFmtId="0" fontId="12" fillId="2" borderId="2" xfId="0" applyFont="1" applyFill="1" applyBorder="1" applyAlignment="1">
      <alignment horizontal="left"/>
    </xf>
    <xf numFmtId="0" fontId="12" fillId="2" borderId="2" xfId="0" applyFont="1" applyFill="1" applyBorder="1"/>
    <xf numFmtId="0" fontId="12" fillId="0" borderId="2" xfId="1" applyNumberFormat="1" applyFont="1" applyFill="1" applyBorder="1" applyAlignment="1">
      <alignment horizontal="left" vertical="top" readingOrder="1"/>
    </xf>
    <xf numFmtId="0" fontId="12" fillId="2" borderId="2" xfId="1" applyNumberFormat="1" applyFont="1" applyFill="1" applyBorder="1" applyAlignment="1">
      <alignment horizontal="left" wrapText="1"/>
    </xf>
    <xf numFmtId="0" fontId="15" fillId="6" borderId="43" xfId="0" applyFont="1" applyFill="1" applyBorder="1" applyAlignment="1">
      <alignment horizontal="center" vertical="center"/>
    </xf>
    <xf numFmtId="0" fontId="16" fillId="6" borderId="41" xfId="0" applyFont="1" applyFill="1" applyBorder="1"/>
    <xf numFmtId="0" fontId="15" fillId="6" borderId="32" xfId="0" applyFont="1" applyFill="1" applyBorder="1" applyAlignment="1">
      <alignment horizontal="center"/>
    </xf>
    <xf numFmtId="0" fontId="18" fillId="6" borderId="5" xfId="0" applyFont="1" applyFill="1" applyBorder="1"/>
    <xf numFmtId="0" fontId="15" fillId="6" borderId="43" xfId="0" applyFont="1" applyFill="1" applyBorder="1" applyAlignment="1">
      <alignment horizontal="center"/>
    </xf>
    <xf numFmtId="0" fontId="15" fillId="6" borderId="32" xfId="0" applyFont="1" applyFill="1" applyBorder="1" applyAlignment="1">
      <alignment horizontal="center" vertical="center"/>
    </xf>
    <xf numFmtId="0" fontId="15" fillId="6" borderId="43" xfId="0" applyFont="1" applyFill="1" applyBorder="1"/>
    <xf numFmtId="5" fontId="16" fillId="7" borderId="2" xfId="1" applyNumberFormat="1" applyFont="1" applyFill="1" applyBorder="1" applyAlignment="1" applyProtection="1">
      <alignment horizontal="center" vertical="center" readingOrder="1"/>
    </xf>
    <xf numFmtId="3" fontId="5" fillId="9" borderId="59" xfId="5" applyNumberFormat="1" applyFill="1" applyBorder="1"/>
    <xf numFmtId="0" fontId="11" fillId="0" borderId="24" xfId="0" applyFont="1" applyBorder="1" applyAlignment="1">
      <alignment horizontal="right" vertical="center"/>
    </xf>
    <xf numFmtId="0" fontId="11" fillId="0" borderId="24" xfId="0" applyFont="1" applyBorder="1" applyAlignment="1">
      <alignment vertical="center"/>
    </xf>
    <xf numFmtId="0" fontId="11" fillId="0" borderId="25" xfId="0" applyFont="1" applyBorder="1" applyAlignment="1">
      <alignment vertical="center"/>
    </xf>
    <xf numFmtId="0" fontId="15" fillId="0" borderId="0" xfId="0" applyFont="1" applyAlignment="1">
      <alignment horizontal="right"/>
    </xf>
    <xf numFmtId="0" fontId="1" fillId="0" borderId="0" xfId="0" applyFont="1" applyAlignment="1">
      <alignment wrapText="1"/>
    </xf>
    <xf numFmtId="3" fontId="12" fillId="9" borderId="56" xfId="5" applyNumberFormat="1" applyFont="1" applyFill="1" applyBorder="1" applyAlignment="1">
      <alignment horizontal="center" vertical="center"/>
    </xf>
    <xf numFmtId="6" fontId="12" fillId="7" borderId="7" xfId="3" quotePrefix="1" applyNumberFormat="1" applyFont="1" applyFill="1" applyBorder="1" applyAlignment="1" applyProtection="1">
      <alignment horizontal="center" vertical="center"/>
    </xf>
    <xf numFmtId="6" fontId="12" fillId="7" borderId="2" xfId="3" applyNumberFormat="1" applyFont="1" applyFill="1" applyBorder="1" applyAlignment="1" applyProtection="1">
      <alignment horizontal="center" vertical="center"/>
    </xf>
    <xf numFmtId="0" fontId="15" fillId="0" borderId="0" xfId="0" applyFont="1" applyAlignment="1">
      <alignment horizontal="center" vertical="center"/>
    </xf>
    <xf numFmtId="0" fontId="12" fillId="0" borderId="0" xfId="0" applyFont="1" applyAlignment="1">
      <alignment vertical="center" wrapText="1"/>
    </xf>
    <xf numFmtId="0" fontId="0" fillId="17" borderId="2" xfId="0" applyFill="1" applyBorder="1"/>
    <xf numFmtId="0" fontId="0" fillId="0" borderId="0" xfId="0" applyAlignment="1">
      <alignment horizontal="left" vertical="center"/>
    </xf>
    <xf numFmtId="0" fontId="23" fillId="0" borderId="0" xfId="0" applyFont="1" applyAlignment="1">
      <alignment horizontal="left" vertical="center"/>
    </xf>
    <xf numFmtId="165" fontId="12" fillId="7" borderId="2" xfId="1" applyNumberFormat="1" applyFont="1" applyFill="1" applyBorder="1" applyAlignment="1">
      <alignment horizontal="center" vertical="center" wrapText="1"/>
    </xf>
    <xf numFmtId="0" fontId="28" fillId="2" borderId="2" xfId="8" applyFill="1" applyBorder="1" applyAlignment="1"/>
    <xf numFmtId="43" fontId="15" fillId="3" borderId="37" xfId="1" applyFont="1" applyFill="1" applyBorder="1"/>
    <xf numFmtId="43" fontId="15" fillId="3" borderId="14" xfId="1" applyFont="1" applyFill="1" applyBorder="1"/>
    <xf numFmtId="165" fontId="15" fillId="5" borderId="2" xfId="1" applyNumberFormat="1" applyFont="1" applyFill="1" applyBorder="1"/>
    <xf numFmtId="165" fontId="15" fillId="3" borderId="28" xfId="1" applyNumberFormat="1" applyFont="1" applyFill="1" applyBorder="1"/>
    <xf numFmtId="165" fontId="15" fillId="3" borderId="37" xfId="1" applyNumberFormat="1" applyFont="1" applyFill="1" applyBorder="1"/>
    <xf numFmtId="165" fontId="15" fillId="3" borderId="20" xfId="1" applyNumberFormat="1" applyFont="1" applyFill="1" applyBorder="1"/>
    <xf numFmtId="165" fontId="15" fillId="3" borderId="14" xfId="1" applyNumberFormat="1" applyFont="1" applyFill="1" applyBorder="1"/>
    <xf numFmtId="165" fontId="15" fillId="2" borderId="7" xfId="1" applyNumberFormat="1" applyFont="1" applyFill="1" applyBorder="1" applyAlignment="1">
      <alignment vertical="center"/>
    </xf>
    <xf numFmtId="165" fontId="0" fillId="2" borderId="2" xfId="1" applyNumberFormat="1" applyFont="1" applyFill="1" applyBorder="1"/>
    <xf numFmtId="165" fontId="15" fillId="2" borderId="2" xfId="1" applyNumberFormat="1" applyFont="1" applyFill="1" applyBorder="1"/>
    <xf numFmtId="165" fontId="15" fillId="2" borderId="5" xfId="1" applyNumberFormat="1" applyFont="1" applyFill="1" applyBorder="1"/>
    <xf numFmtId="165" fontId="15" fillId="7" borderId="14" xfId="1" applyNumberFormat="1" applyFont="1" applyFill="1" applyBorder="1"/>
    <xf numFmtId="43" fontId="15" fillId="5" borderId="28" xfId="1" applyFont="1" applyFill="1" applyBorder="1"/>
    <xf numFmtId="43" fontId="15" fillId="3" borderId="40" xfId="1" applyFont="1" applyFill="1" applyBorder="1"/>
    <xf numFmtId="165" fontId="15" fillId="5" borderId="7" xfId="1" applyNumberFormat="1" applyFont="1" applyFill="1" applyBorder="1"/>
    <xf numFmtId="165" fontId="15" fillId="5" borderId="34" xfId="1" applyNumberFormat="1" applyFont="1" applyFill="1" applyBorder="1"/>
    <xf numFmtId="165" fontId="15" fillId="5" borderId="28" xfId="1" applyNumberFormat="1" applyFont="1" applyFill="1" applyBorder="1"/>
    <xf numFmtId="165" fontId="15" fillId="4" borderId="2" xfId="1" applyNumberFormat="1" applyFont="1" applyFill="1" applyBorder="1"/>
    <xf numFmtId="165" fontId="15" fillId="3" borderId="40" xfId="1" applyNumberFormat="1" applyFont="1" applyFill="1" applyBorder="1"/>
    <xf numFmtId="43" fontId="15" fillId="4" borderId="20" xfId="1" applyFont="1" applyFill="1" applyBorder="1"/>
    <xf numFmtId="165" fontId="15" fillId="7" borderId="60" xfId="1" applyNumberFormat="1" applyFont="1" applyFill="1" applyBorder="1"/>
    <xf numFmtId="43" fontId="15" fillId="5" borderId="36" xfId="1" applyFont="1" applyFill="1" applyBorder="1"/>
    <xf numFmtId="43" fontId="0" fillId="0" borderId="18" xfId="1" applyFont="1" applyBorder="1"/>
    <xf numFmtId="43" fontId="16" fillId="0" borderId="39" xfId="1" applyFont="1" applyBorder="1" applyAlignment="1">
      <alignment horizontal="center" vertical="center"/>
    </xf>
    <xf numFmtId="165" fontId="15" fillId="3" borderId="34" xfId="1" applyNumberFormat="1" applyFont="1" applyFill="1" applyBorder="1"/>
    <xf numFmtId="165" fontId="15" fillId="5" borderId="5" xfId="1" applyNumberFormat="1" applyFont="1" applyFill="1" applyBorder="1"/>
    <xf numFmtId="165" fontId="15" fillId="3" borderId="41" xfId="1" applyNumberFormat="1" applyFont="1" applyFill="1" applyBorder="1"/>
    <xf numFmtId="0" fontId="16" fillId="0" borderId="41" xfId="5" applyFont="1" applyBorder="1" applyAlignment="1">
      <alignment horizontal="left" vertical="center"/>
    </xf>
    <xf numFmtId="0" fontId="1" fillId="0" borderId="0" xfId="5" applyFont="1"/>
    <xf numFmtId="165" fontId="12" fillId="5" borderId="5" xfId="1" applyNumberFormat="1" applyFont="1" applyFill="1" applyBorder="1"/>
    <xf numFmtId="1" fontId="5" fillId="0" borderId="0" xfId="5" applyNumberFormat="1"/>
    <xf numFmtId="165" fontId="5" fillId="0" borderId="0" xfId="5" applyNumberFormat="1"/>
    <xf numFmtId="165" fontId="12" fillId="3" borderId="5" xfId="1" applyNumberFormat="1" applyFont="1" applyFill="1" applyBorder="1" applyAlignment="1">
      <alignment horizontal="center"/>
    </xf>
    <xf numFmtId="0" fontId="1" fillId="0" borderId="0" xfId="9"/>
    <xf numFmtId="0" fontId="15" fillId="6" borderId="0" xfId="0" applyFont="1" applyFill="1" applyAlignment="1">
      <alignment horizontal="center" vertical="center"/>
    </xf>
    <xf numFmtId="0" fontId="15" fillId="6" borderId="0" xfId="0" applyFont="1" applyFill="1" applyAlignment="1">
      <alignment horizontal="center"/>
    </xf>
    <xf numFmtId="0" fontId="15" fillId="6" borderId="0" xfId="0" applyFont="1" applyFill="1" applyAlignment="1">
      <alignment horizontal="left" vertical="top" wrapText="1"/>
    </xf>
    <xf numFmtId="0" fontId="18" fillId="6" borderId="0" xfId="0" applyFont="1" applyFill="1" applyAlignment="1">
      <alignment horizontal="center" vertical="center"/>
    </xf>
    <xf numFmtId="0" fontId="17" fillId="6" borderId="0" xfId="5" applyFont="1" applyFill="1" applyAlignment="1">
      <alignment horizontal="left"/>
    </xf>
    <xf numFmtId="0" fontId="17" fillId="6" borderId="0" xfId="0" applyFont="1" applyFill="1" applyAlignment="1">
      <alignment horizontal="left"/>
    </xf>
    <xf numFmtId="0" fontId="1" fillId="6" borderId="0" xfId="0" applyFont="1" applyFill="1" applyAlignment="1">
      <alignment horizontal="center" vertical="center"/>
    </xf>
    <xf numFmtId="0" fontId="16" fillId="0" borderId="43" xfId="5" applyFont="1" applyBorder="1" applyAlignment="1">
      <alignment horizontal="center" vertical="center"/>
    </xf>
    <xf numFmtId="0" fontId="16" fillId="0" borderId="41" xfId="5" applyFont="1" applyBorder="1" applyAlignment="1">
      <alignment horizontal="center" vertical="center"/>
    </xf>
    <xf numFmtId="0" fontId="16" fillId="0" borderId="44" xfId="5" applyFont="1" applyBorder="1" applyAlignment="1">
      <alignment horizontal="center" vertical="center"/>
    </xf>
    <xf numFmtId="0" fontId="16" fillId="0" borderId="50" xfId="5" applyFont="1" applyBorder="1" applyAlignment="1">
      <alignment horizontal="center" vertical="center"/>
    </xf>
    <xf numFmtId="0" fontId="16" fillId="0" borderId="38" xfId="5" applyFont="1" applyBorder="1" applyAlignment="1">
      <alignment horizontal="center" vertical="center"/>
    </xf>
    <xf numFmtId="0" fontId="16" fillId="0" borderId="49" xfId="5" applyFont="1" applyBorder="1" applyAlignment="1">
      <alignment horizontal="center" vertical="center"/>
    </xf>
    <xf numFmtId="0" fontId="16" fillId="0" borderId="51" xfId="5" applyFont="1" applyBorder="1" applyAlignment="1">
      <alignment horizontal="center" vertical="center"/>
    </xf>
    <xf numFmtId="0" fontId="16" fillId="0" borderId="24" xfId="5" applyFont="1" applyBorder="1" applyAlignment="1">
      <alignment horizontal="center" vertical="center"/>
    </xf>
    <xf numFmtId="0" fontId="17" fillId="0" borderId="0" xfId="5" applyFont="1" applyAlignment="1">
      <alignment horizontal="left"/>
    </xf>
    <xf numFmtId="0" fontId="13" fillId="0" borderId="0" xfId="5" applyFont="1" applyAlignment="1">
      <alignment horizontal="left"/>
    </xf>
    <xf numFmtId="0" fontId="21" fillId="0" borderId="43" xfId="5" applyFont="1" applyBorder="1" applyAlignment="1">
      <alignment horizontal="left" wrapText="1"/>
    </xf>
    <xf numFmtId="0" fontId="21" fillId="0" borderId="41" xfId="5" applyFont="1" applyBorder="1" applyAlignment="1">
      <alignment horizontal="left" wrapText="1"/>
    </xf>
    <xf numFmtId="0" fontId="21" fillId="0" borderId="42" xfId="5" applyFont="1" applyBorder="1" applyAlignment="1">
      <alignment horizontal="left" wrapText="1"/>
    </xf>
    <xf numFmtId="0" fontId="12" fillId="0" borderId="2" xfId="0" applyFont="1" applyBorder="1" applyAlignment="1">
      <alignment horizontal="left" vertical="center" wrapText="1"/>
    </xf>
    <xf numFmtId="0" fontId="16" fillId="0" borderId="2" xfId="0" applyFont="1" applyBorder="1" applyAlignment="1">
      <alignment horizontal="right" vertical="center" wrapText="1"/>
    </xf>
    <xf numFmtId="0" fontId="12" fillId="0" borderId="2" xfId="0" applyFont="1" applyBorder="1" applyAlignment="1">
      <alignment horizontal="right" vertical="center" wrapText="1"/>
    </xf>
    <xf numFmtId="0" fontId="16" fillId="0" borderId="20" xfId="0" applyFont="1" applyBorder="1" applyAlignment="1">
      <alignment horizontal="right" vertical="center" wrapText="1"/>
    </xf>
    <xf numFmtId="0" fontId="16" fillId="8" borderId="2" xfId="0" applyFont="1" applyFill="1" applyBorder="1" applyAlignment="1">
      <alignment horizontal="center" vertical="center"/>
    </xf>
    <xf numFmtId="0" fontId="11" fillId="0" borderId="23" xfId="0" applyFont="1" applyBorder="1" applyAlignment="1">
      <alignment horizontal="left"/>
    </xf>
    <xf numFmtId="0" fontId="11" fillId="0" borderId="21" xfId="0" applyFont="1" applyBorder="1" applyAlignment="1">
      <alignment horizontal="left"/>
    </xf>
    <xf numFmtId="0" fontId="13" fillId="0" borderId="2" xfId="0" applyFont="1" applyBorder="1" applyAlignment="1">
      <alignment horizontal="right"/>
    </xf>
    <xf numFmtId="0" fontId="13" fillId="0" borderId="13" xfId="0" applyFont="1" applyBorder="1" applyAlignment="1">
      <alignment horizontal="right"/>
    </xf>
    <xf numFmtId="0" fontId="12" fillId="7" borderId="13" xfId="0" applyFont="1" applyFill="1" applyBorder="1" applyAlignment="1">
      <alignment horizontal="left" readingOrder="1"/>
    </xf>
    <xf numFmtId="0" fontId="12" fillId="7" borderId="12" xfId="0" applyFont="1" applyFill="1" applyBorder="1" applyAlignment="1">
      <alignment horizontal="left" readingOrder="1"/>
    </xf>
    <xf numFmtId="0" fontId="12" fillId="7" borderId="27" xfId="0" applyFont="1" applyFill="1" applyBorder="1" applyAlignment="1">
      <alignment horizontal="left" readingOrder="1"/>
    </xf>
    <xf numFmtId="9" fontId="15" fillId="0" borderId="18" xfId="0" applyNumberFormat="1" applyFont="1" applyBorder="1" applyAlignment="1">
      <alignment horizontal="center" vertical="center"/>
    </xf>
    <xf numFmtId="0" fontId="13" fillId="0" borderId="0" xfId="0" applyFont="1" applyAlignment="1">
      <alignment horizontal="right"/>
    </xf>
    <xf numFmtId="0" fontId="14" fillId="0" borderId="2" xfId="0" applyFont="1" applyBorder="1" applyAlignment="1">
      <alignment horizontal="right"/>
    </xf>
    <xf numFmtId="165" fontId="14" fillId="0" borderId="2" xfId="1" applyNumberFormat="1" applyFont="1" applyFill="1" applyBorder="1" applyAlignment="1">
      <alignment horizontal="right" wrapText="1"/>
    </xf>
    <xf numFmtId="165" fontId="18" fillId="16" borderId="9" xfId="1" applyNumberFormat="1" applyFont="1" applyFill="1" applyBorder="1" applyAlignment="1">
      <alignment horizontal="center" vertical="center" wrapText="1"/>
    </xf>
    <xf numFmtId="165" fontId="18" fillId="16" borderId="11" xfId="1" applyNumberFormat="1" applyFont="1" applyFill="1" applyBorder="1" applyAlignment="1">
      <alignment horizontal="center" vertical="center" wrapText="1"/>
    </xf>
    <xf numFmtId="165" fontId="18" fillId="16" borderId="3" xfId="1" applyNumberFormat="1" applyFont="1" applyFill="1" applyBorder="1" applyAlignment="1">
      <alignment horizontal="center" vertical="center" wrapText="1"/>
    </xf>
    <xf numFmtId="165" fontId="18" fillId="16" borderId="4" xfId="1" applyNumberFormat="1"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8" fillId="16" borderId="9" xfId="0" applyFont="1" applyFill="1" applyBorder="1" applyAlignment="1">
      <alignment horizontal="center" vertical="center"/>
    </xf>
    <xf numFmtId="0" fontId="18" fillId="16" borderId="11"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4" xfId="0" applyFont="1" applyFill="1" applyBorder="1" applyAlignment="1">
      <alignment horizontal="center" vertical="center"/>
    </xf>
    <xf numFmtId="0" fontId="14" fillId="0" borderId="13" xfId="0" applyFont="1" applyBorder="1" applyAlignment="1">
      <alignment horizontal="right"/>
    </xf>
    <xf numFmtId="0" fontId="14" fillId="0" borderId="8" xfId="0" applyFont="1" applyBorder="1" applyAlignment="1">
      <alignment horizontal="right"/>
    </xf>
    <xf numFmtId="0" fontId="14" fillId="7" borderId="13" xfId="0" applyFont="1" applyFill="1" applyBorder="1" applyAlignment="1">
      <alignment horizontal="left"/>
    </xf>
    <xf numFmtId="0" fontId="14" fillId="7" borderId="27" xfId="0" applyFont="1" applyFill="1" applyBorder="1" applyAlignment="1">
      <alignment horizontal="left"/>
    </xf>
    <xf numFmtId="0" fontId="14" fillId="7" borderId="2" xfId="0" applyFont="1" applyFill="1" applyBorder="1" applyAlignment="1">
      <alignment horizontal="left"/>
    </xf>
    <xf numFmtId="0" fontId="14" fillId="7" borderId="28" xfId="0" applyFont="1" applyFill="1" applyBorder="1" applyAlignment="1">
      <alignment horizontal="left"/>
    </xf>
    <xf numFmtId="0" fontId="16" fillId="8" borderId="2" xfId="0" applyFont="1" applyFill="1" applyBorder="1" applyAlignment="1">
      <alignment horizontal="center" vertical="center" wrapText="1"/>
    </xf>
  </cellXfs>
  <cellStyles count="10">
    <cellStyle name="Comma" xfId="1" builtinId="3"/>
    <cellStyle name="Comma 2" xfId="2" xr:uid="{00000000-0005-0000-0000-000001000000}"/>
    <cellStyle name="Currency" xfId="3" builtinId="4"/>
    <cellStyle name="Currency 2" xfId="4" xr:uid="{00000000-0005-0000-0000-000003000000}"/>
    <cellStyle name="Hyperlink" xfId="8" builtinId="8"/>
    <cellStyle name="Normal" xfId="0" builtinId="0"/>
    <cellStyle name="Normal 2" xfId="5" xr:uid="{00000000-0005-0000-0000-000005000000}"/>
    <cellStyle name="Normal 2 2" xfId="9" xr:uid="{1A0005A0-DE02-42E3-A6C2-EA5DE9750967}"/>
    <cellStyle name="Percent" xfId="6" builtinId="5"/>
    <cellStyle name="Percent 2" xfId="7" xr:uid="{00000000-0005-0000-0000-000007000000}"/>
  </cellStyles>
  <dxfs count="0"/>
  <tableStyles count="0" defaultTableStyle="TableStyleMedium9" defaultPivotStyle="PivotStyleLight16"/>
  <colors>
    <mruColors>
      <color rgb="FFDAEEF3"/>
      <color rgb="FFF79646"/>
      <color rgb="FF53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2"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123825</xdr:rowOff>
    </xdr:from>
    <xdr:to>
      <xdr:col>10</xdr:col>
      <xdr:colOff>247650</xdr:colOff>
      <xdr:row>42</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4" y="1419225"/>
          <a:ext cx="6105526" cy="543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Arial" panose="020B0604020202020204" pitchFamily="34" charset="0"/>
            <a:cs typeface="Arial" panose="020B0604020202020204" pitchFamily="34" charset="0"/>
          </a:endParaRPr>
        </a:p>
        <a:p>
          <a:r>
            <a:rPr lang="en-US" sz="11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1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100" baseline="0">
              <a:latin typeface="Arial" panose="020B0604020202020204" pitchFamily="34" charset="0"/>
              <a:cs typeface="Arial" panose="020B0604020202020204" pitchFamily="34" charset="0"/>
            </a:rPr>
            <a:t>to OHA.</a:t>
          </a:r>
        </a:p>
        <a:p>
          <a:endParaRPr lang="en-US" sz="1100" baseline="0">
            <a:solidFill>
              <a:schemeClr val="dk1"/>
            </a:solidFill>
            <a:latin typeface="Arial" panose="020B0604020202020204" pitchFamily="34" charset="0"/>
            <a:ea typeface="+mn-ea"/>
            <a:cs typeface="Arial" panose="020B0604020202020204" pitchFamily="34" charset="0"/>
          </a:endParaRPr>
        </a:p>
        <a:p>
          <a:r>
            <a:rPr lang="en-US" sz="1100" baseline="0">
              <a:latin typeface="Arial" panose="020B0604020202020204" pitchFamily="34" charset="0"/>
              <a:cs typeface="Arial" panose="020B0604020202020204" pitchFamily="34" charset="0"/>
            </a:rPr>
            <a:t>In addition to completing this form, please remember to submit: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A community benefit supplemental narrative answering the following questions</a:t>
          </a:r>
        </a:p>
        <a:p>
          <a:endParaRPr lang="en-US" sz="11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year of publication for the current community health needs assessment.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top health needs identified in the hospital’s most recent community health needs assessment. Include information on geographies, populations or demographic groups affected.</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significant community benefit activities the hospital engaged in that addressed the health needs identified above.</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Identify any community benefit activity that addresses the social determinants of health. Separate activities into those that: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individual health-related social needs</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systemic issues or root causes of health and health equity</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Submit completed CBR-1 form, CHNA and supplemental narrative to hdd.admin@odhsoha.oregon.gov</a:t>
          </a:r>
        </a:p>
      </xdr:txBody>
    </xdr:sp>
    <xdr:clientData/>
  </xdr:twoCellAnchor>
  <xdr:twoCellAnchor editAs="oneCell">
    <xdr:from>
      <xdr:col>0</xdr:col>
      <xdr:colOff>228600</xdr:colOff>
      <xdr:row>0</xdr:row>
      <xdr:rowOff>123825</xdr:rowOff>
    </xdr:from>
    <xdr:to>
      <xdr:col>5</xdr:col>
      <xdr:colOff>352868</xdr:colOff>
      <xdr:row>8</xdr:row>
      <xdr:rowOff>66848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3825"/>
          <a:ext cx="3172268" cy="1238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9525</xdr:colOff>
      <xdr:row>16</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2900" y="3333750"/>
          <a:ext cx="99631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9076" y="1438274"/>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FF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9124" y="7258050"/>
          <a:ext cx="15592425" cy="112394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latin typeface="Arial" panose="020B0604020202020204" pitchFamily="34" charset="0"/>
              <a:cs typeface="Arial" panose="020B0604020202020204" pitchFamily="34" charset="0"/>
            </a:rPr>
            <a:t> also be referred to as social determinants of health.</a:t>
          </a:r>
          <a:r>
            <a:rPr lang="en-US" sz="1200">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Neighborhood improvements,</a:t>
          </a:r>
          <a:r>
            <a:rPr lang="en-US" sz="1200" baseline="0">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FF0000"/>
              </a:solidFill>
              <a:latin typeface="Arial" panose="020B0604020202020204" pitchFamily="34" charset="0"/>
              <a:cs typeface="Arial" panose="020B0604020202020204" pitchFamily="34" charset="0"/>
            </a:rPr>
            <a:t>Do not count any grants or other cash distributions that are also claimed as Cash and In Kind contributions.</a:t>
          </a:r>
          <a:r>
            <a:rPr lang="en-US" sz="1200" baseline="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57225" y="12268200"/>
          <a:ext cx="9477375" cy="12096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7175" y="609600"/>
          <a:ext cx="8724900" cy="1447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866774"/>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0024" y="4648200"/>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025" y="809625"/>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FF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FF0000"/>
              </a:solidFill>
              <a:latin typeface="Arial" panose="020B0604020202020204" pitchFamily="34" charset="0"/>
              <a:cs typeface="Arial" panose="020B0604020202020204" pitchFamily="34" charset="0"/>
            </a:rPr>
            <a:t> </a:t>
          </a:r>
        </a:p>
      </xdr:txBody>
    </xdr:sp>
    <xdr:clientData/>
  </xdr:oneCellAnchor>
  <xdr:oneCellAnchor>
    <xdr:from>
      <xdr:col>7</xdr:col>
      <xdr:colOff>200025</xdr:colOff>
      <xdr:row>16</xdr:row>
      <xdr:rowOff>19050</xdr:rowOff>
    </xdr:from>
    <xdr:ext cx="2466975" cy="1065676"/>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1115675" y="4000500"/>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190500</xdr:colOff>
      <xdr:row>28</xdr:row>
      <xdr:rowOff>123825</xdr:rowOff>
    </xdr:from>
    <xdr:ext cx="2466975" cy="9034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1106150" y="74199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353300" y="847725"/>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552450</xdr:colOff>
      <xdr:row>11</xdr:row>
      <xdr:rowOff>114300</xdr:rowOff>
    </xdr:from>
    <xdr:ext cx="2466975" cy="903452"/>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830050" y="25717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219075</xdr:colOff>
      <xdr:row>31</xdr:row>
      <xdr:rowOff>219075</xdr:rowOff>
    </xdr:from>
    <xdr:ext cx="2466975" cy="903452"/>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496675" y="7972425"/>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81025" y="19431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28</xdr:row>
      <xdr:rowOff>85725</xdr:rowOff>
    </xdr:from>
    <xdr:ext cx="10648950" cy="800476"/>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500" y="71151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47</xdr:row>
      <xdr:rowOff>19050</xdr:rowOff>
    </xdr:from>
    <xdr:ext cx="10648950" cy="104775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571500" y="114300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457200</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600949" y="98107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hsoha-my.sharepoint.com/personal/rachel_j_higgins_oha_oregon_gov/Documents/Desktop/Sub%20Svc%20Calcs/Sub%20Svcs%20Covid_EPSi%20Export%20FY21%20%20FY22%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PSi Export"/>
      <sheetName val="PT"/>
      <sheetName val="Sheet4"/>
      <sheetName val="Raw Data"/>
      <sheetName val="Raw Data2"/>
      <sheetName val="PT2"/>
      <sheetName val="1000-81006"/>
      <sheetName val="1100-81006"/>
      <sheetName val="1200-81006"/>
    </sheetNames>
    <sheetDataSet>
      <sheetData sheetId="0"/>
      <sheetData sheetId="1"/>
      <sheetData sheetId="2"/>
      <sheetData sheetId="3"/>
      <sheetData sheetId="4"/>
      <sheetData sheetId="5"/>
      <sheetData sheetId="6">
        <row r="4">
          <cell r="K4">
            <v>366302.24518987309</v>
          </cell>
          <cell r="L4">
            <v>4631353.9703333145</v>
          </cell>
          <cell r="M4">
            <v>18349603.482066892</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showGridLines="0" tabSelected="1" zoomScale="115" zoomScaleNormal="115" workbookViewId="0">
      <selection activeCell="B47" sqref="B47"/>
    </sheetView>
  </sheetViews>
  <sheetFormatPr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6C375-7E48-4CC1-9A0A-F3DA236FB2A7}">
  <dimension ref="A1:C8"/>
  <sheetViews>
    <sheetView workbookViewId="0"/>
  </sheetViews>
  <sheetFormatPr defaultRowHeight="12.75" x14ac:dyDescent="0.2"/>
  <cols>
    <col min="1" max="1" width="47.140625" customWidth="1"/>
    <col min="3" max="3" width="116.42578125" customWidth="1"/>
  </cols>
  <sheetData>
    <row r="1" spans="1:3" x14ac:dyDescent="0.2">
      <c r="A1" s="258" t="s">
        <v>166</v>
      </c>
      <c r="B1" s="258" t="s">
        <v>167</v>
      </c>
      <c r="C1" s="258" t="s">
        <v>168</v>
      </c>
    </row>
    <row r="2" spans="1:3" x14ac:dyDescent="0.2">
      <c r="A2" s="258" t="s">
        <v>203</v>
      </c>
      <c r="B2" s="258" t="s">
        <v>204</v>
      </c>
      <c r="C2" s="258" t="s">
        <v>205</v>
      </c>
    </row>
    <row r="3" spans="1:3" ht="38.25" x14ac:dyDescent="0.2">
      <c r="A3" s="258" t="s">
        <v>186</v>
      </c>
      <c r="B3" s="258" t="s">
        <v>187</v>
      </c>
      <c r="C3" s="327" t="s">
        <v>202</v>
      </c>
    </row>
    <row r="4" spans="1:3" x14ac:dyDescent="0.2">
      <c r="A4" s="258" t="s">
        <v>183</v>
      </c>
      <c r="B4" s="258" t="s">
        <v>184</v>
      </c>
      <c r="C4" s="258" t="s">
        <v>185</v>
      </c>
    </row>
    <row r="5" spans="1:3" x14ac:dyDescent="0.2">
      <c r="A5" s="258" t="s">
        <v>180</v>
      </c>
      <c r="B5" s="258" t="s">
        <v>181</v>
      </c>
      <c r="C5" s="258" t="s">
        <v>182</v>
      </c>
    </row>
    <row r="6" spans="1:3" ht="25.5" x14ac:dyDescent="0.2">
      <c r="A6" s="258" t="s">
        <v>169</v>
      </c>
      <c r="B6" s="258" t="s">
        <v>170</v>
      </c>
      <c r="C6" s="327" t="s">
        <v>179</v>
      </c>
    </row>
    <row r="7" spans="1:3" x14ac:dyDescent="0.2">
      <c r="A7" s="258" t="s">
        <v>171</v>
      </c>
      <c r="B7" s="258" t="s">
        <v>172</v>
      </c>
      <c r="C7" s="258" t="s">
        <v>178</v>
      </c>
    </row>
    <row r="8" spans="1:3" x14ac:dyDescent="0.2">
      <c r="A8" s="258" t="s">
        <v>173</v>
      </c>
      <c r="B8" s="258" t="s">
        <v>174</v>
      </c>
      <c r="C8" s="258"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50FB-8DF6-4F7C-ABED-7CA7D4C09D45}">
  <sheetPr codeName="Sheet3"/>
  <dimension ref="B2:E56"/>
  <sheetViews>
    <sheetView workbookViewId="0">
      <selection activeCell="B2" sqref="B2"/>
    </sheetView>
  </sheetViews>
  <sheetFormatPr defaultColWidth="9.140625" defaultRowHeight="12.75" x14ac:dyDescent="0.2"/>
  <cols>
    <col min="1" max="1" width="5.140625" style="8" customWidth="1"/>
    <col min="2" max="2" width="54.5703125" style="8" customWidth="1"/>
    <col min="3" max="3" width="49.140625" style="8" customWidth="1"/>
    <col min="4" max="4" width="19.85546875" style="8" customWidth="1"/>
    <col min="5" max="5" width="25.7109375" style="8" customWidth="1"/>
    <col min="6" max="6" width="9.140625" style="8" customWidth="1"/>
    <col min="7" max="16384" width="9.140625" style="8"/>
  </cols>
  <sheetData>
    <row r="2" spans="2:5" ht="23.25" x14ac:dyDescent="0.35">
      <c r="B2" s="182" t="s">
        <v>159</v>
      </c>
    </row>
    <row r="4" spans="2:5" ht="18.75" x14ac:dyDescent="0.3">
      <c r="B4" s="305" t="s">
        <v>70</v>
      </c>
      <c r="C4" s="311" t="s">
        <v>209</v>
      </c>
      <c r="D4" s="304"/>
      <c r="E4" s="304"/>
    </row>
    <row r="5" spans="2:5" ht="18.75" x14ac:dyDescent="0.3">
      <c r="B5" s="305" t="s">
        <v>71</v>
      </c>
      <c r="C5" s="311" t="s">
        <v>206</v>
      </c>
      <c r="D5" s="304"/>
      <c r="E5" s="304"/>
    </row>
    <row r="6" spans="2:5" ht="18.75" x14ac:dyDescent="0.3">
      <c r="B6" s="305" t="s">
        <v>176</v>
      </c>
      <c r="C6" s="311">
        <v>2022</v>
      </c>
      <c r="D6" s="304"/>
      <c r="E6" s="304"/>
    </row>
    <row r="7" spans="2:5" ht="18.75" x14ac:dyDescent="0.3">
      <c r="B7" s="305" t="s">
        <v>72</v>
      </c>
      <c r="C7" s="311" t="s">
        <v>207</v>
      </c>
      <c r="D7" s="304"/>
      <c r="E7" s="304"/>
    </row>
    <row r="8" spans="2:5" ht="15.75" x14ac:dyDescent="0.25">
      <c r="B8" s="306" t="s">
        <v>26</v>
      </c>
      <c r="C8" s="310"/>
    </row>
    <row r="9" spans="2:5" ht="15.75" x14ac:dyDescent="0.25">
      <c r="B9" s="308" t="s">
        <v>29</v>
      </c>
      <c r="C9" s="311"/>
    </row>
    <row r="10" spans="2:5" ht="15.75" x14ac:dyDescent="0.2">
      <c r="B10" s="308" t="s">
        <v>25</v>
      </c>
      <c r="C10" s="337"/>
    </row>
    <row r="11" spans="2:5" ht="15.75" x14ac:dyDescent="0.25">
      <c r="B11" s="309" t="s">
        <v>24</v>
      </c>
      <c r="C11" s="310"/>
    </row>
    <row r="12" spans="2:5" ht="15.75" x14ac:dyDescent="0.25">
      <c r="B12" s="312" t="s">
        <v>30</v>
      </c>
      <c r="C12" s="313" t="s">
        <v>208</v>
      </c>
    </row>
    <row r="13" spans="2:5" ht="15.75" x14ac:dyDescent="0.25">
      <c r="B13" s="307" t="s">
        <v>29</v>
      </c>
      <c r="C13" s="311" t="s">
        <v>229</v>
      </c>
    </row>
    <row r="18" spans="2:5" ht="64.5" customHeight="1" x14ac:dyDescent="0.2">
      <c r="B18" s="302" t="s">
        <v>160</v>
      </c>
      <c r="C18" s="302" t="s">
        <v>161</v>
      </c>
      <c r="D18" s="302" t="s">
        <v>162</v>
      </c>
      <c r="E18" s="302" t="s">
        <v>163</v>
      </c>
    </row>
    <row r="19" spans="2:5" ht="15" customHeight="1" x14ac:dyDescent="0.2">
      <c r="B19" s="303"/>
      <c r="C19" s="303"/>
      <c r="D19" s="189"/>
      <c r="E19" s="189"/>
    </row>
    <row r="20" spans="2:5" ht="15" customHeight="1" x14ac:dyDescent="0.2">
      <c r="B20" s="303"/>
      <c r="C20" s="303"/>
      <c r="D20" s="189"/>
      <c r="E20" s="189"/>
    </row>
    <row r="21" spans="2:5" ht="15" customHeight="1" x14ac:dyDescent="0.2">
      <c r="B21" s="303"/>
      <c r="C21" s="303"/>
      <c r="D21" s="189"/>
      <c r="E21" s="189"/>
    </row>
    <row r="22" spans="2:5" ht="15" customHeight="1" x14ac:dyDescent="0.2">
      <c r="B22" s="303"/>
      <c r="C22" s="303"/>
      <c r="D22" s="189"/>
      <c r="E22" s="189"/>
    </row>
    <row r="23" spans="2:5" ht="15" customHeight="1" x14ac:dyDescent="0.2">
      <c r="B23" s="303"/>
      <c r="C23" s="303"/>
      <c r="D23" s="189"/>
      <c r="E23" s="189"/>
    </row>
    <row r="24" spans="2:5" ht="15" customHeight="1" x14ac:dyDescent="0.2">
      <c r="B24" s="303"/>
      <c r="C24" s="303"/>
      <c r="D24" s="189"/>
      <c r="E24" s="189"/>
    </row>
    <row r="25" spans="2:5" ht="15" customHeight="1" x14ac:dyDescent="0.2">
      <c r="B25" s="303"/>
      <c r="C25" s="303"/>
      <c r="D25" s="189"/>
      <c r="E25" s="189"/>
    </row>
    <row r="26" spans="2:5" ht="15" customHeight="1" x14ac:dyDescent="0.2">
      <c r="B26" s="303"/>
      <c r="C26" s="303"/>
      <c r="D26" s="189"/>
      <c r="E26" s="189"/>
    </row>
    <row r="27" spans="2:5" ht="15" customHeight="1" x14ac:dyDescent="0.2">
      <c r="B27" s="303"/>
      <c r="C27" s="303"/>
      <c r="D27" s="189"/>
      <c r="E27" s="189"/>
    </row>
    <row r="28" spans="2:5" ht="15" customHeight="1" x14ac:dyDescent="0.2">
      <c r="B28" s="303"/>
      <c r="C28" s="303"/>
      <c r="D28" s="189"/>
      <c r="E28" s="189"/>
    </row>
    <row r="29" spans="2:5" ht="15" customHeight="1" x14ac:dyDescent="0.2">
      <c r="B29" s="303"/>
      <c r="C29" s="303"/>
      <c r="D29" s="189"/>
      <c r="E29" s="189"/>
    </row>
    <row r="30" spans="2:5" ht="15" customHeight="1" x14ac:dyDescent="0.2">
      <c r="B30" s="303"/>
      <c r="C30" s="303"/>
      <c r="D30" s="189"/>
      <c r="E30" s="189"/>
    </row>
    <row r="31" spans="2:5" ht="15" customHeight="1" x14ac:dyDescent="0.2">
      <c r="B31" s="303"/>
      <c r="C31" s="303"/>
      <c r="D31" s="189"/>
      <c r="E31" s="189"/>
    </row>
    <row r="32" spans="2:5" ht="15" customHeight="1" x14ac:dyDescent="0.2">
      <c r="B32" s="303"/>
      <c r="C32" s="303"/>
      <c r="D32" s="189"/>
      <c r="E32" s="189"/>
    </row>
    <row r="33" spans="2:5" ht="15" customHeight="1" x14ac:dyDescent="0.2">
      <c r="B33" s="303"/>
      <c r="C33" s="303"/>
      <c r="D33" s="189"/>
      <c r="E33" s="189"/>
    </row>
    <row r="34" spans="2:5" ht="15" customHeight="1" x14ac:dyDescent="0.2">
      <c r="B34" s="303"/>
      <c r="C34" s="303"/>
      <c r="D34" s="189"/>
      <c r="E34" s="189"/>
    </row>
    <row r="35" spans="2:5" ht="15" customHeight="1" x14ac:dyDescent="0.2">
      <c r="B35" s="303"/>
      <c r="C35" s="303"/>
      <c r="D35" s="189"/>
      <c r="E35" s="189"/>
    </row>
    <row r="36" spans="2:5" ht="15" customHeight="1" x14ac:dyDescent="0.2">
      <c r="B36" s="189"/>
      <c r="C36" s="189"/>
      <c r="D36" s="189"/>
      <c r="E36" s="189"/>
    </row>
    <row r="37" spans="2:5" ht="15" customHeight="1" x14ac:dyDescent="0.2">
      <c r="B37" s="189"/>
      <c r="C37" s="189"/>
      <c r="D37" s="189"/>
      <c r="E37" s="189"/>
    </row>
    <row r="38" spans="2:5" ht="15" customHeight="1" x14ac:dyDescent="0.2">
      <c r="B38" s="189"/>
      <c r="C38" s="189"/>
      <c r="D38" s="189"/>
      <c r="E38" s="189"/>
    </row>
    <row r="39" spans="2:5" ht="15" customHeight="1" x14ac:dyDescent="0.2">
      <c r="B39" s="303"/>
      <c r="C39" s="303"/>
      <c r="D39" s="189"/>
      <c r="E39" s="189"/>
    </row>
    <row r="40" spans="2:5" x14ac:dyDescent="0.2">
      <c r="B40" s="303"/>
      <c r="C40" s="303"/>
      <c r="D40" s="189"/>
      <c r="E40" s="189"/>
    </row>
    <row r="41" spans="2:5" x14ac:dyDescent="0.2">
      <c r="B41" s="303"/>
      <c r="C41" s="303"/>
      <c r="D41" s="189"/>
      <c r="E41" s="189"/>
    </row>
    <row r="42" spans="2:5" x14ac:dyDescent="0.2">
      <c r="B42" s="303"/>
      <c r="C42" s="303"/>
      <c r="D42" s="189"/>
      <c r="E42" s="189"/>
    </row>
    <row r="43" spans="2:5" x14ac:dyDescent="0.2">
      <c r="B43" s="303"/>
      <c r="C43" s="303"/>
      <c r="D43" s="189"/>
      <c r="E43" s="189"/>
    </row>
    <row r="44" spans="2:5" x14ac:dyDescent="0.2">
      <c r="B44" s="303"/>
      <c r="C44" s="303"/>
      <c r="D44" s="189"/>
      <c r="E44" s="189"/>
    </row>
    <row r="45" spans="2:5" x14ac:dyDescent="0.2">
      <c r="B45" s="303"/>
      <c r="C45" s="303"/>
      <c r="D45" s="189"/>
      <c r="E45" s="189"/>
    </row>
    <row r="46" spans="2:5" x14ac:dyDescent="0.2">
      <c r="B46" s="303"/>
      <c r="C46" s="303"/>
      <c r="D46" s="189"/>
      <c r="E46" s="189"/>
    </row>
    <row r="47" spans="2:5" x14ac:dyDescent="0.2">
      <c r="B47" s="303"/>
      <c r="C47" s="303"/>
      <c r="D47" s="189"/>
      <c r="E47" s="189"/>
    </row>
    <row r="48" spans="2:5" x14ac:dyDescent="0.2">
      <c r="B48" s="303"/>
      <c r="C48" s="303"/>
      <c r="D48" s="189"/>
      <c r="E48" s="189"/>
    </row>
    <row r="49" spans="2:5" x14ac:dyDescent="0.2">
      <c r="B49" s="303"/>
      <c r="C49" s="303"/>
      <c r="D49" s="189"/>
      <c r="E49" s="189"/>
    </row>
    <row r="50" spans="2:5" x14ac:dyDescent="0.2">
      <c r="B50" s="303"/>
      <c r="C50" s="303"/>
      <c r="D50" s="189"/>
      <c r="E50" s="189"/>
    </row>
    <row r="51" spans="2:5" x14ac:dyDescent="0.2">
      <c r="B51" s="303"/>
      <c r="C51" s="303"/>
      <c r="D51" s="189"/>
      <c r="E51" s="189"/>
    </row>
    <row r="52" spans="2:5" x14ac:dyDescent="0.2">
      <c r="B52" s="303"/>
      <c r="C52" s="303"/>
      <c r="D52" s="189"/>
      <c r="E52" s="189"/>
    </row>
    <row r="53" spans="2:5" x14ac:dyDescent="0.2">
      <c r="B53" s="303"/>
      <c r="C53" s="303"/>
      <c r="D53" s="189"/>
      <c r="E53" s="189"/>
    </row>
    <row r="54" spans="2:5" x14ac:dyDescent="0.2">
      <c r="B54" s="303"/>
      <c r="C54" s="303"/>
      <c r="D54" s="189"/>
      <c r="E54" s="189"/>
    </row>
    <row r="55" spans="2:5" x14ac:dyDescent="0.2">
      <c r="B55" s="303"/>
      <c r="C55" s="303"/>
      <c r="D55" s="189"/>
      <c r="E55" s="189"/>
    </row>
    <row r="56" spans="2:5" x14ac:dyDescent="0.2">
      <c r="B56" s="303"/>
      <c r="C56" s="303"/>
      <c r="D56" s="189"/>
      <c r="E56" s="189"/>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N82"/>
  <sheetViews>
    <sheetView topLeftCell="A55" workbookViewId="0">
      <selection activeCell="C4" sqref="C4"/>
    </sheetView>
  </sheetViews>
  <sheetFormatPr defaultColWidth="9.140625" defaultRowHeight="12.75" x14ac:dyDescent="0.2"/>
  <cols>
    <col min="1" max="1" width="3.28515625" style="8" customWidth="1"/>
    <col min="2" max="2" width="8" style="8" customWidth="1"/>
    <col min="3" max="3" width="90.7109375" style="8" customWidth="1"/>
    <col min="4" max="6" width="14.7109375" style="8" customWidth="1"/>
    <col min="7" max="7" width="15.7109375" style="8" customWidth="1"/>
    <col min="8" max="9" width="13.7109375" style="8" customWidth="1"/>
    <col min="10" max="10" width="5.7109375" style="8" customWidth="1"/>
    <col min="11" max="11" width="8.7109375" style="8" customWidth="1"/>
    <col min="12" max="12" width="11" style="8" customWidth="1"/>
    <col min="13" max="14" width="13.7109375" style="8" customWidth="1"/>
    <col min="15" max="16384" width="9.140625" style="8"/>
  </cols>
  <sheetData>
    <row r="2" spans="2:14" ht="25.5" x14ac:dyDescent="0.35">
      <c r="B2" s="32" t="s">
        <v>37</v>
      </c>
      <c r="C2" s="83"/>
      <c r="D2" s="33"/>
      <c r="E2" s="33"/>
      <c r="F2" s="33"/>
      <c r="G2" s="33"/>
      <c r="H2" s="33"/>
      <c r="I2" s="33"/>
      <c r="J2" s="33"/>
      <c r="K2" s="33"/>
      <c r="L2" s="33"/>
      <c r="M2" s="33"/>
      <c r="N2" s="33"/>
    </row>
    <row r="3" spans="2:14" ht="25.5" x14ac:dyDescent="0.35">
      <c r="B3" s="32" t="s">
        <v>69</v>
      </c>
      <c r="C3" s="34"/>
      <c r="D3" s="35" t="s">
        <v>42</v>
      </c>
      <c r="E3" s="36" t="s">
        <v>43</v>
      </c>
      <c r="F3" s="33"/>
      <c r="G3" s="33"/>
      <c r="H3" s="33"/>
      <c r="I3" s="33"/>
      <c r="J3" s="33"/>
      <c r="K3" s="33"/>
      <c r="L3" s="33"/>
      <c r="M3" s="33"/>
      <c r="N3" s="33"/>
    </row>
    <row r="4" spans="2:14" ht="25.5" x14ac:dyDescent="0.35">
      <c r="B4" s="32" t="s">
        <v>38</v>
      </c>
      <c r="C4" s="33"/>
      <c r="D4" s="33"/>
      <c r="E4" s="33"/>
      <c r="F4" s="33"/>
      <c r="G4" s="33"/>
      <c r="H4" s="33"/>
      <c r="I4" s="33"/>
      <c r="J4" s="33"/>
      <c r="K4" s="33"/>
      <c r="L4" s="33"/>
      <c r="M4" s="33"/>
      <c r="N4" s="33"/>
    </row>
    <row r="5" spans="2:14" ht="25.5" x14ac:dyDescent="0.35">
      <c r="B5" s="32"/>
      <c r="C5" s="33"/>
      <c r="D5" s="33"/>
      <c r="E5" s="33"/>
      <c r="F5" s="33"/>
      <c r="G5" s="33"/>
      <c r="H5" s="33"/>
      <c r="I5" s="33"/>
      <c r="J5" s="33"/>
      <c r="K5" s="33"/>
      <c r="L5" s="33"/>
      <c r="M5" s="33"/>
      <c r="N5" s="33"/>
    </row>
    <row r="6" spans="2:14" ht="25.5" x14ac:dyDescent="0.35">
      <c r="B6" s="32"/>
      <c r="C6" s="33"/>
      <c r="D6" s="33"/>
      <c r="E6" s="33"/>
      <c r="F6" s="33"/>
      <c r="G6" s="33"/>
      <c r="H6" s="33"/>
      <c r="I6" s="33"/>
      <c r="J6" s="33"/>
      <c r="K6" s="33"/>
      <c r="L6" s="33"/>
      <c r="M6" s="33"/>
      <c r="N6" s="33"/>
    </row>
    <row r="7" spans="2:14" ht="25.5" x14ac:dyDescent="0.35">
      <c r="B7" s="32"/>
      <c r="C7" s="33"/>
      <c r="D7" s="33"/>
      <c r="E7" s="33"/>
      <c r="F7" s="33"/>
      <c r="G7" s="33"/>
      <c r="H7" s="33"/>
      <c r="I7" s="33"/>
      <c r="J7" s="33"/>
      <c r="K7" s="33"/>
      <c r="L7" s="33"/>
      <c r="M7" s="33"/>
      <c r="N7" s="33"/>
    </row>
    <row r="8" spans="2:14" ht="25.5" x14ac:dyDescent="0.35">
      <c r="B8" s="32"/>
      <c r="C8" s="33"/>
      <c r="D8" s="33"/>
      <c r="E8" s="33"/>
      <c r="F8" s="33"/>
      <c r="G8" s="33"/>
      <c r="H8" s="33"/>
      <c r="I8" s="33"/>
      <c r="J8" s="33"/>
      <c r="K8" s="33"/>
      <c r="L8" s="33"/>
      <c r="M8" s="33"/>
      <c r="N8" s="33"/>
    </row>
    <row r="9" spans="2:14" ht="15" customHeight="1" x14ac:dyDescent="0.35">
      <c r="B9" s="32"/>
      <c r="C9" s="33"/>
      <c r="D9" s="33"/>
      <c r="E9" s="33"/>
      <c r="F9" s="33"/>
      <c r="G9" s="196"/>
      <c r="H9" s="196"/>
      <c r="I9" s="196"/>
      <c r="J9" s="33"/>
      <c r="K9" s="53"/>
      <c r="L9" s="53"/>
      <c r="M9" s="53"/>
      <c r="N9" s="53"/>
    </row>
    <row r="10" spans="2:14" ht="15" customHeight="1" x14ac:dyDescent="0.35">
      <c r="B10" s="32"/>
      <c r="C10" s="33"/>
      <c r="D10" s="33"/>
      <c r="E10" s="33"/>
      <c r="F10" s="33"/>
      <c r="G10" s="54"/>
      <c r="H10" s="54"/>
      <c r="I10" s="54"/>
      <c r="J10" s="33"/>
      <c r="K10" s="54"/>
      <c r="L10" s="54"/>
      <c r="M10" s="54"/>
      <c r="N10" s="54"/>
    </row>
    <row r="11" spans="2:14" ht="15" customHeight="1" x14ac:dyDescent="0.35">
      <c r="B11" s="32"/>
      <c r="C11" s="33"/>
      <c r="D11" s="33"/>
      <c r="E11" s="33"/>
      <c r="F11" s="33"/>
      <c r="G11" s="372"/>
      <c r="H11" s="372"/>
      <c r="I11" s="372"/>
      <c r="J11" s="33"/>
      <c r="K11" s="372"/>
      <c r="L11" s="372"/>
      <c r="M11" s="372"/>
      <c r="N11" s="372"/>
    </row>
    <row r="12" spans="2:14" ht="15" customHeight="1" x14ac:dyDescent="0.35">
      <c r="B12" s="32"/>
      <c r="C12" s="33"/>
      <c r="D12" s="33"/>
      <c r="E12" s="33"/>
      <c r="F12" s="33"/>
      <c r="G12" s="372"/>
      <c r="H12" s="372"/>
      <c r="I12" s="372"/>
      <c r="J12" s="33"/>
      <c r="K12" s="372"/>
      <c r="L12" s="372"/>
      <c r="M12" s="372"/>
      <c r="N12" s="372"/>
    </row>
    <row r="13" spans="2:14" ht="13.5" thickBot="1" x14ac:dyDescent="0.25">
      <c r="B13" s="33"/>
      <c r="C13" s="33"/>
      <c r="D13" s="33"/>
      <c r="E13" s="33"/>
      <c r="F13" s="33"/>
      <c r="G13" s="372"/>
      <c r="H13" s="372"/>
      <c r="I13" s="372"/>
      <c r="J13" s="33"/>
      <c r="K13" s="372"/>
      <c r="L13" s="372"/>
      <c r="M13" s="372"/>
      <c r="N13" s="372"/>
    </row>
    <row r="14" spans="2:14" ht="94.5" customHeight="1" thickBot="1" x14ac:dyDescent="0.25">
      <c r="B14" s="38" t="s">
        <v>147</v>
      </c>
      <c r="C14" s="193" t="s">
        <v>37</v>
      </c>
      <c r="D14" s="40" t="s">
        <v>12</v>
      </c>
      <c r="E14" s="40" t="s">
        <v>23</v>
      </c>
      <c r="F14" s="41" t="s">
        <v>39</v>
      </c>
      <c r="G14" s="267" t="s">
        <v>11</v>
      </c>
      <c r="J14" s="190"/>
      <c r="K14" s="190"/>
      <c r="L14" s="190"/>
      <c r="M14" s="190"/>
      <c r="N14" s="190"/>
    </row>
    <row r="15" spans="2:14" ht="15" customHeight="1" x14ac:dyDescent="0.2">
      <c r="B15" s="191">
        <v>1</v>
      </c>
      <c r="C15" s="194" t="s">
        <v>219</v>
      </c>
      <c r="D15" s="340">
        <v>17226</v>
      </c>
      <c r="E15" s="340"/>
      <c r="F15" s="341">
        <f>D15-E15</f>
        <v>17226</v>
      </c>
      <c r="G15" s="345"/>
      <c r="H15" s="54"/>
      <c r="I15" s="54"/>
      <c r="J15" s="33"/>
      <c r="K15" s="33"/>
      <c r="L15" s="33"/>
      <c r="M15" s="33"/>
      <c r="N15" s="33"/>
    </row>
    <row r="16" spans="2:14" ht="15" customHeight="1" x14ac:dyDescent="0.2">
      <c r="B16" s="191">
        <v>2</v>
      </c>
      <c r="C16" s="194" t="s">
        <v>220</v>
      </c>
      <c r="D16" s="340">
        <v>24227</v>
      </c>
      <c r="E16" s="340"/>
      <c r="F16" s="341">
        <f t="shared" ref="F16:F30" si="0">D16-E16</f>
        <v>24227</v>
      </c>
      <c r="G16" s="346"/>
      <c r="J16" s="44"/>
    </row>
    <row r="17" spans="2:14" ht="15" customHeight="1" x14ac:dyDescent="0.2">
      <c r="B17" s="191">
        <v>3</v>
      </c>
      <c r="C17" s="194" t="s">
        <v>221</v>
      </c>
      <c r="D17" s="340">
        <v>164022</v>
      </c>
      <c r="E17" s="340">
        <v>137268</v>
      </c>
      <c r="F17" s="341">
        <f t="shared" si="0"/>
        <v>26754</v>
      </c>
      <c r="G17" s="346">
        <v>477</v>
      </c>
      <c r="J17" s="44"/>
    </row>
    <row r="18" spans="2:14" ht="15" customHeight="1" x14ac:dyDescent="0.2">
      <c r="B18" s="191">
        <v>4</v>
      </c>
      <c r="C18" s="194" t="s">
        <v>222</v>
      </c>
      <c r="D18" s="340">
        <v>195787</v>
      </c>
      <c r="E18" s="340">
        <v>11635</v>
      </c>
      <c r="F18" s="341">
        <f t="shared" si="0"/>
        <v>184152</v>
      </c>
      <c r="G18" s="346">
        <v>1450</v>
      </c>
      <c r="J18" s="44"/>
    </row>
    <row r="19" spans="2:14" ht="15" customHeight="1" x14ac:dyDescent="0.2">
      <c r="B19" s="191">
        <v>5</v>
      </c>
      <c r="C19" s="194" t="s">
        <v>210</v>
      </c>
      <c r="D19" s="340">
        <v>158031</v>
      </c>
      <c r="E19" s="340"/>
      <c r="F19" s="341">
        <f t="shared" si="0"/>
        <v>158031</v>
      </c>
      <c r="G19" s="346"/>
      <c r="J19" s="44"/>
    </row>
    <row r="20" spans="2:14" ht="15" customHeight="1" x14ac:dyDescent="0.2">
      <c r="B20" s="191">
        <v>6</v>
      </c>
      <c r="C20" s="194" t="s">
        <v>211</v>
      </c>
      <c r="D20" s="340">
        <v>96173</v>
      </c>
      <c r="E20" s="340"/>
      <c r="F20" s="341">
        <f t="shared" si="0"/>
        <v>96173</v>
      </c>
      <c r="G20" s="346">
        <v>852</v>
      </c>
      <c r="J20" s="44"/>
    </row>
    <row r="21" spans="2:14" ht="15" customHeight="1" x14ac:dyDescent="0.2">
      <c r="B21" s="191">
        <v>7</v>
      </c>
      <c r="C21" s="194" t="s">
        <v>212</v>
      </c>
      <c r="D21" s="340">
        <v>454009</v>
      </c>
      <c r="E21" s="340"/>
      <c r="F21" s="341">
        <f t="shared" si="0"/>
        <v>454009</v>
      </c>
      <c r="G21" s="346"/>
      <c r="J21" s="44"/>
    </row>
    <row r="22" spans="2:14" ht="15" customHeight="1" x14ac:dyDescent="0.2">
      <c r="B22" s="191">
        <v>8</v>
      </c>
      <c r="C22" s="194" t="s">
        <v>213</v>
      </c>
      <c r="D22" s="340">
        <v>15257</v>
      </c>
      <c r="E22" s="340"/>
      <c r="F22" s="341">
        <f t="shared" si="0"/>
        <v>15257</v>
      </c>
      <c r="G22" s="346">
        <v>29</v>
      </c>
      <c r="J22" s="44"/>
    </row>
    <row r="23" spans="2:14" ht="15" customHeight="1" x14ac:dyDescent="0.2">
      <c r="B23" s="191">
        <v>9</v>
      </c>
      <c r="C23" s="194" t="s">
        <v>214</v>
      </c>
      <c r="D23" s="340">
        <v>120790</v>
      </c>
      <c r="E23" s="340"/>
      <c r="F23" s="341">
        <f t="shared" si="0"/>
        <v>120790</v>
      </c>
      <c r="G23" s="346"/>
      <c r="J23" s="44"/>
      <c r="K23" s="44"/>
      <c r="L23" s="44"/>
      <c r="M23" s="44"/>
      <c r="N23" s="44"/>
    </row>
    <row r="24" spans="2:14" ht="15" customHeight="1" x14ac:dyDescent="0.2">
      <c r="B24" s="191">
        <v>10</v>
      </c>
      <c r="C24" s="194" t="s">
        <v>215</v>
      </c>
      <c r="D24" s="340">
        <v>179743</v>
      </c>
      <c r="E24" s="340"/>
      <c r="F24" s="341">
        <f t="shared" si="0"/>
        <v>179743</v>
      </c>
      <c r="G24" s="347"/>
      <c r="H24" s="33"/>
      <c r="I24" s="33"/>
      <c r="J24" s="33"/>
      <c r="K24" s="33"/>
      <c r="L24" s="33"/>
      <c r="M24" s="33"/>
      <c r="N24" s="33"/>
    </row>
    <row r="25" spans="2:14" ht="15" customHeight="1" x14ac:dyDescent="0.2">
      <c r="B25" s="191">
        <v>11</v>
      </c>
      <c r="C25" s="194" t="s">
        <v>216</v>
      </c>
      <c r="D25" s="340">
        <v>600</v>
      </c>
      <c r="E25" s="340"/>
      <c r="F25" s="341">
        <f t="shared" si="0"/>
        <v>600</v>
      </c>
      <c r="G25" s="347">
        <v>1</v>
      </c>
      <c r="H25" s="33"/>
      <c r="I25" s="33"/>
      <c r="J25" s="33"/>
      <c r="K25" s="33"/>
      <c r="L25" s="33"/>
      <c r="M25" s="33"/>
      <c r="N25" s="33"/>
    </row>
    <row r="26" spans="2:14" ht="15" customHeight="1" x14ac:dyDescent="0.2">
      <c r="B26" s="191">
        <v>12</v>
      </c>
      <c r="C26" s="194" t="s">
        <v>217</v>
      </c>
      <c r="D26" s="340">
        <v>3086</v>
      </c>
      <c r="E26" s="340"/>
      <c r="F26" s="341">
        <f t="shared" si="0"/>
        <v>3086</v>
      </c>
      <c r="G26" s="347">
        <v>52</v>
      </c>
      <c r="H26" s="33"/>
      <c r="I26" s="33"/>
      <c r="J26" s="33"/>
      <c r="K26" s="33"/>
      <c r="L26" s="33"/>
      <c r="M26" s="33"/>
      <c r="N26" s="33"/>
    </row>
    <row r="27" spans="2:14" ht="15" customHeight="1" x14ac:dyDescent="0.2">
      <c r="B27" s="191">
        <v>13</v>
      </c>
      <c r="C27" s="194" t="s">
        <v>218</v>
      </c>
      <c r="D27" s="340">
        <v>32748</v>
      </c>
      <c r="E27" s="340"/>
      <c r="F27" s="341">
        <f t="shared" si="0"/>
        <v>32748</v>
      </c>
      <c r="G27" s="347">
        <v>329</v>
      </c>
      <c r="H27" s="33"/>
      <c r="I27" s="33"/>
      <c r="J27" s="33"/>
      <c r="K27" s="33"/>
      <c r="L27" s="33"/>
      <c r="M27" s="33"/>
      <c r="N27" s="33"/>
    </row>
    <row r="28" spans="2:14" ht="15" customHeight="1" x14ac:dyDescent="0.2">
      <c r="B28" s="191">
        <v>14</v>
      </c>
      <c r="C28" s="194"/>
      <c r="D28" s="340"/>
      <c r="E28" s="340"/>
      <c r="F28" s="341">
        <f t="shared" si="0"/>
        <v>0</v>
      </c>
      <c r="G28" s="347"/>
      <c r="H28" s="33"/>
      <c r="I28" s="33"/>
      <c r="J28" s="33"/>
      <c r="K28" s="33"/>
      <c r="L28" s="33"/>
      <c r="M28" s="33"/>
      <c r="N28" s="33"/>
    </row>
    <row r="29" spans="2:14" ht="15" customHeight="1" thickBot="1" x14ac:dyDescent="0.25">
      <c r="B29" s="191">
        <v>15</v>
      </c>
      <c r="C29" s="194"/>
      <c r="D29" s="340"/>
      <c r="E29" s="340"/>
      <c r="F29" s="342">
        <f t="shared" si="0"/>
        <v>0</v>
      </c>
      <c r="G29" s="348"/>
      <c r="H29" s="33"/>
      <c r="I29" s="33"/>
      <c r="J29" s="33"/>
      <c r="K29" s="33"/>
      <c r="L29" s="33"/>
      <c r="M29" s="33"/>
      <c r="N29" s="33"/>
    </row>
    <row r="30" spans="2:14" ht="16.5" thickBot="1" x14ac:dyDescent="0.3">
      <c r="B30" s="192">
        <v>16</v>
      </c>
      <c r="C30" s="195" t="s">
        <v>40</v>
      </c>
      <c r="D30" s="343">
        <f>SUM(D15:D29)</f>
        <v>1461699</v>
      </c>
      <c r="E30" s="343">
        <f>SUM(E15:E29)</f>
        <v>148903</v>
      </c>
      <c r="F30" s="344">
        <f t="shared" si="0"/>
        <v>1312796</v>
      </c>
      <c r="G30" s="349">
        <f>SUM(G15:G29)</f>
        <v>3190</v>
      </c>
      <c r="H30" s="33"/>
      <c r="I30" s="33"/>
      <c r="J30" s="33"/>
      <c r="K30" s="33"/>
      <c r="L30" s="33"/>
      <c r="M30" s="33"/>
      <c r="N30" s="33"/>
    </row>
    <row r="31" spans="2:14" ht="15.75" x14ac:dyDescent="0.25">
      <c r="B31" s="44"/>
      <c r="C31" s="46"/>
      <c r="D31" s="33"/>
      <c r="E31" s="33"/>
      <c r="F31" s="33"/>
      <c r="G31" s="33"/>
      <c r="H31" s="33"/>
      <c r="I31" s="33"/>
      <c r="J31" s="33"/>
      <c r="K31" s="33"/>
      <c r="L31" s="33"/>
      <c r="M31" s="33"/>
      <c r="N31" s="33"/>
    </row>
    <row r="32" spans="2:14" ht="15.75" x14ac:dyDescent="0.25">
      <c r="B32" s="44"/>
      <c r="C32" s="46"/>
      <c r="D32" s="33"/>
      <c r="E32" s="33"/>
      <c r="F32" s="33"/>
      <c r="G32" s="33"/>
      <c r="H32" s="33"/>
      <c r="I32" s="33"/>
      <c r="J32" s="33"/>
      <c r="K32" s="33"/>
      <c r="L32" s="33"/>
      <c r="M32" s="33"/>
      <c r="N32" s="33"/>
    </row>
    <row r="33" spans="2:14" ht="15.75" x14ac:dyDescent="0.25">
      <c r="B33" s="44"/>
      <c r="C33" s="46"/>
      <c r="D33" s="33"/>
      <c r="E33" s="33"/>
      <c r="F33" s="33"/>
      <c r="G33" s="33"/>
      <c r="H33" s="33"/>
      <c r="I33" s="33"/>
      <c r="J33" s="33"/>
      <c r="K33" s="33"/>
      <c r="L33" s="33"/>
      <c r="M33" s="33"/>
      <c r="N33" s="33"/>
    </row>
    <row r="34" spans="2:14" ht="15.75" x14ac:dyDescent="0.25">
      <c r="B34" s="44"/>
      <c r="C34" s="46"/>
      <c r="D34" s="33"/>
      <c r="E34" s="33"/>
      <c r="F34" s="33"/>
      <c r="G34" s="33"/>
      <c r="H34" s="33"/>
      <c r="I34" s="33"/>
      <c r="J34" s="33"/>
      <c r="K34" s="33"/>
      <c r="L34" s="33"/>
      <c r="M34" s="33"/>
      <c r="N34" s="33"/>
    </row>
    <row r="35" spans="2:14" ht="15.75" x14ac:dyDescent="0.25">
      <c r="B35" s="44"/>
      <c r="C35" s="46"/>
      <c r="D35" s="33"/>
      <c r="E35" s="33"/>
      <c r="F35" s="33"/>
      <c r="G35" s="33"/>
      <c r="H35" s="33"/>
      <c r="I35" s="33"/>
      <c r="J35" s="33"/>
      <c r="K35" s="33"/>
      <c r="L35" s="33"/>
      <c r="M35" s="33"/>
      <c r="N35" s="33"/>
    </row>
    <row r="36" spans="2:14" ht="15.75" x14ac:dyDescent="0.25">
      <c r="B36" s="44"/>
      <c r="C36" s="46"/>
      <c r="D36" s="33"/>
      <c r="E36" s="33"/>
      <c r="F36" s="33"/>
      <c r="G36" s="33"/>
      <c r="H36" s="33"/>
      <c r="I36" s="33"/>
      <c r="J36" s="33"/>
      <c r="K36" s="33"/>
      <c r="L36" s="33"/>
      <c r="M36" s="33"/>
      <c r="N36" s="33"/>
    </row>
    <row r="37" spans="2:14" ht="15.75" x14ac:dyDescent="0.25">
      <c r="B37" s="44"/>
      <c r="C37" s="46"/>
      <c r="D37" s="33"/>
      <c r="E37" s="33"/>
      <c r="F37" s="33"/>
      <c r="G37" s="33"/>
      <c r="H37" s="33"/>
      <c r="I37" s="33"/>
      <c r="J37" s="33"/>
      <c r="K37" s="33"/>
      <c r="L37" s="33"/>
      <c r="M37" s="33"/>
      <c r="N37" s="33"/>
    </row>
    <row r="38" spans="2:14" ht="15.75" x14ac:dyDescent="0.25">
      <c r="B38" s="44"/>
      <c r="C38" s="46"/>
      <c r="D38" s="33"/>
      <c r="E38" s="33"/>
      <c r="F38" s="33"/>
      <c r="G38" s="33"/>
      <c r="H38" s="33"/>
      <c r="I38" s="33"/>
      <c r="J38" s="33"/>
      <c r="K38" s="33"/>
      <c r="L38" s="33"/>
      <c r="M38" s="33"/>
      <c r="N38" s="33"/>
    </row>
    <row r="39" spans="2:14" ht="15.75" x14ac:dyDescent="0.25">
      <c r="B39" s="44"/>
      <c r="C39" s="46"/>
      <c r="D39" s="33"/>
      <c r="E39" s="33"/>
      <c r="F39" s="33"/>
      <c r="G39" s="33"/>
      <c r="H39" s="33"/>
      <c r="I39" s="33"/>
      <c r="J39" s="33"/>
      <c r="K39" s="33"/>
      <c r="L39" s="33"/>
      <c r="M39" s="33"/>
      <c r="N39" s="33"/>
    </row>
    <row r="40" spans="2:14" ht="16.5" thickBot="1" x14ac:dyDescent="0.3">
      <c r="B40" s="33"/>
      <c r="C40" s="46"/>
      <c r="D40" s="33"/>
      <c r="E40" s="33"/>
      <c r="F40" s="33"/>
      <c r="G40" s="33"/>
      <c r="H40" s="33"/>
      <c r="I40" s="33"/>
      <c r="J40" s="33"/>
      <c r="K40" s="33"/>
      <c r="L40" s="33"/>
      <c r="M40" s="33"/>
      <c r="N40" s="33"/>
    </row>
    <row r="41" spans="2:14" ht="63" x14ac:dyDescent="0.2">
      <c r="B41" s="38" t="s">
        <v>147</v>
      </c>
      <c r="C41" s="39" t="s">
        <v>69</v>
      </c>
      <c r="D41" s="40" t="s">
        <v>12</v>
      </c>
      <c r="E41" s="40" t="s">
        <v>23</v>
      </c>
      <c r="F41" s="41" t="s">
        <v>39</v>
      </c>
      <c r="G41" s="190"/>
      <c r="H41" s="190"/>
      <c r="I41" s="190"/>
      <c r="J41" s="190"/>
      <c r="K41" s="190"/>
      <c r="L41" s="190"/>
      <c r="M41" s="190"/>
      <c r="N41" s="190"/>
    </row>
    <row r="42" spans="2:14" x14ac:dyDescent="0.2">
      <c r="B42" s="42">
        <v>1</v>
      </c>
      <c r="C42" s="43"/>
      <c r="D42" s="340"/>
      <c r="E42" s="340"/>
      <c r="F42" s="341">
        <f>D42-E42</f>
        <v>0</v>
      </c>
      <c r="G42" s="33"/>
      <c r="H42" s="33"/>
      <c r="I42" s="33"/>
      <c r="J42" s="33"/>
      <c r="K42" s="33"/>
      <c r="L42" s="33"/>
      <c r="M42" s="33"/>
      <c r="N42" s="33"/>
    </row>
    <row r="43" spans="2:14" x14ac:dyDescent="0.2">
      <c r="B43" s="42">
        <v>2</v>
      </c>
      <c r="C43" s="43"/>
      <c r="D43" s="340"/>
      <c r="E43" s="340"/>
      <c r="F43" s="341">
        <f t="shared" ref="F43:F57" si="1">D43-E43</f>
        <v>0</v>
      </c>
      <c r="G43" s="53"/>
      <c r="H43" s="53"/>
      <c r="I43" s="53"/>
      <c r="J43" s="33"/>
      <c r="K43" s="53"/>
      <c r="L43" s="53"/>
      <c r="M43" s="53"/>
      <c r="N43" s="53"/>
    </row>
    <row r="44" spans="2:14" x14ac:dyDescent="0.2">
      <c r="B44" s="42">
        <v>3</v>
      </c>
      <c r="C44" s="43"/>
      <c r="D44" s="340"/>
      <c r="E44" s="340"/>
      <c r="F44" s="341">
        <f t="shared" si="1"/>
        <v>0</v>
      </c>
      <c r="G44" s="54"/>
      <c r="H44" s="54"/>
      <c r="I44" s="54"/>
      <c r="J44" s="33"/>
      <c r="K44" s="54"/>
      <c r="L44" s="54"/>
      <c r="M44" s="54"/>
      <c r="N44" s="54"/>
    </row>
    <row r="45" spans="2:14" x14ac:dyDescent="0.2">
      <c r="B45" s="42">
        <v>4</v>
      </c>
      <c r="C45" s="43"/>
      <c r="D45" s="340"/>
      <c r="E45" s="340"/>
      <c r="F45" s="341">
        <f t="shared" si="1"/>
        <v>0</v>
      </c>
      <c r="G45" s="54"/>
      <c r="H45" s="54"/>
      <c r="I45" s="54"/>
      <c r="J45" s="33"/>
      <c r="K45" s="54"/>
      <c r="L45" s="54"/>
      <c r="M45" s="54"/>
      <c r="N45" s="54"/>
    </row>
    <row r="46" spans="2:14" x14ac:dyDescent="0.2">
      <c r="B46" s="42">
        <v>5</v>
      </c>
      <c r="C46" s="43"/>
      <c r="D46" s="340"/>
      <c r="E46" s="340"/>
      <c r="F46" s="341">
        <f t="shared" si="1"/>
        <v>0</v>
      </c>
      <c r="G46" s="54"/>
      <c r="H46" s="54"/>
      <c r="I46" s="54"/>
      <c r="J46" s="33"/>
      <c r="K46" s="54"/>
      <c r="L46" s="54"/>
      <c r="M46" s="54"/>
      <c r="N46" s="54"/>
    </row>
    <row r="47" spans="2:14" x14ac:dyDescent="0.2">
      <c r="B47" s="42">
        <v>6</v>
      </c>
      <c r="C47" s="43"/>
      <c r="D47" s="340"/>
      <c r="E47" s="340"/>
      <c r="F47" s="341">
        <f t="shared" si="1"/>
        <v>0</v>
      </c>
      <c r="G47" s="54"/>
      <c r="H47" s="54"/>
      <c r="I47" s="54"/>
      <c r="J47" s="33"/>
      <c r="K47" s="54"/>
      <c r="L47" s="54"/>
      <c r="M47" s="54"/>
      <c r="N47" s="54"/>
    </row>
    <row r="48" spans="2:14" x14ac:dyDescent="0.2">
      <c r="B48" s="42">
        <v>7</v>
      </c>
      <c r="C48" s="43"/>
      <c r="D48" s="340"/>
      <c r="E48" s="340"/>
      <c r="F48" s="341">
        <f t="shared" si="1"/>
        <v>0</v>
      </c>
      <c r="G48" s="54"/>
      <c r="H48" s="54"/>
      <c r="I48" s="54"/>
      <c r="J48" s="33"/>
      <c r="K48" s="54"/>
      <c r="L48" s="54"/>
      <c r="M48" s="54"/>
      <c r="N48" s="54"/>
    </row>
    <row r="49" spans="2:14" x14ac:dyDescent="0.2">
      <c r="B49" s="42">
        <v>8</v>
      </c>
      <c r="C49" s="43"/>
      <c r="D49" s="340"/>
      <c r="E49" s="340"/>
      <c r="F49" s="341">
        <f t="shared" si="1"/>
        <v>0</v>
      </c>
      <c r="G49" s="54"/>
      <c r="H49" s="54"/>
      <c r="I49" s="54"/>
      <c r="J49" s="33"/>
      <c r="K49" s="54"/>
      <c r="L49" s="54"/>
      <c r="M49" s="54"/>
      <c r="N49" s="54"/>
    </row>
    <row r="50" spans="2:14" x14ac:dyDescent="0.2">
      <c r="B50" s="42">
        <v>9</v>
      </c>
      <c r="C50" s="43"/>
      <c r="D50" s="340"/>
      <c r="E50" s="340"/>
      <c r="F50" s="341">
        <f t="shared" si="1"/>
        <v>0</v>
      </c>
      <c r="G50" s="54"/>
      <c r="H50" s="54"/>
      <c r="I50" s="54"/>
      <c r="J50" s="44"/>
      <c r="K50" s="44"/>
      <c r="L50" s="44"/>
      <c r="M50" s="44"/>
      <c r="N50" s="44"/>
    </row>
    <row r="51" spans="2:14" x14ac:dyDescent="0.2">
      <c r="B51" s="42">
        <v>10</v>
      </c>
      <c r="C51" s="43"/>
      <c r="D51" s="340"/>
      <c r="E51" s="340"/>
      <c r="F51" s="341">
        <f t="shared" si="1"/>
        <v>0</v>
      </c>
      <c r="G51" s="54"/>
      <c r="H51" s="54"/>
      <c r="I51" s="54"/>
      <c r="J51" s="44"/>
      <c r="K51" s="44"/>
      <c r="L51" s="44"/>
      <c r="M51" s="44"/>
      <c r="N51" s="44"/>
    </row>
    <row r="52" spans="2:14" x14ac:dyDescent="0.2">
      <c r="B52" s="42">
        <v>11</v>
      </c>
      <c r="C52" s="43"/>
      <c r="D52" s="340"/>
      <c r="E52" s="340"/>
      <c r="F52" s="341">
        <f t="shared" si="1"/>
        <v>0</v>
      </c>
      <c r="G52" s="44"/>
      <c r="H52" s="44"/>
      <c r="I52" s="44"/>
      <c r="J52" s="44"/>
      <c r="K52" s="44"/>
      <c r="L52" s="44"/>
      <c r="M52" s="44"/>
      <c r="N52" s="44"/>
    </row>
    <row r="53" spans="2:14" x14ac:dyDescent="0.2">
      <c r="B53" s="42">
        <v>12</v>
      </c>
      <c r="C53" s="43"/>
      <c r="D53" s="340"/>
      <c r="E53" s="340"/>
      <c r="F53" s="341">
        <f t="shared" si="1"/>
        <v>0</v>
      </c>
      <c r="G53" s="44"/>
      <c r="H53" s="44"/>
      <c r="I53" s="44"/>
      <c r="J53" s="44"/>
      <c r="K53" s="44"/>
      <c r="L53" s="44"/>
      <c r="M53" s="44"/>
      <c r="N53" s="44"/>
    </row>
    <row r="54" spans="2:14" x14ac:dyDescent="0.2">
      <c r="B54" s="42">
        <v>13</v>
      </c>
      <c r="C54" s="43"/>
      <c r="D54" s="340"/>
      <c r="E54" s="340"/>
      <c r="F54" s="341">
        <f t="shared" si="1"/>
        <v>0</v>
      </c>
      <c r="G54" s="44"/>
      <c r="H54" s="44"/>
      <c r="I54" s="44"/>
      <c r="J54" s="44"/>
      <c r="K54" s="44"/>
      <c r="L54" s="44"/>
      <c r="M54" s="44"/>
      <c r="N54" s="44"/>
    </row>
    <row r="55" spans="2:14" x14ac:dyDescent="0.2">
      <c r="B55" s="42">
        <v>14</v>
      </c>
      <c r="C55" s="43"/>
      <c r="D55" s="340"/>
      <c r="E55" s="340"/>
      <c r="F55" s="341">
        <f t="shared" si="1"/>
        <v>0</v>
      </c>
      <c r="G55" s="44"/>
      <c r="H55" s="44"/>
      <c r="I55" s="44"/>
      <c r="J55" s="44"/>
      <c r="K55" s="44"/>
      <c r="L55" s="44"/>
      <c r="M55" s="44"/>
      <c r="N55" s="44"/>
    </row>
    <row r="56" spans="2:14" ht="13.5" thickBot="1" x14ac:dyDescent="0.25">
      <c r="B56" s="42">
        <v>15</v>
      </c>
      <c r="C56" s="43"/>
      <c r="D56" s="340"/>
      <c r="E56" s="340"/>
      <c r="F56" s="342">
        <f t="shared" si="1"/>
        <v>0</v>
      </c>
      <c r="G56" s="44"/>
      <c r="H56" s="44"/>
      <c r="I56" s="44"/>
      <c r="J56" s="44"/>
      <c r="K56" s="44"/>
      <c r="L56" s="44"/>
      <c r="M56" s="44"/>
      <c r="N56" s="44"/>
    </row>
    <row r="57" spans="2:14" ht="16.5" thickBot="1" x14ac:dyDescent="0.3">
      <c r="B57" s="51">
        <v>16</v>
      </c>
      <c r="C57" s="45" t="s">
        <v>40</v>
      </c>
      <c r="D57" s="343">
        <f>SUM(D42:D56)</f>
        <v>0</v>
      </c>
      <c r="E57" s="343">
        <f>SUM(E42:E56)</f>
        <v>0</v>
      </c>
      <c r="F57" s="344">
        <f t="shared" si="1"/>
        <v>0</v>
      </c>
      <c r="G57" s="44"/>
      <c r="H57" s="44"/>
      <c r="I57" s="44"/>
      <c r="J57" s="44"/>
      <c r="K57" s="44"/>
      <c r="L57" s="44"/>
      <c r="M57" s="44"/>
      <c r="N57" s="44"/>
    </row>
    <row r="58" spans="2:14" ht="15.75" x14ac:dyDescent="0.25">
      <c r="B58" s="44"/>
      <c r="C58" s="46"/>
      <c r="D58" s="33"/>
      <c r="E58" s="33"/>
      <c r="F58" s="33"/>
      <c r="G58" s="44"/>
      <c r="H58" s="44"/>
      <c r="I58" s="44"/>
      <c r="J58" s="44"/>
      <c r="K58" s="44"/>
      <c r="L58" s="44"/>
      <c r="M58" s="44"/>
      <c r="N58" s="44"/>
    </row>
    <row r="59" spans="2:14" ht="15.75" x14ac:dyDescent="0.25">
      <c r="B59" s="44"/>
      <c r="C59" s="46"/>
      <c r="D59" s="33"/>
      <c r="E59" s="33"/>
      <c r="F59" s="33"/>
      <c r="G59" s="44"/>
      <c r="H59" s="44"/>
      <c r="I59" s="44"/>
      <c r="J59" s="44"/>
      <c r="K59" s="44"/>
      <c r="L59" s="44"/>
      <c r="M59" s="44"/>
      <c r="N59" s="44"/>
    </row>
    <row r="60" spans="2:14" ht="15.75" x14ac:dyDescent="0.25">
      <c r="B60" s="44"/>
      <c r="C60" s="46"/>
      <c r="D60" s="33"/>
      <c r="E60" s="33"/>
      <c r="F60" s="33"/>
      <c r="G60" s="44"/>
      <c r="H60" s="44"/>
      <c r="I60" s="44"/>
      <c r="J60" s="44"/>
      <c r="K60" s="44"/>
      <c r="L60" s="44"/>
      <c r="M60" s="44"/>
      <c r="N60" s="44"/>
    </row>
    <row r="61" spans="2:14" ht="15.75" x14ac:dyDescent="0.25">
      <c r="B61" s="44"/>
      <c r="C61" s="46"/>
      <c r="D61" s="33"/>
      <c r="E61" s="33"/>
      <c r="F61" s="33"/>
      <c r="G61" s="44"/>
      <c r="H61" s="44"/>
      <c r="I61" s="44"/>
      <c r="J61" s="44"/>
      <c r="K61" s="44"/>
      <c r="L61" s="44"/>
      <c r="M61" s="44"/>
      <c r="N61" s="44"/>
    </row>
    <row r="62" spans="2:14" ht="15.75" x14ac:dyDescent="0.25">
      <c r="B62" s="44"/>
      <c r="C62" s="46"/>
      <c r="D62" s="33"/>
      <c r="E62" s="33"/>
      <c r="F62" s="33"/>
      <c r="G62" s="44"/>
      <c r="H62" s="44"/>
      <c r="I62" s="44"/>
      <c r="J62" s="44"/>
      <c r="K62" s="44"/>
      <c r="L62" s="44"/>
      <c r="M62" s="44"/>
      <c r="N62" s="44"/>
    </row>
    <row r="63" spans="2:14" ht="15.75" x14ac:dyDescent="0.25">
      <c r="B63" s="44"/>
      <c r="C63" s="46"/>
      <c r="D63" s="33"/>
      <c r="E63" s="33"/>
      <c r="F63" s="33"/>
      <c r="G63" s="44"/>
      <c r="H63" s="44"/>
      <c r="I63" s="44"/>
      <c r="J63" s="44"/>
      <c r="K63" s="44"/>
      <c r="L63" s="44"/>
      <c r="M63" s="44"/>
      <c r="N63" s="44"/>
    </row>
    <row r="64" spans="2:14" ht="15.75" x14ac:dyDescent="0.25">
      <c r="B64" s="44"/>
      <c r="C64" s="46"/>
      <c r="D64" s="33"/>
      <c r="E64" s="33"/>
      <c r="F64" s="33"/>
      <c r="G64" s="44"/>
      <c r="H64" s="44"/>
      <c r="I64" s="44"/>
      <c r="J64" s="44"/>
      <c r="K64" s="44"/>
      <c r="L64" s="44"/>
      <c r="M64" s="44"/>
      <c r="N64" s="44"/>
    </row>
    <row r="65" spans="2:14" ht="13.5" thickBot="1" x14ac:dyDescent="0.25">
      <c r="B65" s="33"/>
      <c r="C65" s="33"/>
      <c r="D65" s="33"/>
      <c r="E65" s="33"/>
      <c r="F65" s="33"/>
      <c r="G65" s="44"/>
      <c r="H65" s="44"/>
      <c r="I65" s="44"/>
      <c r="J65" s="44"/>
      <c r="K65" s="44"/>
      <c r="L65" s="44"/>
      <c r="M65" s="44"/>
      <c r="N65" s="44"/>
    </row>
    <row r="66" spans="2:14" ht="63" x14ac:dyDescent="0.2">
      <c r="B66" s="38" t="s">
        <v>147</v>
      </c>
      <c r="C66" s="39" t="s">
        <v>38</v>
      </c>
      <c r="D66" s="40" t="s">
        <v>12</v>
      </c>
      <c r="E66" s="40" t="s">
        <v>23</v>
      </c>
      <c r="F66" s="41" t="s">
        <v>39</v>
      </c>
      <c r="G66" s="190"/>
      <c r="H66" s="190"/>
      <c r="I66" s="190"/>
      <c r="J66" s="190"/>
      <c r="K66" s="190"/>
      <c r="L66" s="190"/>
      <c r="M66" s="190"/>
      <c r="N66" s="190"/>
    </row>
    <row r="67" spans="2:14" x14ac:dyDescent="0.2">
      <c r="B67" s="42">
        <v>1</v>
      </c>
      <c r="C67" s="43" t="s">
        <v>223</v>
      </c>
      <c r="D67" s="340">
        <v>47029</v>
      </c>
      <c r="E67" s="340"/>
      <c r="F67" s="341">
        <f>D67-E67</f>
        <v>47029</v>
      </c>
      <c r="G67" s="33"/>
      <c r="H67" s="33"/>
      <c r="I67" s="33"/>
      <c r="J67" s="33"/>
      <c r="K67" s="33"/>
      <c r="L67" s="33"/>
      <c r="M67" s="33"/>
      <c r="N67" s="33"/>
    </row>
    <row r="68" spans="2:14" x14ac:dyDescent="0.2">
      <c r="B68" s="42">
        <v>2</v>
      </c>
      <c r="C68" s="43" t="s">
        <v>224</v>
      </c>
      <c r="D68" s="340">
        <v>862360</v>
      </c>
      <c r="E68" s="340"/>
      <c r="F68" s="341">
        <f t="shared" ref="F68:F82" si="2">D68-E68</f>
        <v>862360</v>
      </c>
      <c r="G68" s="53"/>
      <c r="H68" s="53"/>
      <c r="I68" s="53"/>
      <c r="J68" s="44"/>
      <c r="K68" s="53"/>
      <c r="L68" s="53"/>
      <c r="M68" s="53"/>
      <c r="N68" s="53"/>
    </row>
    <row r="69" spans="2:14" x14ac:dyDescent="0.2">
      <c r="B69" s="42">
        <v>3</v>
      </c>
      <c r="C69" s="43" t="s">
        <v>225</v>
      </c>
      <c r="D69" s="340">
        <v>19938</v>
      </c>
      <c r="E69" s="340"/>
      <c r="F69" s="341">
        <f t="shared" si="2"/>
        <v>19938</v>
      </c>
      <c r="G69" s="54"/>
      <c r="H69" s="54"/>
      <c r="I69" s="54"/>
      <c r="J69" s="44"/>
      <c r="K69" s="54"/>
      <c r="L69" s="54"/>
      <c r="M69" s="54"/>
      <c r="N69" s="54"/>
    </row>
    <row r="70" spans="2:14" x14ac:dyDescent="0.2">
      <c r="B70" s="42">
        <v>4</v>
      </c>
      <c r="C70" s="43"/>
      <c r="D70" s="340"/>
      <c r="E70" s="340"/>
      <c r="F70" s="341">
        <f t="shared" si="2"/>
        <v>0</v>
      </c>
      <c r="G70" s="54"/>
      <c r="H70" s="54"/>
      <c r="I70" s="54"/>
      <c r="J70" s="44"/>
      <c r="K70" s="54"/>
      <c r="L70" s="54"/>
      <c r="M70" s="54"/>
      <c r="N70" s="54"/>
    </row>
    <row r="71" spans="2:14" x14ac:dyDescent="0.2">
      <c r="B71" s="42">
        <v>5</v>
      </c>
      <c r="C71" s="43"/>
      <c r="D71" s="340"/>
      <c r="E71" s="340"/>
      <c r="F71" s="341">
        <f t="shared" si="2"/>
        <v>0</v>
      </c>
      <c r="G71" s="54"/>
      <c r="H71" s="54"/>
      <c r="I71" s="54"/>
      <c r="J71" s="44"/>
      <c r="K71" s="54"/>
      <c r="L71" s="54"/>
      <c r="M71" s="54"/>
      <c r="N71" s="54"/>
    </row>
    <row r="72" spans="2:14" x14ac:dyDescent="0.2">
      <c r="B72" s="42">
        <v>6</v>
      </c>
      <c r="C72" s="43"/>
      <c r="D72" s="340"/>
      <c r="E72" s="340"/>
      <c r="F72" s="341">
        <f t="shared" si="2"/>
        <v>0</v>
      </c>
      <c r="G72" s="54"/>
      <c r="H72" s="54"/>
      <c r="I72" s="54"/>
      <c r="J72" s="44"/>
      <c r="K72" s="54"/>
      <c r="L72" s="54"/>
      <c r="M72" s="54"/>
      <c r="N72" s="54"/>
    </row>
    <row r="73" spans="2:14" x14ac:dyDescent="0.2">
      <c r="B73" s="42">
        <v>7</v>
      </c>
      <c r="C73" s="43"/>
      <c r="D73" s="340"/>
      <c r="E73" s="340"/>
      <c r="F73" s="341">
        <f t="shared" si="2"/>
        <v>0</v>
      </c>
      <c r="G73" s="54"/>
      <c r="H73" s="54"/>
      <c r="I73" s="54"/>
      <c r="J73" s="44"/>
      <c r="K73" s="54"/>
      <c r="L73" s="54"/>
      <c r="M73" s="54"/>
      <c r="N73" s="54"/>
    </row>
    <row r="74" spans="2:14" x14ac:dyDescent="0.2">
      <c r="B74" s="42">
        <v>8</v>
      </c>
      <c r="C74" s="43"/>
      <c r="D74" s="340"/>
      <c r="E74" s="340"/>
      <c r="F74" s="341">
        <f t="shared" si="2"/>
        <v>0</v>
      </c>
      <c r="G74" s="33"/>
      <c r="H74" s="33"/>
      <c r="I74" s="33"/>
      <c r="J74" s="33"/>
      <c r="K74" s="33"/>
      <c r="L74" s="33"/>
      <c r="M74" s="33"/>
      <c r="N74" s="33"/>
    </row>
    <row r="75" spans="2:14" x14ac:dyDescent="0.2">
      <c r="B75" s="42">
        <v>9</v>
      </c>
      <c r="C75" s="43"/>
      <c r="D75" s="340"/>
      <c r="E75" s="340"/>
      <c r="F75" s="341">
        <f t="shared" si="2"/>
        <v>0</v>
      </c>
      <c r="G75" s="33"/>
      <c r="H75" s="33"/>
      <c r="I75" s="33"/>
      <c r="J75" s="33"/>
      <c r="K75" s="33"/>
      <c r="L75" s="33"/>
      <c r="M75" s="33"/>
      <c r="N75" s="33"/>
    </row>
    <row r="76" spans="2:14" x14ac:dyDescent="0.2">
      <c r="B76" s="42">
        <v>10</v>
      </c>
      <c r="C76" s="43"/>
      <c r="D76" s="340"/>
      <c r="E76" s="340"/>
      <c r="F76" s="341">
        <f t="shared" si="2"/>
        <v>0</v>
      </c>
      <c r="G76" s="33"/>
      <c r="H76" s="33"/>
      <c r="I76" s="33"/>
      <c r="J76" s="33"/>
      <c r="K76" s="33"/>
      <c r="L76" s="33"/>
      <c r="M76" s="33"/>
      <c r="N76" s="33"/>
    </row>
    <row r="77" spans="2:14" x14ac:dyDescent="0.2">
      <c r="B77" s="42">
        <v>11</v>
      </c>
      <c r="C77" s="43"/>
      <c r="D77" s="340"/>
      <c r="E77" s="340"/>
      <c r="F77" s="341">
        <f t="shared" si="2"/>
        <v>0</v>
      </c>
      <c r="G77" s="33"/>
      <c r="H77" s="33"/>
      <c r="I77" s="33"/>
      <c r="J77" s="33"/>
      <c r="K77" s="33"/>
      <c r="L77" s="33"/>
      <c r="M77" s="33"/>
      <c r="N77" s="33"/>
    </row>
    <row r="78" spans="2:14" x14ac:dyDescent="0.2">
      <c r="B78" s="42">
        <v>12</v>
      </c>
      <c r="C78" s="43"/>
      <c r="D78" s="340"/>
      <c r="E78" s="340"/>
      <c r="F78" s="341">
        <f t="shared" si="2"/>
        <v>0</v>
      </c>
      <c r="G78" s="33"/>
      <c r="H78" s="33"/>
      <c r="I78" s="33"/>
      <c r="J78" s="33"/>
      <c r="K78" s="33"/>
      <c r="L78" s="33"/>
      <c r="M78" s="33"/>
      <c r="N78" s="33"/>
    </row>
    <row r="79" spans="2:14" x14ac:dyDescent="0.2">
      <c r="B79" s="42">
        <v>13</v>
      </c>
      <c r="C79" s="43"/>
      <c r="D79" s="340"/>
      <c r="E79" s="340"/>
      <c r="F79" s="341">
        <f t="shared" si="2"/>
        <v>0</v>
      </c>
      <c r="G79" s="33"/>
      <c r="H79" s="33"/>
      <c r="I79" s="33"/>
      <c r="J79" s="33"/>
      <c r="K79" s="33"/>
      <c r="L79" s="33"/>
      <c r="M79" s="33"/>
      <c r="N79" s="33"/>
    </row>
    <row r="80" spans="2:14" x14ac:dyDescent="0.2">
      <c r="B80" s="42">
        <v>14</v>
      </c>
      <c r="C80" s="43"/>
      <c r="D80" s="340"/>
      <c r="E80" s="340"/>
      <c r="F80" s="341">
        <f t="shared" si="2"/>
        <v>0</v>
      </c>
      <c r="G80" s="33"/>
      <c r="H80" s="33"/>
      <c r="I80" s="33"/>
      <c r="J80" s="33"/>
      <c r="K80" s="33"/>
      <c r="L80" s="33"/>
      <c r="M80" s="33"/>
      <c r="N80" s="33"/>
    </row>
    <row r="81" spans="2:14" ht="13.5" thickBot="1" x14ac:dyDescent="0.25">
      <c r="B81" s="42">
        <v>15</v>
      </c>
      <c r="C81" s="43"/>
      <c r="D81" s="340"/>
      <c r="E81" s="340"/>
      <c r="F81" s="342">
        <f t="shared" si="2"/>
        <v>0</v>
      </c>
      <c r="G81" s="33"/>
      <c r="H81" s="33"/>
      <c r="I81" s="33"/>
      <c r="J81" s="33"/>
      <c r="K81" s="33"/>
      <c r="L81" s="33"/>
      <c r="M81" s="33"/>
      <c r="N81" s="33"/>
    </row>
    <row r="82" spans="2:14" ht="16.5" thickBot="1" x14ac:dyDescent="0.3">
      <c r="B82" s="51">
        <v>16</v>
      </c>
      <c r="C82" s="45" t="s">
        <v>41</v>
      </c>
      <c r="D82" s="343">
        <f>SUM(D67:D81)</f>
        <v>929327</v>
      </c>
      <c r="E82" s="343">
        <f>SUM(E67:E81)</f>
        <v>0</v>
      </c>
      <c r="F82" s="344">
        <f t="shared" si="2"/>
        <v>929327</v>
      </c>
      <c r="G82" s="33"/>
      <c r="H82" s="33"/>
      <c r="I82" s="33"/>
      <c r="J82" s="33"/>
      <c r="K82" s="33"/>
      <c r="L82" s="33"/>
      <c r="M82" s="33"/>
      <c r="N82" s="33"/>
    </row>
  </sheetData>
  <mergeCells count="6">
    <mergeCell ref="G11:I11"/>
    <mergeCell ref="K11:N11"/>
    <mergeCell ref="G13:I13"/>
    <mergeCell ref="K13:N13"/>
    <mergeCell ref="G12:I12"/>
    <mergeCell ref="K12:N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O31"/>
  <sheetViews>
    <sheetView topLeftCell="A10" workbookViewId="0">
      <selection activeCell="C2" sqref="C2"/>
    </sheetView>
  </sheetViews>
  <sheetFormatPr defaultColWidth="9.140625" defaultRowHeight="12.75" x14ac:dyDescent="0.2"/>
  <cols>
    <col min="1" max="1" width="4" style="8" customWidth="1"/>
    <col min="2" max="2" width="8" style="8" customWidth="1"/>
    <col min="3" max="3" width="90.7109375" style="8" customWidth="1"/>
    <col min="4" max="4" width="16" style="8" customWidth="1"/>
    <col min="5" max="5" width="15.85546875" style="8" customWidth="1"/>
    <col min="6" max="6" width="3.7109375" style="8" customWidth="1"/>
    <col min="7" max="10" width="13.7109375" style="8" customWidth="1"/>
    <col min="11" max="11" width="5.7109375" style="8" customWidth="1"/>
    <col min="12" max="14" width="13.7109375" style="8" customWidth="1"/>
    <col min="15" max="15" width="16.5703125" style="8" customWidth="1"/>
    <col min="16" max="16384" width="9.140625" style="8"/>
  </cols>
  <sheetData>
    <row r="1" spans="2:15" x14ac:dyDescent="0.2">
      <c r="C1" s="9"/>
    </row>
    <row r="2" spans="2:15" ht="25.5" x14ac:dyDescent="0.35">
      <c r="B2" s="32" t="s">
        <v>44</v>
      </c>
      <c r="C2" s="34"/>
      <c r="D2" s="35" t="s">
        <v>42</v>
      </c>
      <c r="E2" s="36" t="s">
        <v>43</v>
      </c>
      <c r="F2" s="33"/>
      <c r="G2" s="33"/>
      <c r="H2" s="33"/>
      <c r="I2" s="33"/>
      <c r="J2" s="33"/>
      <c r="K2" s="33"/>
      <c r="L2" s="33"/>
      <c r="M2" s="33"/>
      <c r="N2" s="33"/>
      <c r="O2" s="33"/>
    </row>
    <row r="3" spans="2:15" x14ac:dyDescent="0.2">
      <c r="B3" s="33"/>
      <c r="C3" s="33"/>
      <c r="D3" s="33"/>
      <c r="E3" s="33"/>
      <c r="F3" s="33"/>
      <c r="G3" s="33"/>
      <c r="H3" s="33"/>
      <c r="I3" s="33"/>
      <c r="J3" s="33"/>
      <c r="K3" s="33"/>
      <c r="L3" s="33"/>
      <c r="M3" s="33"/>
      <c r="N3" s="33"/>
      <c r="O3" s="33"/>
    </row>
    <row r="4" spans="2:15" x14ac:dyDescent="0.2">
      <c r="B4" s="33"/>
      <c r="C4" s="33"/>
      <c r="D4" s="33"/>
      <c r="E4" s="33"/>
      <c r="F4" s="33"/>
      <c r="G4" s="33"/>
      <c r="H4" s="33"/>
      <c r="I4" s="33"/>
      <c r="J4" s="33"/>
      <c r="K4" s="33"/>
      <c r="L4" s="33"/>
      <c r="M4" s="33"/>
      <c r="N4" s="33"/>
      <c r="O4" s="33"/>
    </row>
    <row r="5" spans="2:15" x14ac:dyDescent="0.2">
      <c r="B5" s="33"/>
      <c r="C5" s="33"/>
      <c r="D5" s="33"/>
      <c r="E5" s="33"/>
      <c r="F5" s="33"/>
      <c r="G5" s="33"/>
      <c r="H5" s="33"/>
      <c r="I5" s="33"/>
      <c r="J5" s="33"/>
      <c r="K5" s="33"/>
      <c r="L5" s="33"/>
      <c r="M5" s="33"/>
      <c r="N5" s="33"/>
      <c r="O5" s="33"/>
    </row>
    <row r="6" spans="2:15" x14ac:dyDescent="0.2">
      <c r="B6" s="33"/>
      <c r="C6" s="33"/>
      <c r="D6" s="33"/>
      <c r="E6" s="33"/>
      <c r="F6" s="33"/>
      <c r="G6" s="33"/>
      <c r="H6" s="33"/>
      <c r="I6" s="33"/>
      <c r="J6" s="33"/>
      <c r="K6" s="33"/>
      <c r="L6" s="33"/>
      <c r="M6" s="33"/>
      <c r="N6" s="33"/>
      <c r="O6" s="33"/>
    </row>
    <row r="7" spans="2:15" x14ac:dyDescent="0.2">
      <c r="B7" s="33"/>
      <c r="C7" s="33"/>
      <c r="D7" s="33"/>
      <c r="E7" s="33"/>
      <c r="F7" s="33"/>
      <c r="G7" s="33"/>
      <c r="H7" s="33"/>
      <c r="I7" s="33"/>
      <c r="J7" s="33"/>
      <c r="K7" s="33"/>
      <c r="L7" s="33"/>
      <c r="M7" s="33"/>
      <c r="N7" s="33"/>
      <c r="O7" s="33"/>
    </row>
    <row r="8" spans="2:15" x14ac:dyDescent="0.2">
      <c r="B8" s="33"/>
      <c r="C8" s="33"/>
      <c r="D8" s="33"/>
      <c r="E8" s="33"/>
      <c r="F8" s="33"/>
      <c r="G8" s="33"/>
      <c r="H8" s="33"/>
      <c r="I8" s="33"/>
      <c r="J8" s="33"/>
      <c r="K8" s="33"/>
      <c r="L8" s="33"/>
      <c r="M8" s="33"/>
      <c r="N8" s="33"/>
      <c r="O8" s="33"/>
    </row>
    <row r="9" spans="2:15" x14ac:dyDescent="0.2">
      <c r="B9" s="33"/>
      <c r="C9" s="33"/>
      <c r="D9" s="33"/>
      <c r="E9" s="33"/>
      <c r="F9" s="33"/>
      <c r="G9" s="33"/>
      <c r="H9" s="33"/>
      <c r="I9" s="33"/>
      <c r="J9" s="33"/>
      <c r="K9" s="33"/>
      <c r="L9" s="33"/>
      <c r="M9" s="33"/>
      <c r="N9" s="33"/>
      <c r="O9" s="33"/>
    </row>
    <row r="10" spans="2:15" x14ac:dyDescent="0.2">
      <c r="B10" s="33"/>
      <c r="C10" s="33"/>
      <c r="D10" s="33"/>
      <c r="E10" s="33"/>
      <c r="F10" s="33"/>
      <c r="G10" s="33"/>
      <c r="H10" s="33"/>
      <c r="I10" s="33"/>
      <c r="J10" s="33"/>
      <c r="K10" s="33"/>
      <c r="L10" s="33"/>
      <c r="M10" s="33"/>
      <c r="N10" s="33"/>
      <c r="O10" s="33"/>
    </row>
    <row r="11" spans="2:15" x14ac:dyDescent="0.2">
      <c r="B11" s="37"/>
      <c r="C11" s="33"/>
      <c r="D11" s="33"/>
      <c r="E11" s="33"/>
      <c r="F11" s="33"/>
      <c r="G11" s="33"/>
      <c r="H11" s="33"/>
      <c r="I11" s="33"/>
      <c r="J11" s="33"/>
      <c r="K11" s="33"/>
      <c r="L11" s="33"/>
      <c r="M11" s="33"/>
      <c r="N11" s="33"/>
      <c r="O11" s="33"/>
    </row>
    <row r="12" spans="2:15" ht="13.5" thickBot="1" x14ac:dyDescent="0.25">
      <c r="B12" s="33"/>
      <c r="C12" s="33"/>
      <c r="D12" s="33"/>
      <c r="E12" s="33"/>
      <c r="F12" s="33"/>
      <c r="G12" s="33"/>
      <c r="H12" s="33"/>
      <c r="I12" s="33"/>
      <c r="J12" s="33"/>
      <c r="K12" s="33"/>
      <c r="L12" s="33"/>
      <c r="M12" s="33"/>
      <c r="N12" s="33"/>
      <c r="O12" s="33"/>
    </row>
    <row r="13" spans="2:15" ht="43.5" customHeight="1" thickBot="1" x14ac:dyDescent="0.25">
      <c r="B13" s="60" t="s">
        <v>147</v>
      </c>
      <c r="C13" s="61" t="s">
        <v>158</v>
      </c>
      <c r="D13" s="62" t="s">
        <v>45</v>
      </c>
      <c r="E13" s="63" t="s">
        <v>46</v>
      </c>
      <c r="F13" s="33"/>
      <c r="G13" s="374"/>
      <c r="H13" s="374"/>
      <c r="I13" s="374"/>
      <c r="J13" s="374"/>
      <c r="K13" s="374"/>
      <c r="L13" s="374"/>
      <c r="M13" s="374"/>
      <c r="N13" s="374"/>
      <c r="O13" s="374"/>
    </row>
    <row r="14" spans="2:15" x14ac:dyDescent="0.2">
      <c r="B14" s="57">
        <v>1</v>
      </c>
      <c r="C14" s="58" t="s">
        <v>47</v>
      </c>
      <c r="D14" s="352">
        <v>4</v>
      </c>
      <c r="E14" s="353">
        <v>68388</v>
      </c>
      <c r="F14" s="33"/>
      <c r="G14" s="33"/>
      <c r="H14" s="33"/>
      <c r="I14" s="33"/>
      <c r="J14" s="33"/>
      <c r="K14" s="33"/>
      <c r="L14" s="33"/>
      <c r="M14" s="33"/>
      <c r="N14" s="33"/>
      <c r="O14" s="33"/>
    </row>
    <row r="15" spans="2:15" x14ac:dyDescent="0.2">
      <c r="B15" s="50">
        <v>2</v>
      </c>
      <c r="C15" s="43" t="s">
        <v>48</v>
      </c>
      <c r="D15" s="340"/>
      <c r="E15" s="354"/>
      <c r="F15" s="33"/>
      <c r="G15" s="375"/>
      <c r="H15" s="375"/>
      <c r="I15" s="375"/>
      <c r="J15" s="375"/>
      <c r="K15" s="44"/>
      <c r="L15" s="375"/>
      <c r="M15" s="375"/>
      <c r="N15" s="375"/>
      <c r="O15" s="375"/>
    </row>
    <row r="16" spans="2:15" x14ac:dyDescent="0.2">
      <c r="B16" s="50">
        <v>3</v>
      </c>
      <c r="C16" s="43" t="s">
        <v>49</v>
      </c>
      <c r="D16" s="340">
        <v>23</v>
      </c>
      <c r="E16" s="354">
        <v>44641</v>
      </c>
      <c r="F16" s="33"/>
      <c r="G16" s="372"/>
      <c r="H16" s="372"/>
      <c r="I16" s="372"/>
      <c r="J16" s="372"/>
      <c r="K16" s="44"/>
      <c r="L16" s="372"/>
      <c r="M16" s="372"/>
      <c r="N16" s="372"/>
      <c r="O16" s="372"/>
    </row>
    <row r="17" spans="2:15" x14ac:dyDescent="0.2">
      <c r="B17" s="50">
        <v>4</v>
      </c>
      <c r="C17" s="43" t="s">
        <v>50</v>
      </c>
      <c r="D17" s="340">
        <v>26</v>
      </c>
      <c r="E17" s="354">
        <v>86298</v>
      </c>
      <c r="F17" s="33"/>
      <c r="G17" s="373"/>
      <c r="H17" s="373"/>
      <c r="I17" s="373"/>
      <c r="J17" s="373"/>
      <c r="K17" s="44"/>
      <c r="L17" s="372"/>
      <c r="M17" s="372"/>
      <c r="N17" s="372"/>
      <c r="O17" s="372"/>
    </row>
    <row r="18" spans="2:15" x14ac:dyDescent="0.2">
      <c r="B18" s="50">
        <v>5</v>
      </c>
      <c r="C18" s="43" t="s">
        <v>51</v>
      </c>
      <c r="D18" s="340"/>
      <c r="E18" s="354"/>
      <c r="F18" s="33"/>
      <c r="G18" s="197"/>
      <c r="H18" s="197"/>
      <c r="I18" s="197"/>
      <c r="J18" s="197"/>
      <c r="K18" s="44"/>
      <c r="L18" s="44"/>
      <c r="M18" s="44"/>
      <c r="N18" s="44"/>
      <c r="O18" s="44"/>
    </row>
    <row r="19" spans="2:15" x14ac:dyDescent="0.2">
      <c r="B19" s="198">
        <v>6</v>
      </c>
      <c r="C19" s="183" t="s">
        <v>134</v>
      </c>
      <c r="D19" s="355"/>
      <c r="E19" s="354">
        <v>10430</v>
      </c>
      <c r="F19" s="33"/>
      <c r="G19" s="372"/>
      <c r="H19" s="372"/>
      <c r="I19" s="372"/>
      <c r="J19" s="372"/>
      <c r="K19" s="44"/>
      <c r="L19" s="372"/>
      <c r="M19" s="372"/>
      <c r="N19" s="372"/>
      <c r="O19" s="372"/>
    </row>
    <row r="20" spans="2:15" ht="16.5" thickBot="1" x14ac:dyDescent="0.3">
      <c r="B20" s="51">
        <v>7</v>
      </c>
      <c r="C20" s="45" t="s">
        <v>52</v>
      </c>
      <c r="D20" s="343">
        <f>SUM(D14:D19)</f>
        <v>53</v>
      </c>
      <c r="E20" s="356">
        <f>SUM(E14:E19)</f>
        <v>209757</v>
      </c>
      <c r="F20" s="33"/>
      <c r="G20" s="372"/>
      <c r="H20" s="372"/>
      <c r="I20" s="372"/>
      <c r="J20" s="372"/>
      <c r="K20" s="44"/>
      <c r="L20" s="372"/>
      <c r="M20" s="372"/>
      <c r="N20" s="372"/>
      <c r="O20" s="372"/>
    </row>
    <row r="21" spans="2:15" ht="13.5" customHeight="1" thickBot="1" x14ac:dyDescent="0.25">
      <c r="B21" s="56"/>
      <c r="D21" s="18"/>
      <c r="E21" s="55"/>
      <c r="F21" s="33"/>
      <c r="G21" s="372"/>
      <c r="H21" s="372"/>
      <c r="I21" s="372"/>
      <c r="J21" s="372"/>
      <c r="K21" s="44"/>
      <c r="L21" s="372"/>
      <c r="M21" s="372"/>
      <c r="N21" s="372"/>
      <c r="O21" s="372"/>
    </row>
    <row r="22" spans="2:15" ht="43.5" customHeight="1" thickBot="1" x14ac:dyDescent="0.25">
      <c r="B22" s="60" t="s">
        <v>147</v>
      </c>
      <c r="C22" s="61" t="s">
        <v>23</v>
      </c>
      <c r="D22" s="65"/>
      <c r="E22" s="66" t="s">
        <v>53</v>
      </c>
      <c r="F22" s="33"/>
      <c r="G22" s="372"/>
      <c r="H22" s="372"/>
      <c r="I22" s="372"/>
      <c r="J22" s="372"/>
      <c r="K22" s="44"/>
      <c r="L22" s="372"/>
      <c r="M22" s="372"/>
      <c r="N22" s="372"/>
      <c r="O22" s="372"/>
    </row>
    <row r="23" spans="2:15" x14ac:dyDescent="0.2">
      <c r="B23" s="57">
        <v>7</v>
      </c>
      <c r="C23" s="58" t="s">
        <v>54</v>
      </c>
      <c r="D23" s="64"/>
      <c r="E23" s="59"/>
      <c r="F23" s="33"/>
      <c r="G23" s="372"/>
      <c r="H23" s="372"/>
      <c r="I23" s="372"/>
      <c r="J23" s="372"/>
      <c r="K23" s="44"/>
      <c r="L23" s="44"/>
      <c r="M23" s="44"/>
      <c r="N23" s="44"/>
      <c r="O23" s="44"/>
    </row>
    <row r="24" spans="2:15" x14ac:dyDescent="0.2">
      <c r="B24" s="50">
        <v>8</v>
      </c>
      <c r="C24" s="43" t="s">
        <v>55</v>
      </c>
      <c r="D24" s="48"/>
      <c r="E24" s="47"/>
      <c r="F24" s="33"/>
      <c r="G24" s="33"/>
      <c r="H24" s="33"/>
      <c r="I24" s="33"/>
      <c r="J24" s="33"/>
      <c r="K24" s="33"/>
      <c r="L24" s="33"/>
      <c r="M24" s="33"/>
      <c r="N24" s="33"/>
      <c r="O24" s="33"/>
    </row>
    <row r="25" spans="2:15" x14ac:dyDescent="0.2">
      <c r="B25" s="50">
        <v>9</v>
      </c>
      <c r="C25" s="43" t="s">
        <v>56</v>
      </c>
      <c r="D25" s="48"/>
      <c r="E25" s="47"/>
      <c r="F25" s="33"/>
      <c r="G25" s="33"/>
      <c r="H25" s="33"/>
      <c r="I25" s="33"/>
      <c r="J25" s="33"/>
      <c r="K25" s="33"/>
      <c r="L25" s="33"/>
      <c r="M25" s="33"/>
      <c r="N25" s="33"/>
      <c r="O25" s="33"/>
    </row>
    <row r="26" spans="2:15" x14ac:dyDescent="0.2">
      <c r="B26" s="50">
        <v>10</v>
      </c>
      <c r="C26" s="43" t="s">
        <v>57</v>
      </c>
      <c r="D26" s="48"/>
      <c r="E26" s="47"/>
      <c r="F26" s="33"/>
      <c r="G26" s="33"/>
      <c r="H26" s="33"/>
      <c r="I26" s="33"/>
      <c r="J26" s="33"/>
      <c r="K26" s="33"/>
      <c r="L26" s="33"/>
      <c r="M26" s="33"/>
      <c r="N26" s="33"/>
      <c r="O26" s="33"/>
    </row>
    <row r="27" spans="2:15" ht="16.5" thickBot="1" x14ac:dyDescent="0.3">
      <c r="B27" s="51">
        <v>11</v>
      </c>
      <c r="C27" s="45" t="s">
        <v>58</v>
      </c>
      <c r="D27" s="357"/>
      <c r="E27" s="351">
        <f>SUM(E23:E26)</f>
        <v>0</v>
      </c>
      <c r="F27" s="33"/>
      <c r="G27" s="33"/>
      <c r="H27" s="33"/>
      <c r="I27" s="33"/>
      <c r="J27" s="33"/>
      <c r="K27" s="33"/>
      <c r="L27" s="33"/>
      <c r="M27" s="33"/>
      <c r="N27" s="33"/>
      <c r="O27" s="33"/>
    </row>
    <row r="28" spans="2:15" x14ac:dyDescent="0.2">
      <c r="F28" s="33"/>
      <c r="G28" s="33"/>
      <c r="H28" s="33"/>
      <c r="I28" s="33"/>
      <c r="J28" s="33"/>
      <c r="K28" s="33"/>
      <c r="L28" s="33"/>
      <c r="M28" s="33"/>
      <c r="N28" s="33"/>
      <c r="O28" s="33"/>
    </row>
    <row r="29" spans="2:15" ht="13.5" thickBot="1" x14ac:dyDescent="0.25"/>
    <row r="30" spans="2:15" ht="32.25" thickBot="1" x14ac:dyDescent="0.25">
      <c r="D30" s="62" t="s">
        <v>45</v>
      </c>
      <c r="E30" s="63" t="s">
        <v>46</v>
      </c>
    </row>
    <row r="31" spans="2:15" ht="16.5" thickBot="1" x14ac:dyDescent="0.3">
      <c r="B31" s="314">
        <v>12</v>
      </c>
      <c r="C31" s="315" t="s">
        <v>59</v>
      </c>
      <c r="D31" s="358">
        <f>D20</f>
        <v>53</v>
      </c>
      <c r="E31" s="344">
        <f>E20-E27</f>
        <v>209757</v>
      </c>
    </row>
  </sheetData>
  <mergeCells count="16">
    <mergeCell ref="G13:O13"/>
    <mergeCell ref="G15:J15"/>
    <mergeCell ref="L15:O15"/>
    <mergeCell ref="G16:J16"/>
    <mergeCell ref="L16:O16"/>
    <mergeCell ref="G17:J17"/>
    <mergeCell ref="G22:J22"/>
    <mergeCell ref="L22:O22"/>
    <mergeCell ref="G23:J23"/>
    <mergeCell ref="G19:J19"/>
    <mergeCell ref="L19:O19"/>
    <mergeCell ref="L20:O20"/>
    <mergeCell ref="G21:J21"/>
    <mergeCell ref="L21:O21"/>
    <mergeCell ref="G20:J20"/>
    <mergeCell ref="L17:O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M52"/>
  <sheetViews>
    <sheetView workbookViewId="0">
      <selection activeCell="D37" sqref="D37:F52"/>
    </sheetView>
  </sheetViews>
  <sheetFormatPr defaultColWidth="9.140625" defaultRowHeight="12.75" x14ac:dyDescent="0.2"/>
  <cols>
    <col min="1" max="1" width="3" style="8" customWidth="1"/>
    <col min="2" max="2" width="8" style="8" customWidth="1"/>
    <col min="3" max="3" width="90.7109375" style="8" customWidth="1"/>
    <col min="4" max="5" width="16" style="8" customWidth="1"/>
    <col min="6" max="8" width="13.7109375" style="8" customWidth="1"/>
    <col min="9" max="9" width="5.7109375" style="8" customWidth="1"/>
    <col min="10" max="13" width="13.7109375" style="8" customWidth="1"/>
    <col min="14" max="16384" width="9.140625" style="8"/>
  </cols>
  <sheetData>
    <row r="2" spans="2:13" ht="25.5" x14ac:dyDescent="0.35">
      <c r="B2" s="376" t="s">
        <v>0</v>
      </c>
      <c r="C2" s="376"/>
      <c r="D2" s="35" t="s">
        <v>42</v>
      </c>
      <c r="E2" s="36" t="s">
        <v>43</v>
      </c>
      <c r="F2" s="33"/>
      <c r="G2" s="33"/>
      <c r="H2" s="33"/>
    </row>
    <row r="3" spans="2:13" ht="25.5" x14ac:dyDescent="0.35">
      <c r="B3" s="377" t="s">
        <v>60</v>
      </c>
      <c r="C3" s="377"/>
      <c r="F3" s="33"/>
      <c r="G3" s="33"/>
      <c r="H3" s="33"/>
    </row>
    <row r="4" spans="2:13" x14ac:dyDescent="0.2">
      <c r="B4" s="33"/>
      <c r="C4" s="33"/>
      <c r="D4" s="33"/>
      <c r="E4" s="33"/>
      <c r="F4" s="33"/>
      <c r="G4" s="33"/>
      <c r="H4" s="33"/>
    </row>
    <row r="5" spans="2:13" x14ac:dyDescent="0.2">
      <c r="B5" s="37"/>
      <c r="C5" s="33"/>
      <c r="D5" s="33"/>
      <c r="E5" s="33"/>
      <c r="F5" s="33"/>
      <c r="G5" s="33"/>
      <c r="H5" s="33"/>
    </row>
    <row r="6" spans="2:13" x14ac:dyDescent="0.2">
      <c r="B6" s="33"/>
      <c r="C6" s="33"/>
      <c r="D6" s="33"/>
      <c r="E6" s="33"/>
      <c r="F6" s="33"/>
      <c r="G6" s="33"/>
      <c r="H6" s="33"/>
    </row>
    <row r="7" spans="2:13" x14ac:dyDescent="0.2">
      <c r="B7" s="33"/>
      <c r="C7" s="33"/>
      <c r="D7" s="33"/>
      <c r="E7" s="33"/>
      <c r="F7" s="33"/>
      <c r="G7" s="33"/>
      <c r="H7" s="33"/>
    </row>
    <row r="8" spans="2:13" x14ac:dyDescent="0.2">
      <c r="B8" s="33"/>
      <c r="C8" s="33"/>
      <c r="D8" s="33"/>
      <c r="E8" s="33"/>
      <c r="F8" s="33"/>
      <c r="G8" s="33"/>
      <c r="H8" s="33"/>
    </row>
    <row r="9" spans="2:13" x14ac:dyDescent="0.2">
      <c r="B9" s="33"/>
      <c r="C9" s="33"/>
      <c r="D9" s="33"/>
      <c r="E9" s="33"/>
      <c r="F9" s="33"/>
      <c r="G9" s="33"/>
      <c r="H9" s="33"/>
    </row>
    <row r="10" spans="2:13" ht="14.25" customHeight="1" x14ac:dyDescent="0.2">
      <c r="E10" s="33"/>
      <c r="F10" s="52"/>
      <c r="G10" s="52"/>
      <c r="H10" s="52"/>
      <c r="I10" s="12"/>
      <c r="J10" s="12"/>
      <c r="K10" s="12"/>
      <c r="L10" s="12"/>
      <c r="M10" s="12"/>
    </row>
    <row r="11" spans="2:13" x14ac:dyDescent="0.2">
      <c r="E11" s="33"/>
      <c r="F11" s="33"/>
      <c r="G11" s="33"/>
      <c r="H11" s="33"/>
    </row>
    <row r="12" spans="2:13" x14ac:dyDescent="0.2">
      <c r="E12" s="33"/>
      <c r="F12" s="53"/>
      <c r="G12" s="53"/>
      <c r="H12" s="53"/>
      <c r="I12" s="10"/>
      <c r="J12" s="13"/>
      <c r="K12" s="13"/>
      <c r="L12" s="13"/>
      <c r="M12" s="13"/>
    </row>
    <row r="13" spans="2:13" ht="13.5" thickBot="1" x14ac:dyDescent="0.25">
      <c r="E13" s="33"/>
      <c r="F13" s="54"/>
      <c r="G13" s="54"/>
      <c r="H13" s="54"/>
      <c r="I13" s="10"/>
      <c r="J13" s="11"/>
      <c r="K13" s="11"/>
      <c r="L13" s="11"/>
      <c r="M13" s="11"/>
    </row>
    <row r="14" spans="2:13" ht="16.5" thickBot="1" x14ac:dyDescent="0.25">
      <c r="B14" s="67" t="s">
        <v>147</v>
      </c>
      <c r="C14" s="61" t="s">
        <v>0</v>
      </c>
      <c r="D14" s="63" t="s">
        <v>46</v>
      </c>
      <c r="E14" s="33"/>
      <c r="F14" s="54"/>
      <c r="G14" s="54"/>
      <c r="H14" s="54"/>
      <c r="I14" s="10"/>
      <c r="J14" s="11"/>
      <c r="K14" s="11"/>
      <c r="L14" s="11"/>
      <c r="M14" s="11"/>
    </row>
    <row r="15" spans="2:13" ht="12.75" customHeight="1" x14ac:dyDescent="0.2">
      <c r="B15" s="69">
        <v>1</v>
      </c>
      <c r="C15" s="70" t="s">
        <v>61</v>
      </c>
      <c r="D15" s="359"/>
      <c r="E15" s="33"/>
      <c r="F15" s="372"/>
      <c r="G15" s="372"/>
      <c r="H15" s="372"/>
      <c r="I15" s="10"/>
      <c r="J15" s="378"/>
      <c r="K15" s="378"/>
      <c r="L15" s="378"/>
      <c r="M15" s="378"/>
    </row>
    <row r="16" spans="2:13" ht="12.75" customHeight="1" x14ac:dyDescent="0.2">
      <c r="B16" s="42">
        <v>2</v>
      </c>
      <c r="C16" s="43" t="s">
        <v>62</v>
      </c>
      <c r="D16" s="350"/>
      <c r="E16" s="33"/>
      <c r="F16" s="372"/>
      <c r="G16" s="372"/>
      <c r="H16" s="372"/>
      <c r="I16" s="10"/>
      <c r="J16" s="378"/>
      <c r="K16" s="378"/>
      <c r="L16" s="378"/>
      <c r="M16" s="378"/>
    </row>
    <row r="17" spans="2:13" ht="13.5" thickBot="1" x14ac:dyDescent="0.25">
      <c r="B17" s="49">
        <v>3</v>
      </c>
      <c r="C17" s="68" t="s">
        <v>63</v>
      </c>
      <c r="D17" s="351">
        <f>SUM(D15:D16)</f>
        <v>0</v>
      </c>
      <c r="E17" s="33"/>
      <c r="F17" s="372"/>
      <c r="G17" s="372"/>
      <c r="H17" s="372"/>
      <c r="I17" s="10"/>
      <c r="J17" s="10"/>
      <c r="K17" s="10"/>
      <c r="L17" s="10"/>
      <c r="M17" s="10"/>
    </row>
    <row r="18" spans="2:13" ht="13.5" thickBot="1" x14ac:dyDescent="0.25">
      <c r="B18" s="71"/>
      <c r="C18"/>
      <c r="D18" s="360"/>
      <c r="E18" s="33"/>
      <c r="F18" s="33"/>
      <c r="G18" s="33"/>
      <c r="H18" s="33"/>
    </row>
    <row r="19" spans="2:13" ht="15.75" x14ac:dyDescent="0.2">
      <c r="B19" s="184"/>
      <c r="C19" s="185" t="s">
        <v>23</v>
      </c>
      <c r="D19" s="361" t="s">
        <v>53</v>
      </c>
      <c r="E19" s="33"/>
      <c r="F19" s="33"/>
      <c r="G19" s="33"/>
      <c r="H19" s="33"/>
    </row>
    <row r="20" spans="2:13" x14ac:dyDescent="0.2">
      <c r="B20" s="42">
        <v>4</v>
      </c>
      <c r="C20" s="43" t="s">
        <v>64</v>
      </c>
      <c r="D20" s="350"/>
      <c r="E20" s="33"/>
      <c r="F20" s="33"/>
      <c r="G20" s="33"/>
      <c r="H20" s="33"/>
    </row>
    <row r="21" spans="2:13" x14ac:dyDescent="0.2">
      <c r="B21" s="42">
        <v>5</v>
      </c>
      <c r="C21" s="43" t="s">
        <v>57</v>
      </c>
      <c r="D21" s="350"/>
      <c r="E21" s="33"/>
      <c r="F21" s="33"/>
      <c r="G21" s="33"/>
      <c r="H21" s="33"/>
    </row>
    <row r="22" spans="2:13" ht="13.5" thickBot="1" x14ac:dyDescent="0.25">
      <c r="B22" s="316">
        <v>6</v>
      </c>
      <c r="C22" s="317" t="s">
        <v>58</v>
      </c>
      <c r="D22" s="338">
        <f>SUM(D20:D21)</f>
        <v>0</v>
      </c>
      <c r="E22" s="33"/>
      <c r="F22" s="33"/>
      <c r="G22" s="33"/>
      <c r="H22" s="33"/>
    </row>
    <row r="23" spans="2:13" ht="19.5" customHeight="1" thickBot="1" x14ac:dyDescent="0.3">
      <c r="B23" s="318">
        <v>7</v>
      </c>
      <c r="C23" s="315" t="s">
        <v>59</v>
      </c>
      <c r="D23" s="339">
        <f>D17-D22</f>
        <v>0</v>
      </c>
      <c r="G23" s="33"/>
      <c r="H23" s="33"/>
    </row>
    <row r="24" spans="2:13" x14ac:dyDescent="0.2">
      <c r="G24" s="33"/>
      <c r="H24" s="33"/>
    </row>
    <row r="25" spans="2:13" x14ac:dyDescent="0.2">
      <c r="G25" s="33"/>
      <c r="H25" s="33"/>
    </row>
    <row r="26" spans="2:13" x14ac:dyDescent="0.2">
      <c r="G26" s="33"/>
      <c r="H26" s="33"/>
    </row>
    <row r="27" spans="2:13" x14ac:dyDescent="0.2">
      <c r="G27" s="33"/>
      <c r="H27" s="33"/>
    </row>
    <row r="28" spans="2:13" x14ac:dyDescent="0.2">
      <c r="G28" s="33"/>
      <c r="H28" s="33"/>
    </row>
    <row r="29" spans="2:13" x14ac:dyDescent="0.2">
      <c r="G29" s="33"/>
      <c r="H29" s="33"/>
    </row>
    <row r="30" spans="2:13" x14ac:dyDescent="0.2">
      <c r="G30" s="33"/>
      <c r="H30" s="33"/>
    </row>
    <row r="31" spans="2:13" x14ac:dyDescent="0.2">
      <c r="G31" s="33"/>
      <c r="H31" s="33"/>
    </row>
    <row r="32" spans="2:13" x14ac:dyDescent="0.2">
      <c r="G32" s="33"/>
      <c r="H32" s="33"/>
    </row>
    <row r="33" spans="2:8" ht="44.25" customHeight="1" x14ac:dyDescent="0.2">
      <c r="G33" s="33"/>
      <c r="H33" s="33"/>
    </row>
    <row r="34" spans="2:8" x14ac:dyDescent="0.2">
      <c r="G34" s="33"/>
      <c r="H34" s="33"/>
    </row>
    <row r="35" spans="2:8" ht="13.5" thickBot="1" x14ac:dyDescent="0.25">
      <c r="G35" s="33"/>
      <c r="H35" s="33"/>
    </row>
    <row r="36" spans="2:8" ht="48" thickBot="1" x14ac:dyDescent="0.25">
      <c r="B36" s="67" t="s">
        <v>147</v>
      </c>
      <c r="C36" s="61" t="s">
        <v>60</v>
      </c>
      <c r="D36" s="62" t="s">
        <v>66</v>
      </c>
      <c r="E36" s="62" t="s">
        <v>68</v>
      </c>
      <c r="F36" s="63" t="s">
        <v>65</v>
      </c>
      <c r="G36" s="33"/>
      <c r="H36" s="33"/>
    </row>
    <row r="37" spans="2:8" x14ac:dyDescent="0.2">
      <c r="B37" s="57">
        <v>1</v>
      </c>
      <c r="C37" s="58" t="s">
        <v>226</v>
      </c>
      <c r="D37" s="352">
        <v>45917</v>
      </c>
      <c r="E37" s="352">
        <v>1850</v>
      </c>
      <c r="F37" s="362">
        <f>D37-E37</f>
        <v>44067</v>
      </c>
      <c r="G37" s="33"/>
      <c r="H37" s="33"/>
    </row>
    <row r="38" spans="2:8" x14ac:dyDescent="0.2">
      <c r="B38" s="50">
        <v>2</v>
      </c>
      <c r="C38" s="43" t="s">
        <v>227</v>
      </c>
      <c r="D38" s="340">
        <v>4360</v>
      </c>
      <c r="E38" s="340"/>
      <c r="F38" s="341">
        <f t="shared" ref="F38:F52" si="0">D38-E38</f>
        <v>4360</v>
      </c>
    </row>
    <row r="39" spans="2:8" x14ac:dyDescent="0.2">
      <c r="B39" s="50">
        <v>3</v>
      </c>
      <c r="C39" s="43" t="s">
        <v>228</v>
      </c>
      <c r="D39" s="340">
        <v>57407</v>
      </c>
      <c r="E39" s="340"/>
      <c r="F39" s="341">
        <f t="shared" si="0"/>
        <v>57407</v>
      </c>
    </row>
    <row r="40" spans="2:8" x14ac:dyDescent="0.2">
      <c r="B40" s="50">
        <v>4</v>
      </c>
      <c r="C40" s="43"/>
      <c r="D40" s="340"/>
      <c r="E40" s="340"/>
      <c r="F40" s="341">
        <f t="shared" si="0"/>
        <v>0</v>
      </c>
    </row>
    <row r="41" spans="2:8" x14ac:dyDescent="0.2">
      <c r="B41" s="50">
        <v>5</v>
      </c>
      <c r="C41" s="43"/>
      <c r="D41" s="340"/>
      <c r="E41" s="340"/>
      <c r="F41" s="341">
        <f t="shared" si="0"/>
        <v>0</v>
      </c>
    </row>
    <row r="42" spans="2:8" x14ac:dyDescent="0.2">
      <c r="B42" s="50">
        <v>6</v>
      </c>
      <c r="C42" s="43"/>
      <c r="D42" s="340"/>
      <c r="E42" s="340"/>
      <c r="F42" s="341">
        <f t="shared" si="0"/>
        <v>0</v>
      </c>
    </row>
    <row r="43" spans="2:8" x14ac:dyDescent="0.2">
      <c r="B43" s="50">
        <v>7</v>
      </c>
      <c r="C43" s="43"/>
      <c r="D43" s="340"/>
      <c r="E43" s="340"/>
      <c r="F43" s="341">
        <f t="shared" si="0"/>
        <v>0</v>
      </c>
    </row>
    <row r="44" spans="2:8" x14ac:dyDescent="0.2">
      <c r="B44" s="50">
        <v>8</v>
      </c>
      <c r="C44" s="43"/>
      <c r="D44" s="340"/>
      <c r="E44" s="340"/>
      <c r="F44" s="341">
        <f t="shared" si="0"/>
        <v>0</v>
      </c>
    </row>
    <row r="45" spans="2:8" x14ac:dyDescent="0.2">
      <c r="B45" s="50">
        <v>9</v>
      </c>
      <c r="C45" s="43"/>
      <c r="D45" s="340"/>
      <c r="E45" s="340"/>
      <c r="F45" s="341">
        <f t="shared" si="0"/>
        <v>0</v>
      </c>
    </row>
    <row r="46" spans="2:8" x14ac:dyDescent="0.2">
      <c r="B46" s="50">
        <v>10</v>
      </c>
      <c r="C46" s="43"/>
      <c r="D46" s="340"/>
      <c r="E46" s="340"/>
      <c r="F46" s="341">
        <f t="shared" si="0"/>
        <v>0</v>
      </c>
    </row>
    <row r="47" spans="2:8" x14ac:dyDescent="0.2">
      <c r="B47" s="50">
        <v>11</v>
      </c>
      <c r="C47" s="43"/>
      <c r="D47" s="340"/>
      <c r="E47" s="340"/>
      <c r="F47" s="341">
        <f t="shared" si="0"/>
        <v>0</v>
      </c>
    </row>
    <row r="48" spans="2:8" x14ac:dyDescent="0.2">
      <c r="B48" s="50">
        <v>12</v>
      </c>
      <c r="C48" s="43"/>
      <c r="D48" s="340"/>
      <c r="E48" s="340"/>
      <c r="F48" s="341">
        <f t="shared" si="0"/>
        <v>0</v>
      </c>
    </row>
    <row r="49" spans="2:6" x14ac:dyDescent="0.2">
      <c r="B49" s="50">
        <v>13</v>
      </c>
      <c r="C49" s="43"/>
      <c r="D49" s="340"/>
      <c r="E49" s="340"/>
      <c r="F49" s="341">
        <f t="shared" si="0"/>
        <v>0</v>
      </c>
    </row>
    <row r="50" spans="2:6" x14ac:dyDescent="0.2">
      <c r="B50" s="50">
        <v>14</v>
      </c>
      <c r="C50" s="43"/>
      <c r="D50" s="340"/>
      <c r="E50" s="340"/>
      <c r="F50" s="341">
        <f t="shared" si="0"/>
        <v>0</v>
      </c>
    </row>
    <row r="51" spans="2:6" ht="13.5" thickBot="1" x14ac:dyDescent="0.25">
      <c r="B51" s="319">
        <v>15</v>
      </c>
      <c r="C51" s="268"/>
      <c r="D51" s="363"/>
      <c r="E51" s="363"/>
      <c r="F51" s="342">
        <f t="shared" si="0"/>
        <v>0</v>
      </c>
    </row>
    <row r="52" spans="2:6" ht="16.5" thickBot="1" x14ac:dyDescent="0.3">
      <c r="B52" s="320"/>
      <c r="C52" s="315" t="s">
        <v>67</v>
      </c>
      <c r="D52" s="364">
        <f>SUM(D37:D51)</f>
        <v>107684</v>
      </c>
      <c r="E52" s="364">
        <f>SUM(E37:E51)</f>
        <v>1850</v>
      </c>
      <c r="F52" s="344">
        <f t="shared" si="0"/>
        <v>105834</v>
      </c>
    </row>
  </sheetData>
  <mergeCells count="7">
    <mergeCell ref="B2:C2"/>
    <mergeCell ref="B3:C3"/>
    <mergeCell ref="F16:H16"/>
    <mergeCell ref="J16:M16"/>
    <mergeCell ref="F17:H17"/>
    <mergeCell ref="F15:H15"/>
    <mergeCell ref="J15:M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2:H22"/>
  <sheetViews>
    <sheetView showGridLines="0" topLeftCell="A7" zoomScaleNormal="100" workbookViewId="0">
      <selection activeCell="G6" sqref="G6"/>
    </sheetView>
  </sheetViews>
  <sheetFormatPr defaultRowHeight="12.75" x14ac:dyDescent="0.2"/>
  <cols>
    <col min="2" max="2" width="9.140625" style="119"/>
    <col min="3" max="3" width="71.5703125" customWidth="1"/>
    <col min="4" max="5" width="16" customWidth="1"/>
    <col min="7" max="7" width="54.7109375" bestFit="1" customWidth="1"/>
    <col min="8" max="8" width="10" bestFit="1" customWidth="1"/>
  </cols>
  <sheetData>
    <row r="2" spans="2:8" s="3" customFormat="1" ht="25.5" x14ac:dyDescent="0.2">
      <c r="B2" s="114" t="s">
        <v>27</v>
      </c>
      <c r="C2" s="73"/>
      <c r="D2" s="180" t="s">
        <v>42</v>
      </c>
      <c r="E2" s="181" t="s">
        <v>43</v>
      </c>
    </row>
    <row r="3" spans="2:8" s="3" customFormat="1" ht="18.75" x14ac:dyDescent="0.2">
      <c r="B3" s="115" t="s">
        <v>28</v>
      </c>
      <c r="C3" s="73"/>
      <c r="D3" s="179"/>
      <c r="E3" s="179"/>
    </row>
    <row r="4" spans="2:8" s="3" customFormat="1" x14ac:dyDescent="0.2">
      <c r="B4" s="116" t="s">
        <v>36</v>
      </c>
      <c r="C4" s="73"/>
      <c r="D4" s="179"/>
      <c r="E4" s="179"/>
    </row>
    <row r="5" spans="2:8" s="3" customFormat="1" ht="16.5" thickBot="1" x14ac:dyDescent="0.3">
      <c r="B5" s="117"/>
      <c r="C5" s="75"/>
      <c r="D5" s="74"/>
      <c r="E5" s="74"/>
    </row>
    <row r="6" spans="2:8" s="3" customFormat="1" ht="21.75" customHeight="1" thickBot="1" x14ac:dyDescent="0.25">
      <c r="B6" s="379" t="s">
        <v>165</v>
      </c>
      <c r="C6" s="380"/>
      <c r="D6" s="108" t="s">
        <v>13</v>
      </c>
      <c r="E6" s="109" t="s">
        <v>14</v>
      </c>
      <c r="G6" s="365"/>
    </row>
    <row r="7" spans="2:8" s="3" customFormat="1" ht="21.75" customHeight="1" x14ac:dyDescent="0.2">
      <c r="B7" s="381" t="s">
        <v>15</v>
      </c>
      <c r="C7" s="382"/>
      <c r="D7" s="93"/>
      <c r="E7" s="94"/>
    </row>
    <row r="8" spans="2:8" s="3" customFormat="1" ht="21.75" customHeight="1" thickBot="1" x14ac:dyDescent="0.3">
      <c r="B8" s="130">
        <v>1</v>
      </c>
      <c r="C8" s="124" t="s">
        <v>95</v>
      </c>
      <c r="D8" s="367">
        <f>276851454.4+5348695.13+14195288.82</f>
        <v>296395438.34999996</v>
      </c>
      <c r="E8" s="125">
        <v>95000000</v>
      </c>
      <c r="G8" s="366"/>
    </row>
    <row r="9" spans="2:8" s="3" customFormat="1" ht="21.75" customHeight="1" x14ac:dyDescent="0.25">
      <c r="B9" s="383" t="s">
        <v>16</v>
      </c>
      <c r="C9" s="384"/>
      <c r="D9" s="132"/>
      <c r="E9" s="133"/>
    </row>
    <row r="10" spans="2:8" s="3" customFormat="1" ht="21.75" customHeight="1" x14ac:dyDescent="0.25">
      <c r="B10" s="131">
        <v>2</v>
      </c>
      <c r="C10" s="107" t="s">
        <v>115</v>
      </c>
      <c r="D10" s="172">
        <v>5348695.13</v>
      </c>
      <c r="E10" s="129">
        <v>2500000</v>
      </c>
      <c r="G10" s="366"/>
    </row>
    <row r="11" spans="2:8" s="3" customFormat="1" ht="26.25" customHeight="1" x14ac:dyDescent="0.25">
      <c r="B11" s="111">
        <v>3</v>
      </c>
      <c r="C11" s="103" t="s">
        <v>96</v>
      </c>
      <c r="D11" s="173">
        <v>1320658</v>
      </c>
      <c r="E11" s="92">
        <v>7900000</v>
      </c>
      <c r="G11" s="366"/>
    </row>
    <row r="12" spans="2:8" s="3" customFormat="1" ht="21.75" customHeight="1" x14ac:dyDescent="0.25">
      <c r="B12" s="111">
        <v>4</v>
      </c>
      <c r="C12" s="103" t="s">
        <v>97</v>
      </c>
      <c r="D12" s="173">
        <v>14195287.82</v>
      </c>
      <c r="E12" s="92">
        <v>1000000</v>
      </c>
      <c r="G12" s="366"/>
    </row>
    <row r="13" spans="2:8" s="3" customFormat="1" ht="47.25" customHeight="1" x14ac:dyDescent="0.25">
      <c r="B13" s="112">
        <v>5</v>
      </c>
      <c r="C13" s="106" t="s">
        <v>131</v>
      </c>
      <c r="D13" s="174">
        <f>'Step 3. CHI, CBA and CBO'!D30+'Step 3. CHI, CBA and CBO'!D57+'Step 3. CHI, CBA and CBO'!D82+'Step 4. Health Profession Ed'!E20+'Step 5. Research &amp; Cash inkind'!D17+'Step 5. Research &amp; Cash inkind'!D52</f>
        <v>2708467</v>
      </c>
      <c r="E13" s="92">
        <v>950000</v>
      </c>
      <c r="G13" s="369"/>
    </row>
    <row r="14" spans="2:8" s="3" customFormat="1" ht="21.75" customHeight="1" x14ac:dyDescent="0.25">
      <c r="B14" s="111">
        <v>6</v>
      </c>
      <c r="C14" s="103" t="s">
        <v>98</v>
      </c>
      <c r="D14" s="174">
        <f>SUM(D10:D13)</f>
        <v>23573107.949999999</v>
      </c>
      <c r="E14" s="92">
        <f>SUM(E10:E13)</f>
        <v>12350000</v>
      </c>
      <c r="G14" s="4"/>
      <c r="H14" s="368"/>
    </row>
    <row r="15" spans="2:8" s="3" customFormat="1" ht="21.75" customHeight="1" thickBot="1" x14ac:dyDescent="0.3">
      <c r="B15" s="123">
        <v>7</v>
      </c>
      <c r="C15" s="124" t="s">
        <v>99</v>
      </c>
      <c r="D15" s="175">
        <f>D8-D14</f>
        <v>272822330.39999998</v>
      </c>
      <c r="E15" s="125">
        <f>E8-E14</f>
        <v>82650000</v>
      </c>
      <c r="G15" s="4"/>
      <c r="H15" s="4"/>
    </row>
    <row r="16" spans="2:8" s="3" customFormat="1" ht="21.75" customHeight="1" x14ac:dyDescent="0.25">
      <c r="B16" s="385" t="s">
        <v>17</v>
      </c>
      <c r="C16" s="386"/>
      <c r="D16" s="132"/>
      <c r="E16" s="133"/>
    </row>
    <row r="17" spans="2:7" s="3" customFormat="1" ht="21.75" customHeight="1" thickBot="1" x14ac:dyDescent="0.3">
      <c r="B17" s="126">
        <v>8</v>
      </c>
      <c r="C17" s="127" t="s">
        <v>20</v>
      </c>
      <c r="D17" s="176">
        <v>961483773.60000002</v>
      </c>
      <c r="E17" s="128">
        <v>170000000</v>
      </c>
      <c r="G17" s="366"/>
    </row>
    <row r="18" spans="2:7" s="3" customFormat="1" ht="21.75" customHeight="1" x14ac:dyDescent="0.25">
      <c r="B18" s="383" t="s">
        <v>16</v>
      </c>
      <c r="C18" s="384"/>
      <c r="D18" s="132"/>
      <c r="E18" s="133"/>
    </row>
    <row r="19" spans="2:7" s="3" customFormat="1" ht="32.25" customHeight="1" x14ac:dyDescent="0.25">
      <c r="B19" s="134">
        <v>9</v>
      </c>
      <c r="C19" s="135" t="s">
        <v>132</v>
      </c>
      <c r="D19" s="166">
        <f>'CBR Summary Table'!H33</f>
        <v>150753</v>
      </c>
      <c r="E19" s="129">
        <v>50000</v>
      </c>
      <c r="G19" s="366"/>
    </row>
    <row r="20" spans="2:7" s="3" customFormat="1" ht="21.75" customHeight="1" x14ac:dyDescent="0.25">
      <c r="B20" s="111">
        <v>10</v>
      </c>
      <c r="C20" s="103" t="s">
        <v>100</v>
      </c>
      <c r="D20" s="178">
        <f>D17-D19</f>
        <v>961333020.60000002</v>
      </c>
      <c r="E20" s="92">
        <f>E17-E19</f>
        <v>169950000</v>
      </c>
    </row>
    <row r="21" spans="2:7" s="3" customFormat="1" ht="50.25" customHeight="1" thickBot="1" x14ac:dyDescent="0.3">
      <c r="B21" s="121">
        <v>11</v>
      </c>
      <c r="C21" s="105" t="s">
        <v>116</v>
      </c>
      <c r="D21" s="177">
        <f>IF(D20=0,0,D15/D20)</f>
        <v>0.28379585903511612</v>
      </c>
      <c r="E21" s="122">
        <f>IF(E20=0,0,E15/E20)</f>
        <v>0.48631950573698146</v>
      </c>
    </row>
    <row r="22" spans="2:7" s="3" customFormat="1" ht="15" customHeight="1" x14ac:dyDescent="0.2">
      <c r="B22" s="118"/>
      <c r="C22" s="78"/>
      <c r="D22" s="79"/>
    </row>
  </sheetData>
  <mergeCells count="5">
    <mergeCell ref="B6:C6"/>
    <mergeCell ref="B7:C7"/>
    <mergeCell ref="B9:C9"/>
    <mergeCell ref="B16:C16"/>
    <mergeCell ref="B18:C18"/>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2:I45"/>
  <sheetViews>
    <sheetView showGridLines="0" topLeftCell="A24" zoomScaleNormal="100" workbookViewId="0">
      <selection activeCell="I33" sqref="I33"/>
    </sheetView>
  </sheetViews>
  <sheetFormatPr defaultRowHeight="12.75" x14ac:dyDescent="0.2"/>
  <cols>
    <col min="3" max="3" width="92" customWidth="1"/>
    <col min="4" max="5" width="16" customWidth="1"/>
    <col min="6" max="6" width="2" customWidth="1"/>
    <col min="7" max="7" width="19.42578125" customWidth="1"/>
    <col min="9" max="9" width="18.140625" bestFit="1" customWidth="1"/>
  </cols>
  <sheetData>
    <row r="2" spans="2:9" s="3" customFormat="1" ht="25.5" customHeight="1" x14ac:dyDescent="0.35">
      <c r="B2" s="387" t="s">
        <v>18</v>
      </c>
      <c r="C2" s="387"/>
      <c r="D2" s="35" t="s">
        <v>42</v>
      </c>
      <c r="E2" s="36" t="s">
        <v>43</v>
      </c>
      <c r="I2" s="3">
        <v>1</v>
      </c>
    </row>
    <row r="3" spans="2:9" s="3" customFormat="1" ht="18.75" customHeight="1" x14ac:dyDescent="0.3">
      <c r="B3" s="388" t="s">
        <v>19</v>
      </c>
      <c r="C3" s="388"/>
      <c r="D3" s="74"/>
      <c r="E3" s="74"/>
    </row>
    <row r="4" spans="2:9" s="3" customFormat="1" ht="18.75" customHeight="1" x14ac:dyDescent="0.3">
      <c r="B4" s="186"/>
      <c r="C4" s="186"/>
    </row>
    <row r="5" spans="2:9" s="3" customFormat="1" ht="18.75" customHeight="1" x14ac:dyDescent="0.3">
      <c r="B5" s="186"/>
      <c r="C5" s="186"/>
    </row>
    <row r="6" spans="2:9" s="3" customFormat="1" ht="18.75" customHeight="1" x14ac:dyDescent="0.3">
      <c r="B6" s="186"/>
      <c r="C6" s="186"/>
    </row>
    <row r="7" spans="2:9" s="3" customFormat="1" ht="18.75" customHeight="1" x14ac:dyDescent="0.3">
      <c r="B7" s="186"/>
      <c r="C7" s="186"/>
    </row>
    <row r="8" spans="2:9" s="3" customFormat="1" ht="18.75" customHeight="1" x14ac:dyDescent="0.3">
      <c r="B8" s="186"/>
      <c r="C8" s="186"/>
      <c r="D8" s="74"/>
      <c r="E8" s="74"/>
    </row>
    <row r="9" spans="2:9" s="3" customFormat="1" ht="18.75" customHeight="1" thickBot="1" x14ac:dyDescent="0.35">
      <c r="B9" s="186"/>
      <c r="C9" s="186"/>
      <c r="D9" s="74"/>
      <c r="E9" s="74"/>
    </row>
    <row r="10" spans="2:9" s="3" customFormat="1" ht="18.75" customHeight="1" x14ac:dyDescent="0.3">
      <c r="B10" s="186"/>
      <c r="C10" s="186"/>
      <c r="D10" s="287"/>
      <c r="E10" s="288"/>
      <c r="F10" s="289"/>
      <c r="G10" s="290"/>
    </row>
    <row r="11" spans="2:9" s="3" customFormat="1" x14ac:dyDescent="0.2">
      <c r="C11" s="73"/>
      <c r="D11" s="291"/>
      <c r="E11" s="74"/>
      <c r="G11" s="282"/>
    </row>
    <row r="12" spans="2:9" s="3" customFormat="1" ht="15.75" x14ac:dyDescent="0.25">
      <c r="C12" s="75"/>
      <c r="D12" s="291"/>
      <c r="E12" s="74"/>
      <c r="G12" s="282"/>
    </row>
    <row r="13" spans="2:9" s="3" customFormat="1" ht="16.5" thickBot="1" x14ac:dyDescent="0.3">
      <c r="B13" s="276"/>
      <c r="C13" s="75"/>
      <c r="D13" s="283"/>
      <c r="E13" s="284"/>
      <c r="F13" s="285"/>
      <c r="G13" s="286"/>
    </row>
    <row r="14" spans="2:9" s="3" customFormat="1" ht="16.5" thickBot="1" x14ac:dyDescent="0.3">
      <c r="C14" s="75"/>
      <c r="D14" s="74"/>
      <c r="E14" s="74"/>
      <c r="F14" s="5"/>
    </row>
    <row r="15" spans="2:9" s="3" customFormat="1" ht="42" customHeight="1" thickBot="1" x14ac:dyDescent="0.25">
      <c r="B15" s="201" t="s">
        <v>147</v>
      </c>
      <c r="C15" s="93" t="s">
        <v>20</v>
      </c>
      <c r="D15" s="93" t="s">
        <v>13</v>
      </c>
      <c r="E15" s="94" t="s">
        <v>14</v>
      </c>
      <c r="G15" s="208" t="s">
        <v>137</v>
      </c>
      <c r="I15" s="365" t="s">
        <v>230</v>
      </c>
    </row>
    <row r="16" spans="2:9" s="3" customFormat="1" ht="21.75" customHeight="1" thickBot="1" x14ac:dyDescent="0.25">
      <c r="B16" s="95" t="s">
        <v>74</v>
      </c>
      <c r="C16" s="241" t="s">
        <v>195</v>
      </c>
      <c r="D16" s="146"/>
      <c r="E16" s="213">
        <v>1000</v>
      </c>
      <c r="G16" s="226"/>
    </row>
    <row r="17" spans="2:7" s="3" customFormat="1" ht="21.75" customHeight="1" thickBot="1" x14ac:dyDescent="0.25">
      <c r="B17" s="96" t="s">
        <v>76</v>
      </c>
      <c r="C17" s="242" t="s">
        <v>82</v>
      </c>
      <c r="D17" s="140"/>
      <c r="E17" s="214">
        <v>500000</v>
      </c>
      <c r="G17" s="227"/>
    </row>
    <row r="18" spans="2:7" s="3" customFormat="1" ht="21.75" customHeight="1" x14ac:dyDescent="0.2">
      <c r="B18" s="96" t="s">
        <v>80</v>
      </c>
      <c r="C18" s="242" t="s">
        <v>101</v>
      </c>
      <c r="D18" s="141"/>
      <c r="E18" s="215"/>
      <c r="G18" s="322"/>
    </row>
    <row r="19" spans="2:7" s="3" customFormat="1" ht="21.75" customHeight="1" x14ac:dyDescent="0.2">
      <c r="B19" s="96" t="s">
        <v>102</v>
      </c>
      <c r="C19" s="242" t="s">
        <v>190</v>
      </c>
      <c r="D19" s="140"/>
      <c r="E19" s="214">
        <v>0</v>
      </c>
      <c r="G19" s="224"/>
    </row>
    <row r="20" spans="2:7" s="3" customFormat="1" ht="21.75" customHeight="1" thickBot="1" x14ac:dyDescent="0.25">
      <c r="B20" s="96" t="s">
        <v>75</v>
      </c>
      <c r="C20" s="243" t="s">
        <v>196</v>
      </c>
      <c r="D20" s="140"/>
      <c r="E20" s="214">
        <v>575</v>
      </c>
      <c r="G20" s="225"/>
    </row>
    <row r="21" spans="2:7" s="3" customFormat="1" ht="21.75" customHeight="1" thickBot="1" x14ac:dyDescent="0.25">
      <c r="B21" s="96" t="s">
        <v>77</v>
      </c>
      <c r="C21" s="244" t="s">
        <v>84</v>
      </c>
      <c r="D21" s="140"/>
      <c r="E21" s="214">
        <v>1200000</v>
      </c>
      <c r="G21" s="227"/>
    </row>
    <row r="22" spans="2:7" s="3" customFormat="1" ht="21.75" customHeight="1" x14ac:dyDescent="0.2">
      <c r="B22" s="96" t="s">
        <v>81</v>
      </c>
      <c r="C22" s="243" t="s">
        <v>104</v>
      </c>
      <c r="D22" s="140"/>
      <c r="E22" s="214"/>
      <c r="G22" s="322"/>
    </row>
    <row r="23" spans="2:7" s="3" customFormat="1" ht="21.75" customHeight="1" x14ac:dyDescent="0.2">
      <c r="B23" s="96" t="s">
        <v>103</v>
      </c>
      <c r="C23" s="243" t="s">
        <v>191</v>
      </c>
      <c r="D23" s="140"/>
      <c r="E23" s="214">
        <v>0</v>
      </c>
      <c r="G23" s="224"/>
    </row>
    <row r="24" spans="2:7" s="3" customFormat="1" ht="21.75" customHeight="1" thickBot="1" x14ac:dyDescent="0.25">
      <c r="B24" s="96" t="s">
        <v>85</v>
      </c>
      <c r="C24" s="245" t="s">
        <v>197</v>
      </c>
      <c r="D24" s="140"/>
      <c r="E24" s="214">
        <v>1200</v>
      </c>
      <c r="G24" s="225"/>
    </row>
    <row r="25" spans="2:7" s="3" customFormat="1" ht="21.75" customHeight="1" thickBot="1" x14ac:dyDescent="0.25">
      <c r="B25" s="96" t="s">
        <v>78</v>
      </c>
      <c r="C25" s="246" t="s">
        <v>87</v>
      </c>
      <c r="D25" s="140"/>
      <c r="E25" s="214">
        <v>1500000</v>
      </c>
      <c r="G25" s="227"/>
    </row>
    <row r="26" spans="2:7" s="3" customFormat="1" ht="21.75" customHeight="1" x14ac:dyDescent="0.2">
      <c r="B26" s="96" t="s">
        <v>86</v>
      </c>
      <c r="C26" s="245" t="s">
        <v>106</v>
      </c>
      <c r="D26" s="141"/>
      <c r="E26" s="215"/>
      <c r="G26" s="322"/>
    </row>
    <row r="27" spans="2:7" s="3" customFormat="1" ht="21.75" customHeight="1" x14ac:dyDescent="0.2">
      <c r="B27" s="96" t="s">
        <v>105</v>
      </c>
      <c r="C27" s="245" t="s">
        <v>192</v>
      </c>
      <c r="D27" s="140"/>
      <c r="E27" s="214">
        <v>75</v>
      </c>
      <c r="G27" s="224"/>
    </row>
    <row r="28" spans="2:7" s="3" customFormat="1" ht="21.75" customHeight="1" thickBot="1" x14ac:dyDescent="0.25">
      <c r="B28" s="96" t="s">
        <v>88</v>
      </c>
      <c r="C28" s="247" t="s">
        <v>198</v>
      </c>
      <c r="D28" s="140"/>
      <c r="E28" s="214">
        <v>500</v>
      </c>
      <c r="G28" s="225"/>
    </row>
    <row r="29" spans="2:7" s="3" customFormat="1" ht="21.75" customHeight="1" thickBot="1" x14ac:dyDescent="0.25">
      <c r="B29" s="96" t="s">
        <v>79</v>
      </c>
      <c r="C29" s="248" t="s">
        <v>90</v>
      </c>
      <c r="D29" s="140"/>
      <c r="E29" s="214">
        <v>1500000</v>
      </c>
      <c r="G29" s="227"/>
    </row>
    <row r="30" spans="2:7" s="3" customFormat="1" ht="21.75" customHeight="1" x14ac:dyDescent="0.2">
      <c r="B30" s="96" t="s">
        <v>89</v>
      </c>
      <c r="C30" s="247" t="s">
        <v>108</v>
      </c>
      <c r="D30" s="141"/>
      <c r="E30" s="215"/>
      <c r="G30" s="322"/>
    </row>
    <row r="31" spans="2:7" s="3" customFormat="1" ht="21.75" customHeight="1" x14ac:dyDescent="0.2">
      <c r="B31" s="96" t="s">
        <v>107</v>
      </c>
      <c r="C31" s="247" t="s">
        <v>193</v>
      </c>
      <c r="D31" s="140"/>
      <c r="E31" s="214">
        <v>250</v>
      </c>
      <c r="G31" s="224"/>
    </row>
    <row r="32" spans="2:7" s="3" customFormat="1" ht="21.75" customHeight="1" thickBot="1" x14ac:dyDescent="0.25">
      <c r="B32" s="96" t="s">
        <v>91</v>
      </c>
      <c r="C32" s="249" t="s">
        <v>199</v>
      </c>
      <c r="D32" s="140"/>
      <c r="E32" s="214">
        <v>10</v>
      </c>
      <c r="G32" s="225"/>
    </row>
    <row r="33" spans="2:9" s="3" customFormat="1" ht="21.75" customHeight="1" thickBot="1" x14ac:dyDescent="0.25">
      <c r="B33" s="96" t="s">
        <v>83</v>
      </c>
      <c r="C33" s="250" t="s">
        <v>93</v>
      </c>
      <c r="D33" s="140">
        <v>7498885.5300000003</v>
      </c>
      <c r="E33" s="214">
        <v>25000</v>
      </c>
      <c r="G33" s="227"/>
      <c r="I33" s="366"/>
    </row>
    <row r="34" spans="2:9" s="3" customFormat="1" ht="21.75" customHeight="1" x14ac:dyDescent="0.2">
      <c r="B34" s="96" t="s">
        <v>92</v>
      </c>
      <c r="C34" s="249" t="s">
        <v>110</v>
      </c>
      <c r="D34" s="141"/>
      <c r="E34" s="215"/>
      <c r="G34" s="322"/>
    </row>
    <row r="35" spans="2:9" s="3" customFormat="1" ht="21.75" customHeight="1" thickBot="1" x14ac:dyDescent="0.25">
      <c r="B35" s="136" t="s">
        <v>109</v>
      </c>
      <c r="C35" s="251" t="s">
        <v>194</v>
      </c>
      <c r="D35" s="142"/>
      <c r="E35" s="216">
        <v>0</v>
      </c>
      <c r="G35" s="225"/>
    </row>
    <row r="36" spans="2:9" s="3" customFormat="1" ht="21.75" customHeight="1" x14ac:dyDescent="0.2">
      <c r="B36" s="97">
        <v>6</v>
      </c>
      <c r="C36" s="138" t="s">
        <v>34</v>
      </c>
      <c r="D36" s="144">
        <f>D16+D20+D24+D28+D32</f>
        <v>0</v>
      </c>
      <c r="E36" s="213">
        <f t="shared" ref="E36" si="0">E16+E20+E24+E28+E32</f>
        <v>3285</v>
      </c>
      <c r="G36" s="209">
        <f>G16+G20+G24+G28+G32</f>
        <v>0</v>
      </c>
    </row>
    <row r="37" spans="2:9" s="3" customFormat="1" ht="21.75" customHeight="1" x14ac:dyDescent="0.2">
      <c r="B37" s="98">
        <v>9</v>
      </c>
      <c r="C37" s="137" t="s">
        <v>33</v>
      </c>
      <c r="D37" s="143">
        <f>D19+D23+D27+D31+D35</f>
        <v>0</v>
      </c>
      <c r="E37" s="214">
        <f>E19+E23+E27+E31+E35</f>
        <v>325</v>
      </c>
      <c r="G37" s="210">
        <f>G19+G23+G27+G31+G35</f>
        <v>0</v>
      </c>
    </row>
    <row r="38" spans="2:9" s="3" customFormat="1" ht="21.75" customHeight="1" thickBot="1" x14ac:dyDescent="0.25">
      <c r="B38" s="99">
        <v>7</v>
      </c>
      <c r="C38" s="139" t="s">
        <v>35</v>
      </c>
      <c r="D38" s="145">
        <f>D17+D21+D25+D29+D33</f>
        <v>7498885.5300000003</v>
      </c>
      <c r="E38" s="217">
        <f>E17+E21+E25+E29+E32</f>
        <v>4700010</v>
      </c>
      <c r="G38" s="328"/>
    </row>
    <row r="39" spans="2:9" s="3" customFormat="1" ht="21.75" customHeight="1" x14ac:dyDescent="0.2">
      <c r="B39" s="202">
        <v>8</v>
      </c>
      <c r="C39" s="107" t="s">
        <v>135</v>
      </c>
      <c r="D39" s="203">
        <f>'Step 6. CCR'!D21</f>
        <v>0.28379585903511612</v>
      </c>
      <c r="E39" s="218">
        <f>'Step 6. CCR'!E21</f>
        <v>0.48631950573698146</v>
      </c>
      <c r="G39" s="223"/>
    </row>
    <row r="40" spans="2:9" s="3" customFormat="1" ht="21.75" customHeight="1" thickBot="1" x14ac:dyDescent="0.3">
      <c r="B40" s="207"/>
      <c r="C40" s="204" t="s">
        <v>136</v>
      </c>
      <c r="D40" s="370">
        <f>D38*D39</f>
        <v>2128152.6607923522</v>
      </c>
      <c r="E40" s="219">
        <f>E38*E39</f>
        <v>2285706.5401588702</v>
      </c>
      <c r="G40" s="221">
        <f>G17+G21+G25+G29+G33</f>
        <v>0</v>
      </c>
    </row>
    <row r="41" spans="2:9" s="3" customFormat="1" ht="21.75" customHeight="1" x14ac:dyDescent="0.2">
      <c r="B41" s="97">
        <v>11</v>
      </c>
      <c r="C41" s="148" t="s">
        <v>113</v>
      </c>
      <c r="D41" s="149"/>
      <c r="E41" s="213">
        <v>0</v>
      </c>
      <c r="G41" s="212"/>
    </row>
    <row r="42" spans="2:9" s="3" customFormat="1" ht="21.75" customHeight="1" thickBot="1" x14ac:dyDescent="0.25">
      <c r="B42" s="99">
        <v>8</v>
      </c>
      <c r="C42" s="139" t="s">
        <v>112</v>
      </c>
      <c r="D42" s="145">
        <f>D18+D22+D26+D30+D34+D41</f>
        <v>0</v>
      </c>
      <c r="E42" s="269">
        <v>0</v>
      </c>
      <c r="G42" s="211">
        <f>G18+G22+G26+G30+G34+G41</f>
        <v>0</v>
      </c>
    </row>
    <row r="43" spans="2:9" s="3" customFormat="1" ht="34.5" customHeight="1" thickBot="1" x14ac:dyDescent="0.3">
      <c r="B43" s="147">
        <v>12</v>
      </c>
      <c r="C43" s="205" t="s">
        <v>114</v>
      </c>
      <c r="D43" s="206">
        <f>D40-D42</f>
        <v>2128152.6607923522</v>
      </c>
      <c r="E43" s="220">
        <f>E40-E42</f>
        <v>2285706.5401588702</v>
      </c>
      <c r="G43" s="222">
        <f>G40-G42</f>
        <v>0</v>
      </c>
    </row>
    <row r="44" spans="2:9" ht="15.75" x14ac:dyDescent="0.25">
      <c r="C44" s="77"/>
    </row>
    <row r="45" spans="2:9" x14ac:dyDescent="0.2">
      <c r="B45" s="258"/>
    </row>
  </sheetData>
  <mergeCells count="2">
    <mergeCell ref="B2:C2"/>
    <mergeCell ref="B3:C3"/>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I60"/>
  <sheetViews>
    <sheetView showGridLines="0" topLeftCell="A42" zoomScaleNormal="100" workbookViewId="0">
      <selection activeCell="I22" sqref="I22"/>
    </sheetView>
  </sheetViews>
  <sheetFormatPr defaultRowHeight="12.75" x14ac:dyDescent="0.2"/>
  <cols>
    <col min="3" max="3" width="95.28515625" customWidth="1"/>
    <col min="4" max="5" width="16" customWidth="1"/>
    <col min="6" max="6" width="3.5703125" customWidth="1"/>
    <col min="7" max="7" width="20" customWidth="1"/>
    <col min="9" max="9" width="80" bestFit="1" customWidth="1"/>
  </cols>
  <sheetData>
    <row r="1" spans="2:9" ht="12.75" customHeight="1" x14ac:dyDescent="0.2"/>
    <row r="2" spans="2:9" ht="21.75" customHeight="1" x14ac:dyDescent="0.35">
      <c r="B2" s="80" t="s">
        <v>152</v>
      </c>
      <c r="D2" s="35" t="s">
        <v>42</v>
      </c>
      <c r="E2" s="36" t="s">
        <v>43</v>
      </c>
      <c r="I2">
        <v>1</v>
      </c>
    </row>
    <row r="3" spans="2:9" ht="21" customHeight="1" x14ac:dyDescent="0.35">
      <c r="B3" s="275" t="s">
        <v>153</v>
      </c>
    </row>
    <row r="4" spans="2:9" ht="21" customHeight="1" thickBot="1" x14ac:dyDescent="0.4">
      <c r="B4" s="275" t="s">
        <v>148</v>
      </c>
    </row>
    <row r="5" spans="2:9" x14ac:dyDescent="0.2">
      <c r="D5" s="278"/>
      <c r="E5" s="279"/>
      <c r="F5" s="279"/>
      <c r="G5" s="280"/>
    </row>
    <row r="6" spans="2:9" x14ac:dyDescent="0.2">
      <c r="D6" s="71"/>
      <c r="G6" s="72"/>
    </row>
    <row r="7" spans="2:9" s="3" customFormat="1" ht="25.5" x14ac:dyDescent="0.35">
      <c r="B7" s="80" t="s">
        <v>21</v>
      </c>
      <c r="C7" s="73"/>
      <c r="D7" s="281"/>
      <c r="G7" s="282"/>
    </row>
    <row r="8" spans="2:9" s="3" customFormat="1" ht="19.5" thickBot="1" x14ac:dyDescent="0.35">
      <c r="B8" s="81" t="s">
        <v>22</v>
      </c>
      <c r="C8" s="73"/>
      <c r="D8" s="283"/>
      <c r="E8" s="284"/>
      <c r="F8" s="285"/>
      <c r="G8" s="286"/>
    </row>
    <row r="9" spans="2:9" s="3" customFormat="1" ht="13.5" customHeight="1" x14ac:dyDescent="0.3">
      <c r="B9" s="81"/>
      <c r="C9" s="73"/>
      <c r="D9" s="74"/>
      <c r="E9" s="74"/>
    </row>
    <row r="10" spans="2:9" s="3" customFormat="1" ht="13.5" customHeight="1" thickBot="1" x14ac:dyDescent="0.35">
      <c r="B10" s="81"/>
      <c r="C10" s="73"/>
      <c r="D10" s="74"/>
      <c r="E10" s="74"/>
    </row>
    <row r="11" spans="2:9" s="3" customFormat="1" ht="19.5" thickBot="1" x14ac:dyDescent="0.35">
      <c r="B11" s="81"/>
      <c r="C11" s="73"/>
      <c r="D11" s="74"/>
      <c r="E11" s="74"/>
      <c r="I11" s="365" t="s">
        <v>230</v>
      </c>
    </row>
    <row r="12" spans="2:9" s="3" customFormat="1" x14ac:dyDescent="0.2">
      <c r="B12" s="73"/>
      <c r="C12" s="73"/>
      <c r="D12" s="82"/>
      <c r="E12" s="74"/>
    </row>
    <row r="13" spans="2:9" s="3" customFormat="1" ht="16.5" thickBot="1" x14ac:dyDescent="0.3">
      <c r="B13" s="76"/>
      <c r="C13" s="76"/>
      <c r="G13" s="5"/>
    </row>
    <row r="14" spans="2:9" s="3" customFormat="1" ht="38.25" customHeight="1" thickBot="1" x14ac:dyDescent="0.25">
      <c r="B14" s="120" t="s">
        <v>147</v>
      </c>
      <c r="C14" s="108"/>
      <c r="D14" s="108" t="s">
        <v>13</v>
      </c>
      <c r="E14" s="109" t="s">
        <v>14</v>
      </c>
      <c r="G14" s="228" t="s">
        <v>137</v>
      </c>
    </row>
    <row r="15" spans="2:9" s="3" customFormat="1" ht="21.75" customHeight="1" x14ac:dyDescent="0.25">
      <c r="B15" s="110">
        <v>1</v>
      </c>
      <c r="C15" s="102" t="s">
        <v>154</v>
      </c>
      <c r="D15" s="161"/>
      <c r="E15" s="91">
        <v>2000</v>
      </c>
      <c r="F15" s="4"/>
      <c r="G15" s="229"/>
    </row>
    <row r="16" spans="2:9" s="3" customFormat="1" ht="21.75" customHeight="1" thickBot="1" x14ac:dyDescent="0.3">
      <c r="B16" s="111">
        <v>2</v>
      </c>
      <c r="C16" s="103" t="s">
        <v>117</v>
      </c>
      <c r="D16" s="162">
        <v>216202247</v>
      </c>
      <c r="E16" s="92">
        <v>23000000</v>
      </c>
      <c r="F16" s="4"/>
      <c r="G16" s="230"/>
      <c r="I16" s="258"/>
    </row>
    <row r="17" spans="2:9" s="3" customFormat="1" ht="21.75" customHeight="1" thickBot="1" x14ac:dyDescent="0.3">
      <c r="B17" s="151">
        <v>3</v>
      </c>
      <c r="C17" s="104" t="s">
        <v>122</v>
      </c>
      <c r="D17" s="157">
        <f>'Step 6. CCR'!D21</f>
        <v>0.28379585903511612</v>
      </c>
      <c r="E17" s="152">
        <f>'Step 6. CCR'!E21</f>
        <v>0.48631950573698146</v>
      </c>
      <c r="F17" s="6"/>
      <c r="G17" s="237"/>
      <c r="I17" s="371"/>
    </row>
    <row r="18" spans="2:9" s="3" customFormat="1" ht="21.75" customHeight="1" x14ac:dyDescent="0.25">
      <c r="B18" s="134">
        <v>4</v>
      </c>
      <c r="C18" s="135" t="s">
        <v>123</v>
      </c>
      <c r="D18" s="158">
        <f>D16*D17</f>
        <v>61357302.412687354</v>
      </c>
      <c r="E18" s="150">
        <f>E16*E17</f>
        <v>11185348.631950574</v>
      </c>
      <c r="F18" s="4"/>
      <c r="G18" s="231">
        <f>G16</f>
        <v>0</v>
      </c>
      <c r="I18" s="371"/>
    </row>
    <row r="19" spans="2:9" s="3" customFormat="1" ht="21.75" customHeight="1" thickBot="1" x14ac:dyDescent="0.3">
      <c r="B19" s="163">
        <v>5</v>
      </c>
      <c r="C19" s="164" t="s">
        <v>119</v>
      </c>
      <c r="D19" s="165">
        <f>'Step 6. CCR'!D12</f>
        <v>14195287.82</v>
      </c>
      <c r="E19" s="171">
        <v>1000000</v>
      </c>
      <c r="F19" s="4"/>
      <c r="G19" s="232"/>
      <c r="I19" s="258"/>
    </row>
    <row r="20" spans="2:9" s="3" customFormat="1" ht="21.75" customHeight="1" thickBot="1" x14ac:dyDescent="0.3">
      <c r="B20" s="167">
        <v>6</v>
      </c>
      <c r="C20" s="169" t="s">
        <v>120</v>
      </c>
      <c r="D20" s="168">
        <f>D18+D19</f>
        <v>75552590.232687354</v>
      </c>
      <c r="E20" s="170">
        <f>E18+E19</f>
        <v>12185348.631950574</v>
      </c>
      <c r="F20" s="4"/>
      <c r="G20" s="233">
        <f>G18+G19</f>
        <v>0</v>
      </c>
      <c r="I20" s="371"/>
    </row>
    <row r="21" spans="2:9" s="3" customFormat="1" ht="21.75" customHeight="1" x14ac:dyDescent="0.25">
      <c r="B21" s="134">
        <v>7</v>
      </c>
      <c r="C21" s="135" t="s">
        <v>118</v>
      </c>
      <c r="D21" s="166">
        <v>33474620</v>
      </c>
      <c r="E21" s="129">
        <v>7000000</v>
      </c>
      <c r="F21" s="4"/>
      <c r="G21" s="234"/>
      <c r="I21" s="258"/>
    </row>
    <row r="22" spans="2:9" s="3" customFormat="1" ht="21.75" customHeight="1" x14ac:dyDescent="0.25">
      <c r="B22" s="112">
        <v>8</v>
      </c>
      <c r="C22" s="106" t="s">
        <v>94</v>
      </c>
      <c r="D22" s="165">
        <f>D19</f>
        <v>14195287.82</v>
      </c>
      <c r="E22" s="92">
        <v>1000000</v>
      </c>
      <c r="F22" s="4"/>
      <c r="G22" s="230"/>
      <c r="I22" s="258"/>
    </row>
    <row r="23" spans="2:9" s="3" customFormat="1" ht="21.75" customHeight="1" x14ac:dyDescent="0.25">
      <c r="B23" s="112">
        <v>9</v>
      </c>
      <c r="C23" s="106" t="s">
        <v>121</v>
      </c>
      <c r="D23" s="159">
        <f>D21+D22</f>
        <v>47669907.82</v>
      </c>
      <c r="E23" s="100">
        <f>SUM(E21:E22)</f>
        <v>8000000</v>
      </c>
      <c r="F23" s="4"/>
      <c r="G23" s="235">
        <f>G21+G22</f>
        <v>0</v>
      </c>
    </row>
    <row r="24" spans="2:9" s="3" customFormat="1" ht="21.75" customHeight="1" thickBot="1" x14ac:dyDescent="0.3">
      <c r="B24" s="113">
        <v>10</v>
      </c>
      <c r="C24" s="105" t="s">
        <v>138</v>
      </c>
      <c r="D24" s="160">
        <f>D20-D23</f>
        <v>27882682.412687354</v>
      </c>
      <c r="E24" s="101">
        <f>E20-E23</f>
        <v>4185348.631950574</v>
      </c>
      <c r="F24" s="4"/>
      <c r="G24" s="236">
        <f>G20-G23</f>
        <v>0</v>
      </c>
    </row>
    <row r="25" spans="2:9" s="3" customFormat="1" ht="18.75" customHeight="1" thickBot="1" x14ac:dyDescent="0.3">
      <c r="B25" s="389" t="s">
        <v>133</v>
      </c>
      <c r="C25" s="390"/>
      <c r="D25" s="390"/>
      <c r="E25" s="391"/>
      <c r="G25" s="7"/>
    </row>
    <row r="26" spans="2:9" s="3" customFormat="1" x14ac:dyDescent="0.2">
      <c r="G26" s="7"/>
    </row>
    <row r="27" spans="2:9" ht="25.5" x14ac:dyDescent="0.35">
      <c r="B27" s="80" t="s">
        <v>124</v>
      </c>
      <c r="C27" s="73"/>
    </row>
    <row r="28" spans="2:9" ht="18.75" x14ac:dyDescent="0.3">
      <c r="B28" s="81" t="s">
        <v>125</v>
      </c>
      <c r="C28" s="73"/>
    </row>
    <row r="29" spans="2:9" ht="18.75" x14ac:dyDescent="0.3">
      <c r="B29" s="81"/>
      <c r="C29" s="73"/>
    </row>
    <row r="30" spans="2:9" ht="18.75" x14ac:dyDescent="0.3">
      <c r="B30" s="81"/>
      <c r="C30" s="73"/>
    </row>
    <row r="31" spans="2:9" ht="18.75" x14ac:dyDescent="0.3">
      <c r="B31" s="81"/>
      <c r="C31" s="73"/>
    </row>
    <row r="32" spans="2:9" ht="18.75" x14ac:dyDescent="0.3">
      <c r="B32" s="81"/>
      <c r="C32" s="73"/>
    </row>
    <row r="33" spans="2:9" ht="18.75" x14ac:dyDescent="0.3">
      <c r="B33" s="81"/>
      <c r="C33" s="73"/>
    </row>
    <row r="34" spans="2:9" ht="13.5" thickBot="1" x14ac:dyDescent="0.25"/>
    <row r="35" spans="2:9" ht="39.75" customHeight="1" thickBot="1" x14ac:dyDescent="0.25">
      <c r="B35" s="120" t="s">
        <v>147</v>
      </c>
      <c r="C35" s="108"/>
      <c r="D35" s="108" t="s">
        <v>13</v>
      </c>
      <c r="E35" s="109" t="s">
        <v>14</v>
      </c>
      <c r="G35" s="228" t="s">
        <v>137</v>
      </c>
    </row>
    <row r="36" spans="2:9" ht="15.75" x14ac:dyDescent="0.25">
      <c r="B36" s="110">
        <v>1</v>
      </c>
      <c r="C36" s="102" t="s">
        <v>126</v>
      </c>
      <c r="D36" s="161"/>
      <c r="E36" s="91">
        <v>500</v>
      </c>
      <c r="G36" s="229"/>
    </row>
    <row r="37" spans="2:9" ht="16.5" thickBot="1" x14ac:dyDescent="0.3">
      <c r="B37" s="111">
        <v>2</v>
      </c>
      <c r="C37" s="103" t="s">
        <v>127</v>
      </c>
      <c r="D37" s="162">
        <v>68076371</v>
      </c>
      <c r="E37" s="92">
        <v>10000000</v>
      </c>
      <c r="G37" s="230"/>
      <c r="I37" s="258"/>
    </row>
    <row r="38" spans="2:9" ht="16.5" thickBot="1" x14ac:dyDescent="0.3">
      <c r="B38" s="151">
        <v>3</v>
      </c>
      <c r="C38" s="104" t="s">
        <v>122</v>
      </c>
      <c r="D38" s="157">
        <f>'Step 6. CCR'!D21</f>
        <v>0.28379585903511612</v>
      </c>
      <c r="E38" s="152">
        <v>0.48599999999999999</v>
      </c>
      <c r="G38" s="237"/>
    </row>
    <row r="39" spans="2:9" ht="16.5" thickBot="1" x14ac:dyDescent="0.3">
      <c r="B39" s="167">
        <v>6</v>
      </c>
      <c r="C39" s="169" t="s">
        <v>128</v>
      </c>
      <c r="D39" s="273">
        <f>D37*D38</f>
        <v>19319792.187938266</v>
      </c>
      <c r="E39" s="274">
        <f>E37*E38</f>
        <v>4860000</v>
      </c>
      <c r="G39" s="233">
        <f>G37</f>
        <v>0</v>
      </c>
    </row>
    <row r="40" spans="2:9" ht="16.5" customHeight="1" x14ac:dyDescent="0.25">
      <c r="B40" s="134">
        <v>7</v>
      </c>
      <c r="C40" s="135" t="s">
        <v>129</v>
      </c>
      <c r="D40" s="166">
        <v>13170748</v>
      </c>
      <c r="E40" s="129">
        <v>4000000</v>
      </c>
      <c r="G40" s="234"/>
      <c r="I40" s="258"/>
    </row>
    <row r="41" spans="2:9" ht="15.75" x14ac:dyDescent="0.25">
      <c r="B41" s="112">
        <v>8</v>
      </c>
      <c r="C41" s="106" t="s">
        <v>130</v>
      </c>
      <c r="D41" s="162"/>
      <c r="E41" s="92">
        <v>500000</v>
      </c>
      <c r="G41" s="230"/>
    </row>
    <row r="42" spans="2:9" ht="15.75" x14ac:dyDescent="0.25">
      <c r="B42" s="112">
        <v>9</v>
      </c>
      <c r="C42" s="106" t="s">
        <v>121</v>
      </c>
      <c r="D42" s="159">
        <f>D40+D41</f>
        <v>13170748</v>
      </c>
      <c r="E42" s="100">
        <f>SUM(E40:E41)</f>
        <v>4500000</v>
      </c>
      <c r="G42" s="235">
        <f>G40+G41</f>
        <v>0</v>
      </c>
    </row>
    <row r="43" spans="2:9" ht="16.5" thickBot="1" x14ac:dyDescent="0.3">
      <c r="B43" s="113">
        <v>10</v>
      </c>
      <c r="C43" s="105" t="s">
        <v>114</v>
      </c>
      <c r="D43" s="160">
        <f>D39-D42</f>
        <v>6149044.1879382655</v>
      </c>
      <c r="E43" s="101">
        <f>E39-E42</f>
        <v>360000</v>
      </c>
      <c r="G43" s="236">
        <f>G39-G42</f>
        <v>0</v>
      </c>
    </row>
    <row r="44" spans="2:9" ht="17.25" customHeight="1" thickBot="1" x14ac:dyDescent="0.3">
      <c r="B44" s="389" t="s">
        <v>133</v>
      </c>
      <c r="C44" s="390"/>
      <c r="D44" s="390"/>
      <c r="E44" s="391"/>
    </row>
    <row r="47" spans="2:9" ht="25.5" x14ac:dyDescent="0.35">
      <c r="B47" s="80" t="s">
        <v>148</v>
      </c>
    </row>
    <row r="48" spans="2:9" ht="25.5" x14ac:dyDescent="0.35">
      <c r="B48" s="80"/>
    </row>
    <row r="49" spans="2:8" ht="25.5" x14ac:dyDescent="0.35">
      <c r="B49" s="80"/>
    </row>
    <row r="52" spans="2:8" ht="13.5" thickBot="1" x14ac:dyDescent="0.25"/>
    <row r="53" spans="2:8" ht="16.5" thickBot="1" x14ac:dyDescent="0.25">
      <c r="B53" s="120" t="s">
        <v>147</v>
      </c>
      <c r="C53" s="108"/>
      <c r="D53" s="108" t="s">
        <v>13</v>
      </c>
      <c r="E53" s="109" t="s">
        <v>14</v>
      </c>
      <c r="G53" s="270"/>
    </row>
    <row r="54" spans="2:8" ht="15.75" x14ac:dyDescent="0.25">
      <c r="B54" s="110">
        <v>1</v>
      </c>
      <c r="C54" s="102" t="s">
        <v>149</v>
      </c>
      <c r="D54" s="161"/>
      <c r="E54" s="91">
        <v>500</v>
      </c>
      <c r="G54" s="271"/>
    </row>
    <row r="55" spans="2:8" ht="15.75" x14ac:dyDescent="0.25">
      <c r="B55" s="111">
        <v>2</v>
      </c>
      <c r="C55" s="103" t="s">
        <v>164</v>
      </c>
      <c r="D55" s="162">
        <f>[1]PT2!$M$4</f>
        <v>18349603.482066892</v>
      </c>
      <c r="E55" s="92">
        <v>10000000</v>
      </c>
      <c r="G55" s="271"/>
    </row>
    <row r="56" spans="2:8" ht="15.75" x14ac:dyDescent="0.25">
      <c r="B56" s="134">
        <v>3</v>
      </c>
      <c r="C56" s="135" t="s">
        <v>150</v>
      </c>
      <c r="D56" s="166">
        <f>[1]PT2!$K$4</f>
        <v>366302.24518987309</v>
      </c>
      <c r="E56" s="129">
        <v>4000000</v>
      </c>
      <c r="G56" s="271"/>
    </row>
    <row r="57" spans="2:8" ht="15.75" x14ac:dyDescent="0.25">
      <c r="B57" s="112">
        <v>4</v>
      </c>
      <c r="C57" s="106" t="s">
        <v>151</v>
      </c>
      <c r="D57" s="162">
        <f>[1]PT2!$L$4</f>
        <v>4631353.9703333145</v>
      </c>
      <c r="E57" s="92">
        <v>500000</v>
      </c>
      <c r="G57" s="271"/>
      <c r="H57" s="258"/>
    </row>
    <row r="58" spans="2:8" ht="15.75" x14ac:dyDescent="0.25">
      <c r="B58" s="112">
        <v>5</v>
      </c>
      <c r="C58" s="106" t="s">
        <v>121</v>
      </c>
      <c r="D58" s="159">
        <f>D56+D57</f>
        <v>4997656.215523188</v>
      </c>
      <c r="E58" s="100">
        <f>SUM(E56:E57)</f>
        <v>4500000</v>
      </c>
      <c r="G58" s="272"/>
    </row>
    <row r="59" spans="2:8" ht="16.5" thickBot="1" x14ac:dyDescent="0.3">
      <c r="B59" s="113">
        <v>6</v>
      </c>
      <c r="C59" s="105" t="s">
        <v>114</v>
      </c>
      <c r="D59" s="160">
        <f>D55-D58</f>
        <v>13351947.266543705</v>
      </c>
      <c r="E59" s="101">
        <f>E55-E58</f>
        <v>5500000</v>
      </c>
      <c r="G59" s="272"/>
    </row>
    <row r="60" spans="2:8" ht="16.5" thickBot="1" x14ac:dyDescent="0.3">
      <c r="B60" s="389" t="s">
        <v>133</v>
      </c>
      <c r="C60" s="390"/>
      <c r="D60" s="390"/>
      <c r="E60" s="391"/>
    </row>
  </sheetData>
  <mergeCells count="3">
    <mergeCell ref="B25:E25"/>
    <mergeCell ref="B44:E44"/>
    <mergeCell ref="B60:E60"/>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457200</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00B050"/>
    <pageSetUpPr fitToPage="1"/>
  </sheetPr>
  <dimension ref="B1:J38"/>
  <sheetViews>
    <sheetView showGridLines="0" showRuler="0" zoomScale="103" zoomScaleNormal="115" zoomScalePageLayoutView="60" workbookViewId="0">
      <selection activeCell="B2" sqref="B2:F2"/>
    </sheetView>
  </sheetViews>
  <sheetFormatPr defaultColWidth="8.85546875" defaultRowHeight="15" x14ac:dyDescent="0.2"/>
  <cols>
    <col min="2" max="2" width="7.28515625" style="2" customWidth="1"/>
    <col min="3" max="3" width="18.7109375" customWidth="1"/>
    <col min="4" max="4" width="20.42578125" customWidth="1"/>
    <col min="5" max="5" width="31.28515625" customWidth="1"/>
    <col min="6" max="6" width="25.285156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14"/>
      <c r="E1" s="15"/>
      <c r="F1" s="14"/>
      <c r="G1" s="14"/>
      <c r="H1" s="14"/>
      <c r="I1" s="14"/>
      <c r="J1" s="14"/>
    </row>
    <row r="2" spans="2:10" ht="23.25" x14ac:dyDescent="0.35">
      <c r="B2" s="397" t="s">
        <v>1</v>
      </c>
      <c r="C2" s="398"/>
      <c r="D2" s="398"/>
      <c r="E2" s="398"/>
      <c r="F2" s="398"/>
      <c r="G2" s="324"/>
      <c r="H2" s="324"/>
      <c r="I2" s="323" t="s">
        <v>176</v>
      </c>
      <c r="J2" s="325">
        <f>'Step 2. Hospital Information'!C6</f>
        <v>2022</v>
      </c>
    </row>
    <row r="3" spans="2:10" ht="18.75" customHeight="1" x14ac:dyDescent="0.3">
      <c r="B3" s="16"/>
      <c r="C3" s="399" t="s">
        <v>70</v>
      </c>
      <c r="D3" s="399"/>
      <c r="E3" s="401" t="str">
        <f>'Step 2. Hospital Information'!C4</f>
        <v>Asante Three Rivers Medical Center</v>
      </c>
      <c r="F3" s="402"/>
      <c r="G3" s="402"/>
      <c r="H3" s="402"/>
      <c r="I3" s="402"/>
      <c r="J3" s="403"/>
    </row>
    <row r="4" spans="2:10" ht="18.75" customHeight="1" x14ac:dyDescent="0.3">
      <c r="B4" s="16"/>
      <c r="C4" s="399" t="s">
        <v>71</v>
      </c>
      <c r="D4" s="399"/>
      <c r="E4" s="401" t="str">
        <f>'Step 2. Hospital Information'!C5</f>
        <v>Asante Health System</v>
      </c>
      <c r="F4" s="402"/>
      <c r="G4" s="402"/>
      <c r="H4" s="402"/>
      <c r="I4" s="402"/>
      <c r="J4" s="403"/>
    </row>
    <row r="5" spans="2:10" ht="18.75" customHeight="1" x14ac:dyDescent="0.3">
      <c r="B5" s="16"/>
      <c r="C5" s="399" t="s">
        <v>72</v>
      </c>
      <c r="D5" s="400"/>
      <c r="E5" s="401" t="str">
        <f>'Step 2. Hospital Information'!C7</f>
        <v>10/1/21-9/30/22</v>
      </c>
      <c r="F5" s="402"/>
      <c r="G5" s="402"/>
      <c r="H5" s="402"/>
      <c r="I5" s="402"/>
      <c r="J5" s="403"/>
    </row>
    <row r="6" spans="2:10" ht="18.75" customHeight="1" x14ac:dyDescent="0.3">
      <c r="B6" s="16"/>
      <c r="C6" s="399" t="s">
        <v>73</v>
      </c>
      <c r="D6" s="400"/>
      <c r="E6" s="406" t="s">
        <v>26</v>
      </c>
      <c r="F6" s="406"/>
      <c r="G6" s="240"/>
      <c r="H6" s="200" t="s">
        <v>29</v>
      </c>
      <c r="I6" s="420"/>
      <c r="J6" s="421"/>
    </row>
    <row r="7" spans="2:10" ht="18.75" customHeight="1" x14ac:dyDescent="0.3">
      <c r="B7" s="17"/>
      <c r="C7" s="199"/>
      <c r="D7" s="199"/>
      <c r="E7" s="418" t="s">
        <v>24</v>
      </c>
      <c r="F7" s="419"/>
      <c r="G7" s="240"/>
      <c r="H7" s="200" t="s">
        <v>25</v>
      </c>
      <c r="I7" s="420"/>
      <c r="J7" s="421"/>
    </row>
    <row r="8" spans="2:10" ht="18.75" customHeight="1" x14ac:dyDescent="0.3">
      <c r="B8" s="17"/>
      <c r="C8" s="405"/>
      <c r="D8" s="405"/>
      <c r="E8" s="407" t="s">
        <v>30</v>
      </c>
      <c r="F8" s="407"/>
      <c r="G8" s="239" t="str">
        <f>'Step 2. Hospital Information'!C12</f>
        <v xml:space="preserve">Win Howard </v>
      </c>
      <c r="H8" s="200" t="s">
        <v>29</v>
      </c>
      <c r="I8" s="422" t="str">
        <f>'Step 2. Hospital Information'!C13</f>
        <v>Chief Administrative Officer</v>
      </c>
      <c r="J8" s="423"/>
    </row>
    <row r="9" spans="2:10" ht="15" customHeight="1" x14ac:dyDescent="0.2">
      <c r="B9" s="17"/>
      <c r="D9" s="252"/>
      <c r="E9" s="21"/>
      <c r="F9" s="21"/>
      <c r="G9" s="21"/>
      <c r="H9" s="18"/>
      <c r="I9" s="18"/>
      <c r="J9" s="19"/>
    </row>
    <row r="10" spans="2:10" ht="59.25" customHeight="1" x14ac:dyDescent="0.2">
      <c r="B10" s="293" t="s">
        <v>147</v>
      </c>
      <c r="C10" s="424" t="s">
        <v>156</v>
      </c>
      <c r="D10" s="424"/>
      <c r="E10" s="266" t="s">
        <v>32</v>
      </c>
      <c r="F10" s="254" t="s">
        <v>7</v>
      </c>
      <c r="G10" s="266" t="s">
        <v>10</v>
      </c>
      <c r="H10" s="266" t="s">
        <v>8</v>
      </c>
      <c r="I10" s="266" t="s">
        <v>138</v>
      </c>
      <c r="J10" s="19"/>
    </row>
    <row r="11" spans="2:10" ht="16.5" customHeight="1" x14ac:dyDescent="0.2">
      <c r="B11" s="253">
        <v>1</v>
      </c>
      <c r="C11" s="408" t="str">
        <f>IF('Step 7. Charity Care'!I2=1,"Cost to Charge Ratio","Cost Accounting")</f>
        <v>Cost to Charge Ratio</v>
      </c>
      <c r="D11" s="409"/>
      <c r="E11" s="262" t="s">
        <v>145</v>
      </c>
      <c r="F11" s="90">
        <f>'Step 7. Charity Care'!D16</f>
        <v>0</v>
      </c>
      <c r="G11" s="153">
        <f>IF('Step 7. Charity Care'!I2=1,'Step 7. Charity Care'!D17*'Step 7. Charity Care'!D39,'Step 7. Charity Care'!G17)</f>
        <v>0</v>
      </c>
      <c r="H11" s="153">
        <f>IF('Step 7. Charity Care'!I2=1,'Step 7. Charity Care'!D18,'Step 7. Charity Care'!G18)</f>
        <v>0</v>
      </c>
      <c r="I11" s="87">
        <f t="shared" ref="I11:I16" si="0">G11-H11</f>
        <v>0</v>
      </c>
      <c r="J11" s="404"/>
    </row>
    <row r="12" spans="2:10" ht="16.5" customHeight="1" x14ac:dyDescent="0.2">
      <c r="B12" s="253">
        <v>2</v>
      </c>
      <c r="C12" s="410"/>
      <c r="D12" s="411"/>
      <c r="E12" s="262" t="s">
        <v>144</v>
      </c>
      <c r="F12" s="90">
        <f>'Step 7. Charity Care'!D20</f>
        <v>0</v>
      </c>
      <c r="G12" s="153">
        <f>IF('Step 7. Charity Care'!I2=1,'Step 7. Charity Care'!D21*'Step 7. Charity Care'!D39,'Step 7. Charity Care'!G21)</f>
        <v>0</v>
      </c>
      <c r="H12" s="153">
        <f>IF('Step 7. Charity Care'!I2=1,'Step 7. Charity Care'!D22,'Step 7. Charity Care'!G22)</f>
        <v>0</v>
      </c>
      <c r="I12" s="87">
        <f t="shared" si="0"/>
        <v>0</v>
      </c>
      <c r="J12" s="404"/>
    </row>
    <row r="13" spans="2:10" ht="16.5" customHeight="1" x14ac:dyDescent="0.2">
      <c r="B13" s="22">
        <v>3</v>
      </c>
      <c r="C13" s="292" t="s">
        <v>200</v>
      </c>
      <c r="E13" s="263" t="s">
        <v>141</v>
      </c>
      <c r="F13" s="90">
        <f>'Step 7. Charity Care'!D24</f>
        <v>0</v>
      </c>
      <c r="G13" s="153">
        <f>IF('Step 7. Charity Care'!I2=1,'Step 7. Charity Care'!D25*'Step 7. Charity Care'!D39,'Step 7. Charity Care'!G25)</f>
        <v>0</v>
      </c>
      <c r="H13" s="153">
        <f>IF('Step 7. Charity Care'!I2=1,'Step 7. Charity Care'!D26,'Step 7. Charity Care'!G26)</f>
        <v>0</v>
      </c>
      <c r="I13" s="87">
        <f t="shared" si="0"/>
        <v>0</v>
      </c>
      <c r="J13" s="404"/>
    </row>
    <row r="14" spans="2:10" ht="16.5" customHeight="1" x14ac:dyDescent="0.2">
      <c r="B14" s="22">
        <v>4</v>
      </c>
      <c r="C14" s="238" t="e">
        <f>'Step 7. Charity Care'!D37/'CBR Summary Table'!F16</f>
        <v>#DIV/0!</v>
      </c>
      <c r="E14" s="263" t="s">
        <v>142</v>
      </c>
      <c r="F14" s="90">
        <f>'Step 7. Charity Care'!D28</f>
        <v>0</v>
      </c>
      <c r="G14" s="153">
        <f>IF('Step 7. Charity Care'!I2=1,'Step 7. Charity Care'!D29*'Step 7. Charity Care'!D39,'Step 7. Charity Care'!G29)</f>
        <v>0</v>
      </c>
      <c r="H14" s="153">
        <f>IF('Step 7. Charity Care'!I2=1,'Step 7. Charity Care'!D30,'Step 7. Charity Care'!G30)</f>
        <v>0</v>
      </c>
      <c r="I14" s="87">
        <f t="shared" si="0"/>
        <v>0</v>
      </c>
      <c r="J14" s="404"/>
    </row>
    <row r="15" spans="2:10" ht="16.5" customHeight="1" x14ac:dyDescent="0.2">
      <c r="B15" s="22">
        <v>5</v>
      </c>
      <c r="C15" s="335" t="s">
        <v>201</v>
      </c>
      <c r="E15" s="263" t="s">
        <v>143</v>
      </c>
      <c r="F15" s="90">
        <f>'Step 7. Charity Care'!D32</f>
        <v>0</v>
      </c>
      <c r="G15" s="153">
        <f>IF('Step 7. Charity Care'!I2=1,'Step 7. Charity Care'!D33*'Step 7. Charity Care'!D39,'Step 7. Charity Care'!G33)</f>
        <v>2128152.6607923522</v>
      </c>
      <c r="H15" s="153">
        <f>IF('Step 7. Charity Care'!I2=1,'Step 7. Charity Care'!D34,'Step 7. Charity Care'!G34)</f>
        <v>0</v>
      </c>
      <c r="I15" s="87">
        <f t="shared" si="0"/>
        <v>2128152.6607923522</v>
      </c>
      <c r="J15" s="404"/>
    </row>
    <row r="16" spans="2:10" ht="16.5" customHeight="1" x14ac:dyDescent="0.2">
      <c r="B16" s="22">
        <v>6</v>
      </c>
      <c r="C16" s="333"/>
      <c r="E16" s="260" t="s">
        <v>111</v>
      </c>
      <c r="F16" s="297">
        <f>SUM(F11:F15)</f>
        <v>0</v>
      </c>
      <c r="G16" s="298">
        <f>IF('Step 7. Charity Care'!I2=1,'Step 7. Charity Care'!D40,'Step 7. Charity Care'!G40)</f>
        <v>2128152.6607923522</v>
      </c>
      <c r="H16" s="298">
        <f>IF('Step 7. Charity Care'!I2=1,'Step 7. Charity Care'!D42,'Step 7. Charity Care'!G42)</f>
        <v>0</v>
      </c>
      <c r="I16" s="298">
        <f t="shared" si="0"/>
        <v>2128152.6607923522</v>
      </c>
      <c r="J16" s="404"/>
    </row>
    <row r="17" spans="2:10" ht="16.5" customHeight="1" x14ac:dyDescent="0.2">
      <c r="B17" s="22"/>
      <c r="C17" s="334"/>
      <c r="D17" s="88"/>
      <c r="G17" s="89"/>
      <c r="H17" s="331"/>
      <c r="I17" s="331"/>
      <c r="J17" s="404"/>
    </row>
    <row r="18" spans="2:10" ht="47.25" customHeight="1" x14ac:dyDescent="0.2">
      <c r="B18" s="22"/>
      <c r="C18" s="412" t="s">
        <v>156</v>
      </c>
      <c r="D18" s="413"/>
      <c r="E18" s="266" t="s">
        <v>188</v>
      </c>
      <c r="F18" s="254" t="s">
        <v>7</v>
      </c>
      <c r="G18" s="266" t="s">
        <v>10</v>
      </c>
      <c r="H18" s="266" t="s">
        <v>8</v>
      </c>
      <c r="I18" s="266" t="s">
        <v>138</v>
      </c>
      <c r="J18" s="404"/>
    </row>
    <row r="19" spans="2:10" ht="20.25" customHeight="1" x14ac:dyDescent="0.2">
      <c r="B19" s="22">
        <v>7</v>
      </c>
      <c r="C19" s="414" t="str">
        <f>IF('Stp 8. Unreimbursed programs'!I2=1,"Cost to Charge Ratio","Cost Accounting")</f>
        <v>Cost to Charge Ratio</v>
      </c>
      <c r="D19" s="415"/>
      <c r="E19" s="255" t="s">
        <v>146</v>
      </c>
      <c r="F19" s="256">
        <f>'Stp 8. Unreimbursed programs'!D15</f>
        <v>0</v>
      </c>
      <c r="G19" s="257">
        <f>IF('Stp 8. Unreimbursed programs'!I2=1,'Stp 8. Unreimbursed programs'!D20,'Stp 8. Unreimbursed programs'!G20)</f>
        <v>75552590.232687354</v>
      </c>
      <c r="H19" s="257">
        <f>IF('Stp 8. Unreimbursed programs'!I2=1,'Stp 8. Unreimbursed programs'!D23,'Stp 8. Unreimbursed programs'!G23)</f>
        <v>47669907.82</v>
      </c>
      <c r="I19" s="329">
        <f>G19-H19</f>
        <v>27882682.412687354</v>
      </c>
      <c r="J19" s="19"/>
    </row>
    <row r="20" spans="2:10" ht="17.25" customHeight="1" x14ac:dyDescent="0.2">
      <c r="B20" s="22">
        <v>8</v>
      </c>
      <c r="C20" s="416"/>
      <c r="D20" s="417"/>
      <c r="E20" s="261" t="s">
        <v>155</v>
      </c>
      <c r="F20" s="90">
        <f>'Stp 8. Unreimbursed programs'!D36</f>
        <v>0</v>
      </c>
      <c r="G20" s="154">
        <f>IF('Stp 8. Unreimbursed programs'!I2=1,'Stp 8. Unreimbursed programs'!D39,'Stp 8. Unreimbursed programs'!G39)</f>
        <v>19319792.187938266</v>
      </c>
      <c r="H20" s="154">
        <f>IF('Stp 8. Unreimbursed programs'!I2,'Stp 8. Unreimbursed programs'!D42,'Stp 8. Unreimbursed programs'!G42)</f>
        <v>13170748</v>
      </c>
      <c r="I20" s="87">
        <f>G20-H20</f>
        <v>6149044.1879382655</v>
      </c>
      <c r="J20" s="19"/>
    </row>
    <row r="21" spans="2:10" ht="15.75" customHeight="1" x14ac:dyDescent="0.2">
      <c r="B21" s="22">
        <v>9</v>
      </c>
      <c r="D21" s="332"/>
      <c r="E21" s="263" t="s">
        <v>148</v>
      </c>
      <c r="F21" s="336">
        <f>'Stp 8. Unreimbursed programs'!D54</f>
        <v>0</v>
      </c>
      <c r="G21" s="153">
        <f>'Stp 8. Unreimbursed programs'!D55</f>
        <v>18349603.482066892</v>
      </c>
      <c r="H21" s="153">
        <f>'Stp 8. Unreimbursed programs'!D58</f>
        <v>4997656.215523188</v>
      </c>
      <c r="I21" s="330">
        <f t="shared" ref="I21" si="1">G21-H21</f>
        <v>13351947.266543705</v>
      </c>
      <c r="J21" s="187"/>
    </row>
    <row r="22" spans="2:10" ht="31.5" x14ac:dyDescent="0.2">
      <c r="B22" s="22">
        <v>10</v>
      </c>
      <c r="E22" s="260" t="s">
        <v>189</v>
      </c>
      <c r="F22" s="299">
        <f>SUM(F19:F20)</f>
        <v>0</v>
      </c>
      <c r="G22" s="321">
        <f>SUM(G19:G21)</f>
        <v>113221985.90269253</v>
      </c>
      <c r="H22" s="321">
        <f t="shared" ref="H22:I22" si="2">SUM(H19:H21)</f>
        <v>65838312.035523191</v>
      </c>
      <c r="I22" s="321">
        <f t="shared" si="2"/>
        <v>47383673.867169321</v>
      </c>
      <c r="J22" s="19"/>
    </row>
    <row r="23" spans="2:10" ht="15.75" x14ac:dyDescent="0.2">
      <c r="B23" s="24"/>
      <c r="F23" s="295"/>
      <c r="G23" s="296"/>
      <c r="H23" s="296"/>
      <c r="I23" s="296"/>
      <c r="J23" s="19"/>
    </row>
    <row r="24" spans="2:10" ht="15.75" x14ac:dyDescent="0.2">
      <c r="B24" s="22">
        <v>11</v>
      </c>
      <c r="E24" s="260" t="s">
        <v>157</v>
      </c>
      <c r="F24" s="299">
        <f>F16+F22</f>
        <v>0</v>
      </c>
      <c r="G24" s="321">
        <f>G16+G22</f>
        <v>115350138.56348488</v>
      </c>
      <c r="H24" s="321">
        <f>H16+H22</f>
        <v>65838312.035523191</v>
      </c>
      <c r="I24" s="321">
        <f>I16+I22</f>
        <v>49511826.527961671</v>
      </c>
      <c r="J24" s="19"/>
    </row>
    <row r="25" spans="2:10" ht="15.75" customHeight="1" x14ac:dyDescent="0.2">
      <c r="B25" s="17"/>
      <c r="C25" s="18"/>
      <c r="D25" s="20"/>
      <c r="E25" s="23"/>
      <c r="F25" s="23"/>
      <c r="G25" s="23"/>
      <c r="H25" s="18"/>
      <c r="I25" s="18"/>
      <c r="J25" s="19"/>
    </row>
    <row r="26" spans="2:10" ht="38.25" customHeight="1" x14ac:dyDescent="0.2">
      <c r="B26" s="294" t="s">
        <v>147</v>
      </c>
      <c r="C26" s="396" t="s">
        <v>31</v>
      </c>
      <c r="D26" s="396"/>
      <c r="E26" s="396"/>
      <c r="F26" s="254" t="s">
        <v>11</v>
      </c>
      <c r="G26" s="265" t="s">
        <v>10</v>
      </c>
      <c r="H26" s="265" t="s">
        <v>8</v>
      </c>
      <c r="I26" s="265" t="s">
        <v>9</v>
      </c>
      <c r="J26" s="259"/>
    </row>
    <row r="27" spans="2:10" ht="16.5" customHeight="1" x14ac:dyDescent="0.2">
      <c r="B27" s="24">
        <v>12</v>
      </c>
      <c r="C27" s="392" t="s">
        <v>2</v>
      </c>
      <c r="D27" s="392"/>
      <c r="E27" s="392"/>
      <c r="F27" s="277">
        <f>'Step 3. CHI, CBA and CBO'!G30</f>
        <v>3190</v>
      </c>
      <c r="G27" s="155">
        <f>'Step 3. CHI, CBA and CBO'!D30</f>
        <v>1461699</v>
      </c>
      <c r="H27" s="155">
        <f>'Step 3. CHI, CBA and CBO'!E30</f>
        <v>148903</v>
      </c>
      <c r="I27" s="84">
        <f t="shared" ref="I27:I32" si="3">G27-H27</f>
        <v>1312796</v>
      </c>
      <c r="J27" s="188"/>
    </row>
    <row r="28" spans="2:10" ht="15.75" x14ac:dyDescent="0.2">
      <c r="B28" s="22">
        <v>13</v>
      </c>
      <c r="C28" s="392" t="s">
        <v>0</v>
      </c>
      <c r="D28" s="392"/>
      <c r="E28" s="392"/>
      <c r="F28" s="264"/>
      <c r="G28" s="156">
        <f>'Step 5. Research &amp; Cash inkind'!D17</f>
        <v>0</v>
      </c>
      <c r="H28" s="156">
        <f>'Step 5. Research &amp; Cash inkind'!D22</f>
        <v>0</v>
      </c>
      <c r="I28" s="85">
        <f t="shared" si="3"/>
        <v>0</v>
      </c>
      <c r="J28" s="187"/>
    </row>
    <row r="29" spans="2:10" ht="15.75" customHeight="1" x14ac:dyDescent="0.2">
      <c r="B29" s="22">
        <v>14</v>
      </c>
      <c r="C29" s="392" t="s">
        <v>3</v>
      </c>
      <c r="D29" s="392"/>
      <c r="E29" s="392"/>
      <c r="F29" s="264"/>
      <c r="G29" s="156">
        <f>'Step 4. Health Profession Ed'!E20</f>
        <v>209757</v>
      </c>
      <c r="H29" s="156">
        <f>'Step 4. Health Profession Ed'!E27</f>
        <v>0</v>
      </c>
      <c r="I29" s="85">
        <f t="shared" si="3"/>
        <v>209757</v>
      </c>
      <c r="J29" s="187"/>
    </row>
    <row r="30" spans="2:10" ht="15.75" customHeight="1" x14ac:dyDescent="0.2">
      <c r="B30" s="22">
        <v>15</v>
      </c>
      <c r="C30" s="392" t="s">
        <v>5</v>
      </c>
      <c r="D30" s="392"/>
      <c r="E30" s="392"/>
      <c r="F30" s="264"/>
      <c r="G30" s="156">
        <f>'Step 5. Research &amp; Cash inkind'!D52</f>
        <v>107684</v>
      </c>
      <c r="H30" s="156">
        <f>'Step 5. Research &amp; Cash inkind'!E52</f>
        <v>1850</v>
      </c>
      <c r="I30" s="85">
        <f t="shared" si="3"/>
        <v>105834</v>
      </c>
      <c r="J30" s="187"/>
    </row>
    <row r="31" spans="2:10" ht="15.75" customHeight="1" x14ac:dyDescent="0.2">
      <c r="B31" s="22">
        <v>16</v>
      </c>
      <c r="C31" s="392" t="s">
        <v>6</v>
      </c>
      <c r="D31" s="392"/>
      <c r="E31" s="392"/>
      <c r="F31" s="264"/>
      <c r="G31" s="156">
        <f>'Step 3. CHI, CBA and CBO'!D57</f>
        <v>0</v>
      </c>
      <c r="H31" s="156">
        <f>'Step 3. CHI, CBA and CBO'!E57</f>
        <v>0</v>
      </c>
      <c r="I31" s="85">
        <f t="shared" si="3"/>
        <v>0</v>
      </c>
      <c r="J31" s="187"/>
    </row>
    <row r="32" spans="2:10" ht="15.75" customHeight="1" x14ac:dyDescent="0.2">
      <c r="B32" s="22">
        <v>17</v>
      </c>
      <c r="C32" s="392" t="s">
        <v>4</v>
      </c>
      <c r="D32" s="392"/>
      <c r="E32" s="392"/>
      <c r="F32" s="264"/>
      <c r="G32" s="155">
        <f>'Step 3. CHI, CBA and CBO'!D82</f>
        <v>929327</v>
      </c>
      <c r="H32" s="155">
        <f>'Step 3. CHI, CBA and CBO'!E82</f>
        <v>0</v>
      </c>
      <c r="I32" s="85">
        <f t="shared" si="3"/>
        <v>929327</v>
      </c>
      <c r="J32" s="187"/>
    </row>
    <row r="33" spans="2:10" ht="15.75" customHeight="1" x14ac:dyDescent="0.2">
      <c r="B33" s="22">
        <v>18</v>
      </c>
      <c r="C33" s="393" t="s">
        <v>139</v>
      </c>
      <c r="D33" s="394"/>
      <c r="E33" s="394"/>
      <c r="F33" s="301">
        <f>F27</f>
        <v>3190</v>
      </c>
      <c r="G33" s="156">
        <f>SUM(G27:G32)</f>
        <v>2708467</v>
      </c>
      <c r="H33" s="156">
        <f>SUM(H27:H32)</f>
        <v>150753</v>
      </c>
      <c r="I33" s="85">
        <f>SUM(I27:I32)</f>
        <v>2557714</v>
      </c>
      <c r="J33" s="19"/>
    </row>
    <row r="34" spans="2:10" ht="15.75" customHeight="1" thickBot="1" x14ac:dyDescent="0.25">
      <c r="B34" s="25">
        <v>19</v>
      </c>
      <c r="C34" s="395" t="s">
        <v>140</v>
      </c>
      <c r="D34" s="395"/>
      <c r="E34" s="395"/>
      <c r="F34" s="300">
        <f>F24+F33</f>
        <v>3190</v>
      </c>
      <c r="G34" s="86">
        <f>G24+G33</f>
        <v>118058605.56348488</v>
      </c>
      <c r="H34" s="86">
        <f>H24+H33</f>
        <v>65989065.035523191</v>
      </c>
      <c r="I34" s="86">
        <f>I24+I33</f>
        <v>52069540.527961671</v>
      </c>
      <c r="J34" s="26"/>
    </row>
    <row r="35" spans="2:10" ht="15.75" x14ac:dyDescent="0.2">
      <c r="B35" s="27"/>
      <c r="C35" s="18"/>
      <c r="D35" s="28"/>
      <c r="E35" s="29"/>
      <c r="F35" s="29"/>
      <c r="G35" s="29"/>
      <c r="H35" s="18"/>
      <c r="I35" s="326" t="s">
        <v>177</v>
      </c>
      <c r="J35" s="18" t="str">
        <f>'Form Version'!A2</f>
        <v>CBR12022.02</v>
      </c>
    </row>
    <row r="36" spans="2:10" ht="15.75" x14ac:dyDescent="0.2">
      <c r="B36" s="30"/>
      <c r="C36" s="31"/>
      <c r="D36" s="18"/>
      <c r="E36" s="28"/>
      <c r="F36" s="29"/>
      <c r="G36" s="29"/>
      <c r="H36" s="29"/>
      <c r="I36" s="18"/>
      <c r="J36" s="18"/>
    </row>
    <row r="38" spans="2:10" x14ac:dyDescent="0.2">
      <c r="J38" s="1"/>
    </row>
  </sheetData>
  <mergeCells count="29">
    <mergeCell ref="C19:D20"/>
    <mergeCell ref="E7:F7"/>
    <mergeCell ref="I6:J6"/>
    <mergeCell ref="I7:J7"/>
    <mergeCell ref="I8:J8"/>
    <mergeCell ref="C10:D10"/>
    <mergeCell ref="C26:E26"/>
    <mergeCell ref="C27:E27"/>
    <mergeCell ref="B2:F2"/>
    <mergeCell ref="C6:D6"/>
    <mergeCell ref="C5:D5"/>
    <mergeCell ref="C4:D4"/>
    <mergeCell ref="E3:J3"/>
    <mergeCell ref="C3:D3"/>
    <mergeCell ref="E4:J4"/>
    <mergeCell ref="J11:J18"/>
    <mergeCell ref="C8:D8"/>
    <mergeCell ref="E5:J5"/>
    <mergeCell ref="E6:F6"/>
    <mergeCell ref="E8:F8"/>
    <mergeCell ref="C11:D12"/>
    <mergeCell ref="C18:D18"/>
    <mergeCell ref="C32:E32"/>
    <mergeCell ref="C33:E33"/>
    <mergeCell ref="C34:E34"/>
    <mergeCell ref="C28:E28"/>
    <mergeCell ref="C29:E29"/>
    <mergeCell ref="C30:E30"/>
    <mergeCell ref="C31:E31"/>
  </mergeCells>
  <phoneticPr fontId="2" type="noConversion"/>
  <printOptions horizontalCentered="1"/>
  <pageMargins left="0.5" right="0.5" top="1" bottom="0.75" header="0.5" footer="0.5"/>
  <pageSetup scale="56" orientation="landscape" r:id="rId1"/>
  <headerFooter alignWithMargins="0">
    <oddHeader>&amp;L&amp;14Office of Health Analytics
Oregon Health Authority&amp;CDRAFT&amp;R&amp;14  Form CBR</oddHeader>
    <oddFooter xml:space="preserve">&amp;R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142F0E1969F140B56534D9CB82977F" ma:contentTypeVersion="18" ma:contentTypeDescription="Create a new document." ma:contentTypeScope="" ma:versionID="cee60a230065906e9cb3d4f12e29f2b7">
  <xsd:schema xmlns:xsd="http://www.w3.org/2001/XMLSchema" xmlns:xs="http://www.w3.org/2001/XMLSchema" xmlns:p="http://schemas.microsoft.com/office/2006/metadata/properties" xmlns:ns1="http://schemas.microsoft.com/sharepoint/v3" xmlns:ns2="59da1016-2a1b-4f8a-9768-d7a4932f6f16" xmlns:ns3="10bab1ba-c75a-4166-8cdc-bbc3bb77138e" targetNamespace="http://schemas.microsoft.com/office/2006/metadata/properties" ma:root="true" ma:fieldsID="9bbb6f419a230ca1193cc7cae8466f68" ns1:_="" ns2:_="" ns3:_="">
    <xsd:import namespace="http://schemas.microsoft.com/sharepoint/v3"/>
    <xsd:import namespace="59da1016-2a1b-4f8a-9768-d7a4932f6f16"/>
    <xsd:import namespace="10bab1ba-c75a-4166-8cdc-bbc3bb77138e"/>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Hospital" minOccurs="0"/>
                <xsd:element ref="ns3:DocumentTyp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bab1ba-c75a-4166-8cdc-bbc3bb77138e"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Hospital" ma:index="16" nillable="true" ma:displayName="Hospital" ma:format="Dropdown" ma:internalName="Hospital">
      <xsd:simpleType>
        <xsd:restriction base="dms:Choice">
          <xsd:enumeration value="Adventist Health Columbia Gorge"/>
          <xsd:enumeration value="Adventist Health Portland"/>
          <xsd:enumeration value="Adventist Health Tillamook"/>
          <xsd:enumeration value="Asante Ashland Community Hospital"/>
          <xsd:enumeration value="Asante Rogue Regional Medical Center"/>
          <xsd:enumeration value="Asante Three Rivers Medical Center"/>
          <xsd:enumeration value="Bay Area Hospital"/>
          <xsd:enumeration value="Blue Mountain Hospital"/>
          <xsd:enumeration value="Columbia Memorial Hospital"/>
          <xsd:enumeration value="Coquille Valley Hospital"/>
          <xsd:enumeration value="Curry General Hospital"/>
          <xsd:enumeration value="Good Samaritan Regional Medical Center"/>
          <xsd:enumeration value="Good Shepherd Medical Center"/>
          <xsd:enumeration value="Grande Ronde Hospital"/>
          <xsd:enumeration value="Harney District Hospital"/>
          <xsd:enumeration value="Hillsboro Medical Center"/>
          <xsd:enumeration value="Kaiser Sunnyside Medical Center"/>
          <xsd:enumeration value="Kaiser Westside Medical Center"/>
          <xsd:enumeration value="Lake District Hospital"/>
          <xsd:enumeration value="Legacy Emanuel Medical Center"/>
          <xsd:enumeration value="Legacy Good Samaritan Medical Center"/>
          <xsd:enumeration value="Legacy Meridian Park Medical Center"/>
          <xsd:enumeration value="Legacy Mount Hood Medical Center"/>
          <xsd:enumeration value="Legacy Silverton Medical Center"/>
          <xsd:enumeration value="Lower Umpqua Hospital"/>
          <xsd:enumeration value="McKenzie-Willamette Medical Center"/>
          <xsd:enumeration value="Mercy Medical Center"/>
          <xsd:enumeration value="OHSU Hospital"/>
          <xsd:enumeration value="PeaceHealth Cottage Grove Community Medical Center"/>
          <xsd:enumeration value="PeaceHealth Peace Harbor Medical Center"/>
          <xsd:enumeration value="PeaceHealth Sacred Heart Medical Center at RiverBend"/>
          <xsd:enumeration value="PeaceHealth Sacred Heart Medical Center University District"/>
          <xsd:enumeration value="Pioneer Memorial Hospital"/>
          <xsd:enumeration value="Providence Hood River Memorial Hospital"/>
          <xsd:enumeration value="Providence Medford Medical Center"/>
          <xsd:enumeration value="Providence Milwaukie Hospital"/>
          <xsd:enumeration value="Providence Newberg Medical Center"/>
          <xsd:enumeration value="Providence Portland Medical Center"/>
          <xsd:enumeration value="Providence Seaside Hospital"/>
          <xsd:enumeration value="Providence St Vincent Medical Center"/>
          <xsd:enumeration value="Providence Willamette Falls Medical Center"/>
          <xsd:enumeration value="Saint Alphonsus Medical Center - Baker City"/>
          <xsd:enumeration value="Saint Alphonsus Medical Center - Ontario"/>
          <xsd:enumeration value="Salem Health"/>
          <xsd:enumeration value="Salem Health West Valley"/>
          <xsd:enumeration value="Samaritan Albany General Hospital"/>
          <xsd:enumeration value="Samaritan Lebanon Community Hospital"/>
          <xsd:enumeration value="Samaritan North Lincoln Hospital"/>
          <xsd:enumeration value="Samaritan Pacific Communities Hospital"/>
          <xsd:enumeration value="Santiam Memorial Hospital"/>
          <xsd:enumeration value="Shriners Hospital for Children"/>
          <xsd:enumeration value="Sky Lakes Medical Center"/>
          <xsd:enumeration value="Southern Coos Hospital &amp; Health Center"/>
          <xsd:enumeration value="St. Anthony Hospital"/>
          <xsd:enumeration value="St. Charles Medical Center - Bend"/>
          <xsd:enumeration value="St. Charles Medical Center - Madras"/>
          <xsd:enumeration value="St. Charles Medical Center - Prineville"/>
          <xsd:enumeration value="St. Charles Medical Center - Redmond"/>
          <xsd:enumeration value="Wallowa Memorial Hospital"/>
          <xsd:enumeration value="Willamette Valley Medical Center"/>
        </xsd:restriction>
      </xsd:simpleType>
    </xsd:element>
    <xsd:element name="DocumentType" ma:index="17" nillable="true" ma:displayName="Document Type" ma:format="Dropdown" ma:internalName="DocumentType">
      <xsd:simpleType>
        <xsd:restriction base="dms:Choice">
          <xsd:enumeration value="CBR-1 Form"/>
          <xsd:enumeration value="CBR-3 Form"/>
          <xsd:enumeration value="Notification of Minimum Spending Floor"/>
          <xsd:enumeration value="FR-3 Form"/>
          <xsd:enumeration value="Audited Financial Statement"/>
          <xsd:enumeration value="CHNA-CHIP"/>
          <xsd:enumeration value="CPR-1 Form"/>
          <xsd:enumeration value="Public Comment"/>
          <xsd:enumeration value="HFAR Form"/>
          <xsd:enumeration value="HFCR Form"/>
          <xsd:enumeration value="Capital Expenditures"/>
          <xsd:enumeration value="MSF Calculation"/>
          <xsd:enumeration value="Financial Assistance Polic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https://www.oregon.gov/oha/HPA/ANALYTICS/HospitalDocuments/FY22%20CBR-1%20Asante%20Three%20Rivers%20Med%20Ctr.xlsx</Url>
      <Description>FY22 CBR-1 Asante Three Rivers Med Ctr.xlsx</Description>
    </URL>
    <Meta_x0020_Keywords xmlns="10bab1ba-c75a-4166-8cdc-bbc3bb77138e" xsi:nil="true"/>
    <Meta_x0020_Description xmlns="10bab1ba-c75a-4166-8cdc-bbc3bb77138e" xsi:nil="true"/>
    <Hospital xmlns="10bab1ba-c75a-4166-8cdc-bbc3bb77138e">Asante Three Rivers Medical Center</Hospital>
    <DocumentType xmlns="10bab1ba-c75a-4166-8cdc-bbc3bb77138e">CBR-1 Form</DocumentTyp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14843-EC13-4FE6-AE4F-E9D06967F476}">
  <ds:schemaRefs>
    <ds:schemaRef ds:uri="http://schemas.microsoft.com/office/2006/metadata/longProperties"/>
  </ds:schemaRefs>
</ds:datastoreItem>
</file>

<file path=customXml/itemProps2.xml><?xml version="1.0" encoding="utf-8"?>
<ds:datastoreItem xmlns:ds="http://schemas.openxmlformats.org/officeDocument/2006/customXml" ds:itemID="{A516A69D-81E2-41B9-99E4-892A08A7FC74}"/>
</file>

<file path=customXml/itemProps3.xml><?xml version="1.0" encoding="utf-8"?>
<ds:datastoreItem xmlns:ds="http://schemas.openxmlformats.org/officeDocument/2006/customXml" ds:itemID="{5D5E77CF-92A4-466C-87EC-144A89A1348D}">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a227f4e8-77f4-4d3a-b9fa-a94b95c18dca"/>
    <ds:schemaRef ds:uri="http://purl.org/dc/elements/1.1/"/>
    <ds:schemaRef ds:uri="http://schemas.microsoft.com/office/2006/metadata/properties"/>
    <ds:schemaRef ds:uri="199ca11f-b724-41ce-a7e5-e46f34aa8d00"/>
    <ds:schemaRef ds:uri="http://www.w3.org/XML/1998/namespace"/>
    <ds:schemaRef ds:uri="http://purl.org/dc/dcmitype/"/>
    <ds:schemaRef ds:uri="59da1016-2a1b-4f8a-9768-d7a4932f6f16"/>
    <ds:schemaRef ds:uri="eb1aef87-c49c-4ae6-851e-32e6bcd8ce9a"/>
    <ds:schemaRef ds:uri="http://schemas.microsoft.com/sharepoint/v3"/>
  </ds:schemaRefs>
</ds:datastoreItem>
</file>

<file path=customXml/itemProps4.xml><?xml version="1.0" encoding="utf-8"?>
<ds:datastoreItem xmlns:ds="http://schemas.openxmlformats.org/officeDocument/2006/customXml" ds:itemID="{214D1A53-C038-4483-9ED8-9EF3B9AEFF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Form Version</vt:lpstr>
      <vt:lpstr>'CBR Summary Table'!Print_Area</vt:lpstr>
    </vt:vector>
  </TitlesOfParts>
  <Company>The Lewin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CBR-1 Asante Three Rivers Med Ctr.xlsx</dc:title>
  <dc:subject>Document</dc:subject>
  <dc:creator>KEITH.HEARLE</dc:creator>
  <cp:lastModifiedBy>Higgins Rachel  Jeanette</cp:lastModifiedBy>
  <cp:lastPrinted>2014-12-22T17:44:07Z</cp:lastPrinted>
  <dcterms:created xsi:type="dcterms:W3CDTF">2006-02-06T19:41:51Z</dcterms:created>
  <dcterms:modified xsi:type="dcterms:W3CDTF">2023-05-30T22:06:49Z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0x0101005E142F0E1969F140B56534D9CB82977F</vt:lpwstr>
  </property>
  <property fmtid="{D5CDD505-2E9C-101B-9397-08002B2CF9AE}" pid="3" name="WorkflowChangePath">
    <vt:lpwstr>925215f5-828f-4fe0-a372-d36dd1ddd0c5,3;925215f5-828f-4fe0-a372-d36dd1ddd0c5,6;925215f5-828f-4fe0-a372-d36dd1ddd0c5,9;cc355e29-d0b2-4625-b17b-e81e368dee1c,3;</vt:lpwstr>
  </property>
</Properties>
</file>