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Redacted\"/>
    </mc:Choice>
  </mc:AlternateContent>
  <xr:revisionPtr revIDLastSave="0" documentId="13_ncr:1_{5618BECB-1815-408F-87CB-CC5DA3FE6690}" xr6:coauthVersionLast="47" xr6:coauthVersionMax="47" xr10:uidLastSave="{00000000-0000-0000-0000-000000000000}"/>
  <bookViews>
    <workbookView xWindow="-120" yWindow="-120" windowWidth="29040" windowHeight="15840" firstSheet="4" activeTab="8" xr2:uid="{78324DCE-D234-42C7-93B7-E477395853D0}"/>
  </bookViews>
  <sheets>
    <sheet name="Step 1. READ ME" sheetId="1" r:id="rId1"/>
    <sheet name="Step 2. Hospital Information" sheetId="2" r:id="rId2"/>
    <sheet name="Step 3. CHI, CBA and CBO" sheetId="3" r:id="rId3"/>
    <sheet name="Step 4. Health Profession Ed" sheetId="4" r:id="rId4"/>
    <sheet name="Step 5. Research &amp; Cash inkind" sheetId="5" r:id="rId5"/>
    <sheet name="Step 6. CCR" sheetId="6" r:id="rId6"/>
    <sheet name="Step 7. Charity Care" sheetId="7" r:id="rId7"/>
    <sheet name="Stp 8. Unreimbursed programs" sheetId="8" r:id="rId8"/>
    <sheet name="CBR Summary Table" sheetId="9" r:id="rId9"/>
    <sheet name="Form Version"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______________ACT1">[1]Hidden!#REF!</definedName>
    <definedName name="__________________ACT2">[1]Hidden!#REF!</definedName>
    <definedName name="__________________ACT3">[1]Hidden!#REF!</definedName>
    <definedName name="_________________ACT1">[1]Hidden!#REF!</definedName>
    <definedName name="_________________ACT2">[1]Hidden!#REF!</definedName>
    <definedName name="_________________ACT3">[1]Hidden!#REF!</definedName>
    <definedName name="________________ACT1">[1]Hidden!#REF!</definedName>
    <definedName name="________________ACT2">[1]Hidden!#REF!</definedName>
    <definedName name="________________ACT3">[1]Hidden!#REF!</definedName>
    <definedName name="_______________ACT1">[1]Hidden!#REF!</definedName>
    <definedName name="_______________ACT2">[1]Hidden!#REF!</definedName>
    <definedName name="_______________ACT3">[1]Hidden!#REF!</definedName>
    <definedName name="______________ACT1">[1]Hidden!#REF!</definedName>
    <definedName name="______________ACT2">[1]Hidden!#REF!</definedName>
    <definedName name="______________ACT3">[1]Hidden!#REF!</definedName>
    <definedName name="_____________ACT1">[1]Hidden!#REF!</definedName>
    <definedName name="_____________ACT2">[1]Hidden!#REF!</definedName>
    <definedName name="_____________ACT3">[1]Hidden!#REF!</definedName>
    <definedName name="____________ACT1">[1]Hidden!#REF!</definedName>
    <definedName name="____________ACT2">[1]Hidden!#REF!</definedName>
    <definedName name="____________ACT3">[1]Hidden!#REF!</definedName>
    <definedName name="___________ACT1">[1]Hidden!#REF!</definedName>
    <definedName name="___________ACT2">[1]Hidden!#REF!</definedName>
    <definedName name="___________ACT3">[1]Hidden!#REF!</definedName>
    <definedName name="__________ACT1">[1]Hidden!#REF!</definedName>
    <definedName name="__________ACT2">[1]Hidden!#REF!</definedName>
    <definedName name="__________ACT3">[1]Hidden!#REF!</definedName>
    <definedName name="_________ACT1">[1]Hidden!#REF!</definedName>
    <definedName name="_________ACT2">[1]Hidden!#REF!</definedName>
    <definedName name="_________ACT3">[1]Hidden!#REF!</definedName>
    <definedName name="________ACT1">[1]Hidden!#REF!</definedName>
    <definedName name="________ACT2">[1]Hidden!#REF!</definedName>
    <definedName name="________ACT3">[1]Hidden!#REF!</definedName>
    <definedName name="_______ACT1">[1]Hidden!#REF!</definedName>
    <definedName name="_______ACT2">[1]Hidden!#REF!</definedName>
    <definedName name="_______ACT3">[1]Hidden!#REF!</definedName>
    <definedName name="______ACT1">[1]Hidden!#REF!</definedName>
    <definedName name="______ACT2">[1]Hidden!#REF!</definedName>
    <definedName name="______ACT3">[1]Hidden!#REF!</definedName>
    <definedName name="_____ACT1">[1]Hidden!#REF!</definedName>
    <definedName name="_____ACT2">[1]Hidden!#REF!</definedName>
    <definedName name="_____ACT3">[1]Hidden!#REF!</definedName>
    <definedName name="____ACT1">[1]Hidden!#REF!</definedName>
    <definedName name="____ACT2">[1]Hidden!#REF!</definedName>
    <definedName name="____ACT3">[1]Hidden!#REF!</definedName>
    <definedName name="___ACT1">[1]Hidden!#REF!</definedName>
    <definedName name="___ACT2">[1]Hidden!#REF!</definedName>
    <definedName name="___ACT3">[1]Hidden!#REF!</definedName>
    <definedName name="___xlc_DefaultDisplayOption___" hidden="1">"caption"</definedName>
    <definedName name="___xlc_DisplayNullValues___" hidden="1">TRUE</definedName>
    <definedName name="___xlc_DisplayNullValuesAs___" hidden="1">0</definedName>
    <definedName name="___xlc_PromptForInsertOnDrill___" hidden="1">FALSE</definedName>
    <definedName name="___xlc_SuppressNULLSOnDrill___" hidden="1">FALSE</definedName>
    <definedName name="___xlc_SuppressZerosOnDrill___" hidden="1">FALSE</definedName>
    <definedName name="__123Graph_A" hidden="1">#REF!</definedName>
    <definedName name="__123Graph_ACurrent" hidden="1">'[2]PAYOR STATS'!#REF!</definedName>
    <definedName name="__123Graph_B" hidden="1">#REF!</definedName>
    <definedName name="__123Graph_C" hidden="1">#REF!</definedName>
    <definedName name="__123Graph_CCurrent" hidden="1">'[2]PAYOR STATS'!#REF!</definedName>
    <definedName name="__123Graph_D" hidden="1">#REF!</definedName>
    <definedName name="__123Graph_E" hidden="1">#REF!</definedName>
    <definedName name="__123Graph_F" hidden="1">'[3]Total Detail'!#REF!</definedName>
    <definedName name="__123Graph_X" hidden="1">#REF!</definedName>
    <definedName name="__123Graph_XCurrent" hidden="1">'[2]PAYOR STATS'!#REF!</definedName>
    <definedName name="__ACT1">[1]Hidden!#REF!</definedName>
    <definedName name="__ACT2">[1]Hidden!#REF!</definedName>
    <definedName name="__ACT3">[1]Hidden!#REF!</definedName>
    <definedName name="__key2" hidden="1">[4]A!$B$8</definedName>
    <definedName name="_ACT1">[1]Hidden!#REF!</definedName>
    <definedName name="_ACT2">[1]Hidden!#REF!</definedName>
    <definedName name="_ACT3">[1]Hidden!#REF!</definedName>
    <definedName name="_AMO_UniqueIdentifier" hidden="1">"'77df0e55-dc8c-4e8c-955f-3afe7f23bb18'"</definedName>
    <definedName name="_Fill" hidden="1">#REF!</definedName>
    <definedName name="_Fill2" hidden="1">#REF!</definedName>
    <definedName name="_xlnm._FilterDatabase" hidden="1">#REF!</definedName>
    <definedName name="_Key1" hidden="1">'[5]STE PP Dues'!#REF!</definedName>
    <definedName name="_Key2" hidden="1">#REF!</definedName>
    <definedName name="_old1" hidden="1">{#N/A,#N/A,FALSE,"ConsolOPSum1";#N/A,#N/A,FALSE,"ConsolOPSum2";#N/A,#N/A,FALSE,"OpSum3"}</definedName>
    <definedName name="_Order1" hidden="1">255</definedName>
    <definedName name="_Order2" hidden="1">0</definedName>
    <definedName name="_Sort" hidden="1">[6]MLead1!#REF!</definedName>
    <definedName name="_Sort2" hidden="1">#REF!</definedName>
    <definedName name="_Table1_In1" hidden="1">#REF!</definedName>
    <definedName name="_Table1_Out" hidden="1">#REF!</definedName>
    <definedName name="_temp" hidden="1">#REF!</definedName>
    <definedName name="a">#REF!</definedName>
    <definedName name="aaaa" hidden="1">255</definedName>
    <definedName name="aaoeu" hidden="1">{#N/A,#N/A,FALSE,"Cover page";#N/A,#N/A,FALSE,"Table of contents";"Fin Stmts Presentation",#N/A,FALSE,"Financial Statements"}</definedName>
    <definedName name="ACCT">[1]Hidden!#REF!</definedName>
    <definedName name="ACT_CUR">[1]Hidden!#REF!</definedName>
    <definedName name="ACT_YTD">[1]Hidden!#REF!</definedName>
    <definedName name="Adj_PatDay">#REF!</definedName>
    <definedName name="AdjTarget">'[7]Data Input'!#REF!</definedName>
    <definedName name="ADRIENNE" hidden="1">#REF!</definedName>
    <definedName name="AS2DocOpenMode" hidden="1">"AS2DocumentEdit"</definedName>
    <definedName name="AS2NamedRange" hidden="1">5</definedName>
    <definedName name="asdewgr" hidden="1">'[8]Problem billed calc'!#REF!</definedName>
    <definedName name="asdf" hidden="1">'[8]Problem billed calc'!#REF!</definedName>
    <definedName name="aserth" hidden="1">{"PPD INS SCHED",#N/A,FALSE,"Insurance";"PPD INS SUMM",#N/A,FALSE,"Insurance"}</definedName>
    <definedName name="bb" hidden="1">{"Just_Cost_Report",#N/A,FALSE,"State Depreciation by Dept"}</definedName>
    <definedName name="bbbb" hidden="1">255</definedName>
    <definedName name="BUD_CUR">[1]Hidden!#REF!</definedName>
    <definedName name="BUD_YTD">[1]Hidden!#REF!</definedName>
    <definedName name="CFS_PL">#REF!</definedName>
    <definedName name="CFS_Stats">#REF!</definedName>
    <definedName name="Columns">'[9]Balance Sheet-Narrative'!$C$1</definedName>
    <definedName name="D" hidden="1">{#N/A,#N/A,TRUE,"Cover";#N/A,#N/A,TRUE,"Contents";#N/A,#N/A,TRUE,"Summary Indicators";#N/A,#N/A,TRUE,"IS-Summary";#N/A,#N/A,TRUE,"BS-Summary";#N/A,#N/A,TRUE,"Cash";#N/A,#N/A,TRUE,"IS-Trend";#N/A,#N/A,TRUE,"IS-Detail";#N/A,#N/A,TRUE,"Project";#N/A,#N/A,TRUE,"BS-Detail";#N/A,#N/A,TRUE,"benchmarks"}</definedName>
    <definedName name="dasf" hidden="1">#REF!</definedName>
    <definedName name="DaVita" hidden="1">{#N/A,#N/A,TRUE,"Medical Summary";#N/A,#N/A,TRUE,"Medical";#N/A,#N/A,TRUE,"Comparison to Budget";#N/A,#N/A,TRUE,"Dental Summary";#N/A,#N/A,TRUE,"Dental";#N/A,#N/A,TRUE,"STD Summary";#N/A,#N/A,TRUE,"STD";#N/A,#N/A,TRUE,"Comparison to Budget";#N/A,#N/A,TRUE,"Comparison To State of Alaska"}</definedName>
    <definedName name="dd" hidden="1">#REF!</definedName>
    <definedName name="Delete" hidden="1">{#N/A,#N/A,TRUE,"Medical Summary";#N/A,#N/A,TRUE,"Medical";#N/A,#N/A,TRUE,"Comparison to Budget";#N/A,#N/A,TRUE,"Dental Summary";#N/A,#N/A,TRUE,"Dental";#N/A,#N/A,TRUE,"STD Summary";#N/A,#N/A,TRUE,"STD";#N/A,#N/A,TRUE,"Comparison to Budget";#N/A,#N/A,TRUE,"Comparison To State of Alaska"}</definedName>
    <definedName name="denise" hidden="1">#REF!</definedName>
    <definedName name="DEPT">[1]Hidden!#REF!</definedName>
    <definedName name="dfdf" hidden="1">{#N/A,#N/A,FALSE,"Consolidated";#N/A,#N/A,FALSE,"Statistics";#N/A,#N/A,FALSE,"ConsolInc";#N/A,#N/A,FALSE,"HospitalInc";#N/A,#N/A,FALSE,"Schedule1";#N/A,#N/A,FALSE,"FootnoteA";#N/A,#N/A,FALSE,"AmbulatoryCenters";#N/A,#N/A,FALSE,"RealEstate";#N/A,#N/A,FALSE,"Corp-Found";#N/A,#N/A,FALSE,"Premier";#N/A,#N/A,FALSE,"BalanceSheet"}</definedName>
    <definedName name="dfdfd" hidden="1">{#N/A,#N/A,FALSE,"ConsolOPSum1";#N/A,#N/A,FALSE,"ConsolOPSum2";#N/A,#N/A,FALSE,"OpSum3"}</definedName>
    <definedName name="dfdfdfdfdfdfdf" hidden="1">{#N/A,#N/A,FALSE,"Consolidated";#N/A,#N/A,FALSE,"Statistics";#N/A,#N/A,FALSE,"ConsolInc";#N/A,#N/A,FALSE,"HospitalInc";#N/A,#N/A,FALSE,"Schedule1";#N/A,#N/A,FALSE,"FootnoteA";#N/A,#N/A,FALSE,"AmbulatoryCenters";#N/A,#N/A,FALSE,"RealEstate";#N/A,#N/A,FALSE,"Corp-Found";#N/A,#N/A,FALSE,"Premier";#N/A,#N/A,FALSE,"BalanceSheet"}</definedName>
    <definedName name="dkj" hidden="1">#REF!</definedName>
    <definedName name="eeee" hidden="1">255</definedName>
    <definedName name="End">#REF!</definedName>
    <definedName name="ErrorScanPathStr" hidden="1">"C:\Documents and Settings\KKRAWIEC\Desktop\IRF Proposed Rule Analysis 9.0.ERR"</definedName>
    <definedName name="ew" hidden="1">#REF!</definedName>
    <definedName name="expenses" hidden="1">#REF!</definedName>
    <definedName name="ff" hidden="1">{#N/A,#N/A,FALSE,"Cover page";#N/A,#N/A,FALSE,"Table of contents";"Fin Stmts Presentation",#N/A,FALSE,"Financial Statements"}</definedName>
    <definedName name="fg" hidden="1">'[8]Problem billed calc'!#REF!</definedName>
    <definedName name="fill2" hidden="1">[10]SLCAP!$A$12:$A$31</definedName>
    <definedName name="fills" hidden="1">#REF!</definedName>
    <definedName name="ghy" hidden="1">#REF!</definedName>
    <definedName name="hhhhh" hidden="1">255</definedName>
    <definedName name="hhhhyh" hidden="1">255</definedName>
    <definedName name="HHSSNEST" hidden="1">#REF!</definedName>
    <definedName name="HTML_CodePage" hidden="1">1252</definedName>
    <definedName name="HTML_Control" hidden="1">{"'data dictionary'!$A$1:$C$26"}</definedName>
    <definedName name="HTML_Description" hidden="1">""</definedName>
    <definedName name="HTML_Email" hidden="1">""</definedName>
    <definedName name="HTML_Header" hidden="1">"data dictionary"</definedName>
    <definedName name="HTML_LastUpdate" hidden="1">"09/28/2000"</definedName>
    <definedName name="HTML_LineAfter" hidden="1">FALSE</definedName>
    <definedName name="HTML_LineBefore" hidden="1">FALSE</definedName>
    <definedName name="HTML_Name" hidden="1">"HCFA Software Control"</definedName>
    <definedName name="HTML_OBDlg2" hidden="1">TRUE</definedName>
    <definedName name="HTML_OBDlg4" hidden="1">TRUE</definedName>
    <definedName name="HTML_OS" hidden="1">0</definedName>
    <definedName name="HTML_PathFile" hidden="1">"d:\Data\MyFiles\MyHTML.htm"</definedName>
    <definedName name="HTML_Title" hidden="1">"data"</definedName>
    <definedName name="i8kr" hidden="1">#REF!</definedName>
    <definedName name="jj" hidden="1">#REF!</definedName>
    <definedName name="jjj" hidden="1">#REF!</definedName>
    <definedName name="jjjj" hidden="1">#REF!</definedName>
    <definedName name="jjjj\" hidden="1">#REF!</definedName>
    <definedName name="JJKLL" hidden="1">#REF!</definedName>
    <definedName name="KK" hidden="1">#REF!</definedName>
    <definedName name="kkk" hidden="1">#REF!</definedName>
    <definedName name="lbcap" hidden="1">#REF!</definedName>
    <definedName name="Letter">#REF!</definedName>
    <definedName name="lll" hidden="1">#REF!</definedName>
    <definedName name="MCpmt">#REF!</definedName>
    <definedName name="newkey" hidden="1">[4]A!$D$8</definedName>
    <definedName name="nnn" hidden="1">#REF!</definedName>
    <definedName name="nosurvey" hidden="1">'[11]FFY 11 Occ Mix Calc'!$A$3397:$A$3713</definedName>
    <definedName name="old" hidden="1">{#N/A,#N/A,FALSE,"Consolidated";#N/A,#N/A,FALSE,"Statistics";#N/A,#N/A,FALSE,"ConsolInc";#N/A,#N/A,FALSE,"HospitalInc";#N/A,#N/A,FALSE,"Schedule1";#N/A,#N/A,FALSE,"FootnoteA";#N/A,#N/A,FALSE,"AmbulatoryCenters";#N/A,#N/A,FALSE,"RealEstate";#N/A,#N/A,FALSE,"Corp-Found";#N/A,#N/A,FALSE,"Premier";#N/A,#N/A,FALSE,"BalanceSheet"}</definedName>
    <definedName name="OperatingStatement">#REF!</definedName>
    <definedName name="order2" hidden="1">255</definedName>
    <definedName name="order3" hidden="1">255</definedName>
    <definedName name="oshpdsort" hidden="1">[4]A!$B$8:$F$194</definedName>
    <definedName name="Presentation2" hidden="1">{#N/A,#N/A,FALSE,"Cover page";#N/A,#N/A,FALSE,"Table of contents";"Fin Stmts Presentation",#N/A,FALSE,"Financial Statements"}</definedName>
    <definedName name="_xlnm.Print_Area" localSheetId="8">'CBR Summary Table'!$B$2:$J$35</definedName>
    <definedName name="Print_Titles_MI">[12]Detail!$A$1:$IV$7,[12]Detail!$A$1:$B$65536</definedName>
    <definedName name="qryExport">#REF!</definedName>
    <definedName name="quick">#REF!</definedName>
    <definedName name="Real">#REF!</definedName>
    <definedName name="revenue" hidden="1">#REF!</definedName>
    <definedName name="rrrr" hidden="1">'[8]Problem billed calc'!#REF!</definedName>
    <definedName name="s">#REF!</definedName>
    <definedName name="sad" hidden="1">'[8]Problem billed calc'!#REF!</definedName>
    <definedName name="sdf" hidden="1">#REF!</definedName>
    <definedName name="second_version" hidden="1">{"'data dictionary'!$A$1:$C$26"}</definedName>
    <definedName name="sixpage">'[7]Data Input'!$A$1:$M$311</definedName>
    <definedName name="Sum_RevExp">#REF!</definedName>
    <definedName name="Support2" hidden="1">{#N/A,#N/A,FALSE,"Cover page (2)";"Fin Stmt Support",#N/A,FALSE,"Financial Statements";#N/A,#N/A,FALSE,"Financial Statement Comments";#N/A,#N/A,FALSE,"1st Qtr FY 1998 Budget";#N/A,#N/A,FALSE,"1st Qtr FY 1998 Actual";#N/A,#N/A,FALSE,"FY 1997 audit adjustments";#N/A,#N/A,FALSE,"Dec 97 Elims and Adjs"}</definedName>
    <definedName name="table" hidden="1">#REF!</definedName>
    <definedName name="test" hidden="1">#REF!</definedName>
    <definedName name="totals">#REF!</definedName>
    <definedName name="ToyonSNEST" hidden="1">#REF!</definedName>
    <definedName name="Trended_Stats">#REF!</definedName>
    <definedName name="trtfg" hidden="1">#REF!</definedName>
    <definedName name="tt" hidden="1">#REF!</definedName>
    <definedName name="w" hidden="1">'[13]Problem billed calc'!#REF!</definedName>
    <definedName name="wage" hidden="1">#REF!</definedName>
    <definedName name="warmsley" hidden="1">#REF!</definedName>
    <definedName name="wG" hidden="1">'[8]Problem billed calc'!#REF!</definedName>
    <definedName name="WHATSUP" hidden="1">#REF!</definedName>
    <definedName name="WLT">#REF!</definedName>
    <definedName name="WORKING" hidden="1">{"PPD EXP",#N/A,FALSE,"Expenses";"PPD EXP SUMM",#N/A,FALSE,"Expenses"}</definedName>
    <definedName name="WRKG" hidden="1">{"PPD INS SCHED",#N/A,FALSE,"Insurance";"PPD INS SUMM",#N/A,FALSE,"Insurance"}</definedName>
    <definedName name="WRKNG" hidden="1">{"PPD INS SCHED",#N/A,FALSE,"Insurance";"PPD INS SUMM",#N/A,FALSE,"Insurance"}</definedName>
    <definedName name="wrn.1997._.Statements." hidden="1">{#N/A,#N/A,FALSE,"Consolidated";#N/A,#N/A,FALSE,"Statistics";#N/A,#N/A,FALSE,"ConsolInc";#N/A,#N/A,FALSE,"HospitalInc";#N/A,#N/A,FALSE,"Schedule1";#N/A,#N/A,FALSE,"FootnoteA";#N/A,#N/A,FALSE,"AmbulatoryCenters";#N/A,#N/A,FALSE,"RealEstate";#N/A,#N/A,FALSE,"Corp-Found";#N/A,#N/A,FALSE,"Premier";#N/A,#N/A,FALSE,"BalanceSheet"}</definedName>
    <definedName name="wrn.Aging._.and._.Trend._.Analysis." hidden="1">{#N/A,#N/A,FALSE,"Aging Summary";#N/A,#N/A,FALSE,"Ratio Analysis";#N/A,#N/A,FALSE,"Test 120 Day Accts";#N/A,#N/A,FALSE,"Tickmarks"}</definedName>
    <definedName name="wrn.Ambucare._.Statements." hidden="1">{"Income Statement",#N/A,FALSE,"Income";"Charge Analysis",#N/A,FALSE,"Charges";"Operating Statistics",#N/A,FALSE,"Op Stats";"Medical Director",#N/A,FALSE,"Med Dir";"Purchased Services",#N/A,FALSE,"pur serv";"Building Lease",#N/A,FALSE,"build lease";"Insurance",#N/A,FALSE,"insurance"}</definedName>
    <definedName name="wrn.Board._.Package" hidden="1">{#N/A,#N/A,TRUE,"Cover";#N/A,#N/A,TRUE,"Contents";#N/A,#N/A,TRUE,"Summary Indicators";#N/A,#N/A,TRUE,"IS-Summary";#N/A,#N/A,TRUE,"BS-Summary";#N/A,#N/A,TRUE,"Cash";#N/A,#N/A,TRUE,"IS-Trend";#N/A,#N/A,TRUE,"IS-Detail";#N/A,#N/A,TRUE,"Project";#N/A,#N/A,TRUE,"BS-Detail";#N/A,#N/A,TRUE,"benchmarks"}</definedName>
    <definedName name="wrn.Board._.Package." hidden="1">{#N/A,#N/A,TRUE,"Cover";#N/A,#N/A,TRUE,"Contents";#N/A,#N/A,TRUE,"Summary Indicators";#N/A,#N/A,TRUE,"IS-Summary";#N/A,#N/A,TRUE,"BS-Summary";#N/A,#N/A,TRUE,"Cash";#N/A,#N/A,TRUE,"IS-Trend";#N/A,#N/A,TRUE,"IS-Detail";#N/A,#N/A,TRUE,"Project";#N/A,#N/A,TRUE,"BS-Detail";#N/A,#N/A,TRUE,"benchmarks"}</definedName>
    <definedName name="wrn.ConsolOPSum." hidden="1">{#N/A,#N/A,FALSE,"ConsolOPSum1";#N/A,#N/A,FALSE,"ConsolOPSum2";#N/A,#N/A,FALSE,"OpSum3"}</definedName>
    <definedName name="wrn.hgh_input." hidden="1">{#N/A,#N/A,TRUE,"HGH_Input"}</definedName>
    <definedName name="wrn.HospOPSum." hidden="1">{#N/A,#N/A,FALSE,"HospOpSum1";#N/A,#N/A,FALSE,"HospOpSum2";#N/A,#N/A,FALSE,"OpSum3"}</definedName>
    <definedName name="wrn.Just._.Cost._.Report." hidden="1">{"Just_Cost_Report",#N/A,FALSE,"State Depreciation by Dept"}</definedName>
    <definedName name="wrn.Just_OSHPD." hidden="1">{"Just_OSHPD",#N/A,FALSE,"State Depreciation by Dept"}</definedName>
    <definedName name="wrn.Municipality._.of._.Anchorage." hidden="1">{#N/A,#N/A,TRUE,"Medical Summary";#N/A,#N/A,TRUE,"Medical";#N/A,#N/A,TRUE,"Comparison to Budget";#N/A,#N/A,TRUE,"Dental Summary";#N/A,#N/A,TRUE,"Dental";#N/A,#N/A,TRUE,"STD Summary";#N/A,#N/A,TRUE,"STD";#N/A,#N/A,TRUE,"Comparison to Budget";#N/A,#N/A,TRUE,"Comparison To State of Alaska"}</definedName>
    <definedName name="wrn.OSHPD._.Summary." hidden="1">{"Line_Names",#N/A,FALSE,"State Depreciation by Dept";"OSHPD_93_94",#N/A,FALSE,"State Depreciation by Dept"}</definedName>
    <definedName name="wrn.PPD._.EXP." hidden="1">{"PPD EXP",#N/A,FALSE,"Expenses";"PPD EXP SUMM",#N/A,FALSE,"Expenses"}</definedName>
    <definedName name="wrn.ppd._.ins" hidden="1">{"PPD INS SCHED",#N/A,FALSE,"Insurance";"PPD INS SUMM",#N/A,FALSE,"Insurance"}</definedName>
    <definedName name="wrn.PPD._.INSURANCE." hidden="1">{"PPD INS SCHED",#N/A,FALSE,"Insurance";"PPD INS SUMM",#N/A,FALSE,"Insurance"}</definedName>
    <definedName name="wrn.ppd._.insurnance" hidden="1">{"PPD INS SCHED",#N/A,FALSE,"Insurance";"PPD INS SUMM",#N/A,FALSE,"Insurance"}</definedName>
    <definedName name="wrn.Presentation." hidden="1">{#N/A,#N/A,FALSE,"Cover page";#N/A,#N/A,FALSE,"Table of contents";"Fin Stmts Presentation",#N/A,FALSE,"Financial Statements"}</definedName>
    <definedName name="wrn.Support." hidden="1">{#N/A,#N/A,FALSE,"Cover page (2)";"Fin Stmt Support",#N/A,FALSE,"Financial Statements";#N/A,#N/A,FALSE,"Financial Statement Comments";#N/A,#N/A,FALSE,"1st Qtr FY 1998 Budget";#N/A,#N/A,FALSE,"1st Qtr FY 1998 Actual";#N/A,#N/A,FALSE,"FY 1997 audit adjustments";#N/A,#N/A,FALSE,"Dec 97 Elims and Adjs"}</definedName>
    <definedName name="wrn2.ppd._.exp" hidden="1">{"PPD EXP",#N/A,FALSE,"Expenses";"PPD EXP SUMM",#N/A,FALSE,"Expenses"}</definedName>
    <definedName name="wrn2.ppd._.ins" hidden="1">{"PPD INS SCHED",#N/A,FALSE,"Insurance";"PPD INS SUMM",#N/A,FALSE,"Insurance"}</definedName>
    <definedName name="wwww" hidden="1">255</definedName>
    <definedName name="x" hidden="1">{#N/A,#N/A,FALSE,"Cover page";#N/A,#N/A,FALSE,"Table of contents";"Fin Stmts Presentation",#N/A,FALSE,"Financial Statements"}</definedName>
    <definedName name="xtabin">[1]Hidden!#REF!</definedName>
    <definedName name="xxxxx" hidden="1">#REF!</definedName>
    <definedName name="Z_2480363A_F5EB_4854_9375_449B976DF043_.wvu.PrintArea" hidden="1">#REF!</definedName>
    <definedName name="Z_28DD090A_C84D_4A9A_8410_BB546F2BA26E_.wvu.PrintArea" hidden="1">#REF!</definedName>
    <definedName name="Z_31B76AEB_0CAB_465D_B524_AF4CD87B2E47_.wvu.PrintTitles" hidden="1">#REF!</definedName>
    <definedName name="Z_331F4AE1_263E_4C29_82B1_7E5189884310_.wvu.PrintTitles" hidden="1">#REF!</definedName>
    <definedName name="Z_431B0F91_389F_482C_85DD_85837DAAC7D0_.wvu.FilterData" hidden="1">#REF!</definedName>
    <definedName name="Z_431B0F91_389F_482C_85DD_85837DAAC7D0_.wvu.PrintArea" hidden="1">#REF!</definedName>
    <definedName name="Z_431B0F91_389F_482C_85DD_85837DAAC7D0_.wvu.PrintTitles" hidden="1">#REF!</definedName>
    <definedName name="Z_4F17AC61_7CA8_4468_8040_3B40CB799125_.wvu.PrintArea" hidden="1">#REF!</definedName>
    <definedName name="Z_5830DAB5_B3B0_4DB8_A470_587B771743E6_.wvu.Cols" hidden="1">#REF!</definedName>
    <definedName name="Z_5830DAB5_B3B0_4DB8_A470_587B771743E6_.wvu.Rows" hidden="1">#REF!</definedName>
    <definedName name="Z_59CA4785_FF0F_409B_82F3_31F1FF6976F7_.wvu.FilterData" hidden="1">#REF!</definedName>
    <definedName name="Z_59CA4785_FF0F_409B_82F3_31F1FF6976F7_.wvu.PrintArea" hidden="1">#REF!</definedName>
    <definedName name="Z_59CA4785_FF0F_409B_82F3_31F1FF6976F7_.wvu.PrintTitles" hidden="1">#REF!</definedName>
    <definedName name="Z_7217808E_6074_4AC2_A68F_5B0048F2631B_.wvu.Cols" hidden="1">#REF!</definedName>
    <definedName name="Z_857685C2_94BD_4C8B_8D97_E0D72B1ABE54_.wvu.FilterData" hidden="1">#REF!</definedName>
    <definedName name="Z_857685C2_94BD_4C8B_8D97_E0D72B1ABE54_.wvu.PrintArea" hidden="1">#REF!</definedName>
    <definedName name="Z_857685C2_94BD_4C8B_8D97_E0D72B1ABE54_.wvu.PrintTitles" hidden="1">#REF!</definedName>
    <definedName name="Z_9946DBEC_5151_4BAE_8D40_51838244B179_.wvu.Cols" hidden="1">#REF!</definedName>
    <definedName name="Z_9946DBEC_5151_4BAE_8D40_51838244B179_.wvu.Rows" hidden="1">#REF!</definedName>
    <definedName name="Z_A492A15B_3279_4D73_A0A2_73D7D47EA824_.wvu.PrintTitles" hidden="1">#REF!</definedName>
    <definedName name="Z_D12AC3A1_7281_4DDC_BD99_07E1C1C4B8C3_.wvu.Cols" hidden="1">'[14]AU Crosswalk'!#REF!</definedName>
    <definedName name="Z_E8A1CB43_98F5_448B_89CF_98095472E403_.wvu.Cols" hidden="1">#REF!</definedName>
    <definedName name="Z_FF846D96_32A8_4E86_A7E7_474681DECDE4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9" l="1"/>
  <c r="F33" i="9"/>
  <c r="G21" i="9"/>
  <c r="F21" i="9"/>
  <c r="C19" i="9"/>
  <c r="H15" i="9"/>
  <c r="F15" i="9"/>
  <c r="H14" i="9"/>
  <c r="H13" i="9"/>
  <c r="H12" i="9"/>
  <c r="F12" i="9"/>
  <c r="H11" i="9"/>
  <c r="F11" i="9"/>
  <c r="C11" i="9"/>
  <c r="I8" i="9"/>
  <c r="G8" i="9"/>
  <c r="E5" i="9"/>
  <c r="E4" i="9"/>
  <c r="E3" i="9"/>
  <c r="J2" i="9"/>
  <c r="E58" i="8"/>
  <c r="E59" i="8"/>
  <c r="D58" i="8"/>
  <c r="H21" i="9"/>
  <c r="G42" i="8"/>
  <c r="E42" i="8"/>
  <c r="D42" i="8"/>
  <c r="H20" i="9"/>
  <c r="G39" i="8"/>
  <c r="G43" i="8"/>
  <c r="E39" i="8"/>
  <c r="E43" i="8"/>
  <c r="F20" i="9"/>
  <c r="G23" i="8"/>
  <c r="E23" i="8"/>
  <c r="D21" i="8"/>
  <c r="D23" i="8"/>
  <c r="H19" i="9"/>
  <c r="G18" i="8"/>
  <c r="G20" i="8"/>
  <c r="G24" i="8"/>
  <c r="D16" i="8"/>
  <c r="D15" i="8"/>
  <c r="F19" i="9"/>
  <c r="G42" i="7"/>
  <c r="D42" i="7"/>
  <c r="H16" i="9"/>
  <c r="G40" i="7"/>
  <c r="E38" i="7"/>
  <c r="G37" i="7"/>
  <c r="E37" i="7"/>
  <c r="G36" i="7"/>
  <c r="E36" i="7"/>
  <c r="D38" i="7"/>
  <c r="F14" i="9"/>
  <c r="F13" i="9"/>
  <c r="D37" i="7"/>
  <c r="E20" i="6"/>
  <c r="D20" i="6"/>
  <c r="E14" i="6"/>
  <c r="E15" i="6"/>
  <c r="E52" i="5"/>
  <c r="H30" i="9"/>
  <c r="F51" i="5"/>
  <c r="F50" i="5"/>
  <c r="F49" i="5"/>
  <c r="F48" i="5"/>
  <c r="F47" i="5"/>
  <c r="F46" i="5"/>
  <c r="F45" i="5"/>
  <c r="F44" i="5"/>
  <c r="F43" i="5"/>
  <c r="F42" i="5"/>
  <c r="F41" i="5"/>
  <c r="F40" i="5"/>
  <c r="F39" i="5"/>
  <c r="F38" i="5"/>
  <c r="D52" i="5"/>
  <c r="D22" i="5"/>
  <c r="H28" i="9"/>
  <c r="D17" i="5"/>
  <c r="E27" i="4"/>
  <c r="H29" i="9"/>
  <c r="E20" i="4"/>
  <c r="D20" i="4"/>
  <c r="D31" i="4"/>
  <c r="E82" i="3"/>
  <c r="H32" i="9"/>
  <c r="F81" i="3"/>
  <c r="F80" i="3"/>
  <c r="F79" i="3"/>
  <c r="F78" i="3"/>
  <c r="F77" i="3"/>
  <c r="F76" i="3"/>
  <c r="F75" i="3"/>
  <c r="F74" i="3"/>
  <c r="F73" i="3"/>
  <c r="F72" i="3"/>
  <c r="F71" i="3"/>
  <c r="F70" i="3"/>
  <c r="F69" i="3"/>
  <c r="F68" i="3"/>
  <c r="D82" i="3"/>
  <c r="E57" i="3"/>
  <c r="H31" i="9"/>
  <c r="D57" i="3"/>
  <c r="G31" i="9"/>
  <c r="F56" i="3"/>
  <c r="F55" i="3"/>
  <c r="F54" i="3"/>
  <c r="F53" i="3"/>
  <c r="F52" i="3"/>
  <c r="F51" i="3"/>
  <c r="F50" i="3"/>
  <c r="F49" i="3"/>
  <c r="F48" i="3"/>
  <c r="F47" i="3"/>
  <c r="F46" i="3"/>
  <c r="F45" i="3"/>
  <c r="F44" i="3"/>
  <c r="F43" i="3"/>
  <c r="F42" i="3"/>
  <c r="E30" i="3"/>
  <c r="H27" i="9"/>
  <c r="F29" i="3"/>
  <c r="F28" i="3"/>
  <c r="F27" i="3"/>
  <c r="F26" i="3"/>
  <c r="F25" i="3"/>
  <c r="F24" i="3"/>
  <c r="F23" i="3"/>
  <c r="F22" i="3"/>
  <c r="F21" i="3"/>
  <c r="F20" i="3"/>
  <c r="F19" i="3"/>
  <c r="F18" i="3"/>
  <c r="F17" i="3"/>
  <c r="F16" i="3"/>
  <c r="F15" i="3"/>
  <c r="G43" i="7"/>
  <c r="D23" i="5"/>
  <c r="I31" i="9"/>
  <c r="D59" i="8"/>
  <c r="I21" i="9"/>
  <c r="F57" i="3"/>
  <c r="E21" i="6"/>
  <c r="E39" i="7"/>
  <c r="E40" i="7"/>
  <c r="E43" i="7"/>
  <c r="H22" i="9"/>
  <c r="H24" i="9"/>
  <c r="F82" i="3"/>
  <c r="G32" i="9"/>
  <c r="I32" i="9"/>
  <c r="F16" i="9"/>
  <c r="G29" i="9"/>
  <c r="I29" i="9"/>
  <c r="E31" i="4"/>
  <c r="F22" i="9"/>
  <c r="G30" i="9"/>
  <c r="I30" i="9"/>
  <c r="F52" i="5"/>
  <c r="C14" i="9"/>
  <c r="H33" i="9"/>
  <c r="F37" i="5"/>
  <c r="D36" i="7"/>
  <c r="G28" i="9"/>
  <c r="I28" i="9"/>
  <c r="D30" i="3"/>
  <c r="F67" i="3"/>
  <c r="E17" i="8"/>
  <c r="E18" i="8"/>
  <c r="E20" i="8"/>
  <c r="E24" i="8"/>
  <c r="G27" i="9"/>
  <c r="F30" i="3"/>
  <c r="D13" i="6"/>
  <c r="D14" i="6"/>
  <c r="D15" i="6"/>
  <c r="D21" i="6"/>
  <c r="H34" i="9"/>
  <c r="F24" i="9"/>
  <c r="F34" i="9"/>
  <c r="I27" i="9"/>
  <c r="I33" i="9"/>
  <c r="G33" i="9"/>
  <c r="D38" i="8"/>
  <c r="D39" i="8"/>
  <c r="D17" i="8"/>
  <c r="D18" i="8"/>
  <c r="D20" i="8"/>
  <c r="D39" i="7"/>
  <c r="G11" i="9"/>
  <c r="I11" i="9"/>
  <c r="G15" i="9"/>
  <c r="I15" i="9"/>
  <c r="D40" i="7"/>
  <c r="G13" i="9"/>
  <c r="I13" i="9"/>
  <c r="G12" i="9"/>
  <c r="I12" i="9"/>
  <c r="G14" i="9"/>
  <c r="I14" i="9"/>
  <c r="G19" i="9"/>
  <c r="D24" i="8"/>
  <c r="G20" i="9"/>
  <c r="I20" i="9"/>
  <c r="D43" i="8"/>
  <c r="G22" i="9"/>
  <c r="I19" i="9"/>
  <c r="I22" i="9"/>
  <c r="D43" i="7"/>
  <c r="G16" i="9"/>
  <c r="I16" i="9"/>
  <c r="I24" i="9"/>
  <c r="I34" i="9"/>
  <c r="G24" i="9"/>
  <c r="G34" i="9"/>
</calcChain>
</file>

<file path=xl/sharedStrings.xml><?xml version="1.0" encoding="utf-8"?>
<sst xmlns="http://schemas.openxmlformats.org/spreadsheetml/2006/main" count="342" uniqueCount="245">
  <si>
    <t>Hospital Information</t>
  </si>
  <si>
    <t>Hospital Name:</t>
  </si>
  <si>
    <t>Hillsboro Medical Center/Tuality Community Hospital</t>
  </si>
  <si>
    <t>Hospital System:</t>
  </si>
  <si>
    <t>Oregon Health and Science University</t>
  </si>
  <si>
    <t>Fiscal Year:</t>
  </si>
  <si>
    <t>Reporting Period:</t>
  </si>
  <si>
    <t>7/1/21-6/30/22</t>
  </si>
  <si>
    <t>Name of Person Completing This Form:</t>
  </si>
  <si>
    <t>Title:</t>
  </si>
  <si>
    <t>Email:</t>
  </si>
  <si>
    <t>Phone Number:</t>
  </si>
  <si>
    <t>Reviewed By:</t>
  </si>
  <si>
    <t>Jennifer Doll</t>
  </si>
  <si>
    <t>CFO - Healthcare</t>
  </si>
  <si>
    <t>Facility Name</t>
  </si>
  <si>
    <t>Street Address</t>
  </si>
  <si>
    <t>City</t>
  </si>
  <si>
    <t>Zip</t>
  </si>
  <si>
    <t>Hillsboro Medical Center</t>
  </si>
  <si>
    <t>335 SE 8th Ave</t>
  </si>
  <si>
    <t>Hillsboro</t>
  </si>
  <si>
    <t>Cancer Center</t>
  </si>
  <si>
    <t>229 SE 9th Ave</t>
  </si>
  <si>
    <t>South Hillsboro Primary Care</t>
  </si>
  <si>
    <t>7529 SE Tualatin Valley Hwy.</t>
  </si>
  <si>
    <t>South Hillsboro Immediate Care</t>
  </si>
  <si>
    <t xml:space="preserve">7545 SE Tualatin Valley Hwy. </t>
  </si>
  <si>
    <t>Forest Grove Primary Care/Immediate Care</t>
  </si>
  <si>
    <t>1825 Maple St.</t>
  </si>
  <si>
    <t>Forest Grove</t>
  </si>
  <si>
    <t>Forest Grove Physical Therapy &amp; Sports Rehabilitation</t>
  </si>
  <si>
    <t>2333 Pacific Ave</t>
  </si>
  <si>
    <t>Tuality HealthPlace</t>
  </si>
  <si>
    <t>1200 NE 48th Avenue</t>
  </si>
  <si>
    <t>Primary Care North Plains</t>
  </si>
  <si>
    <t>10395 NW Glenco Rd. Suite 200</t>
  </si>
  <si>
    <t>North Plains</t>
  </si>
  <si>
    <t>Tuality 7th Avenue Medical Plaza</t>
  </si>
  <si>
    <t>333 SE 7th Ave</t>
  </si>
  <si>
    <t>Tuality 8th Avenue Medical Plaza</t>
  </si>
  <si>
    <t>364 SE 8th Ave</t>
  </si>
  <si>
    <t>Home Health Services</t>
  </si>
  <si>
    <t>372 SE 6th Ave Suite 100</t>
  </si>
  <si>
    <t>Health Education Center</t>
  </si>
  <si>
    <t>334 SE 8th Ave</t>
  </si>
  <si>
    <t>Orenco Station Primary Care</t>
  </si>
  <si>
    <t>6355 NE Cornell Road</t>
  </si>
  <si>
    <t>Salud</t>
  </si>
  <si>
    <t>324 SE 9th Ave</t>
  </si>
  <si>
    <t>Forest Grove Hospital-Diagnostic Imaging</t>
  </si>
  <si>
    <t>1809 Maple St.</t>
  </si>
  <si>
    <t>Community Health Improvement Services</t>
  </si>
  <si>
    <t>Community Building Activities</t>
  </si>
  <si>
    <t>Input data</t>
  </si>
  <si>
    <t>Computed Field</t>
  </si>
  <si>
    <t>Community Benefit Operations</t>
  </si>
  <si>
    <t>Line</t>
  </si>
  <si>
    <t>Total Community Benefit Expense</t>
  </si>
  <si>
    <t>Direct Offsetting Revenue</t>
  </si>
  <si>
    <t>Net Community Benefit Expense</t>
  </si>
  <si>
    <t>Encounters</t>
  </si>
  <si>
    <t>Employee Time Spent in Presentations and Other events</t>
  </si>
  <si>
    <t>Total Community Health Improvement Service Expense</t>
  </si>
  <si>
    <t>Time Spent Preparing Report</t>
  </si>
  <si>
    <t>Total Community Benefit Operations Expense</t>
  </si>
  <si>
    <t>Health Professions Education</t>
  </si>
  <si>
    <t>Health Professions Education Expenses</t>
  </si>
  <si>
    <t>Number of Professionals</t>
  </si>
  <si>
    <t>Expense</t>
  </si>
  <si>
    <t>Medical Students</t>
  </si>
  <si>
    <t>Interns, Residents and Fellows</t>
  </si>
  <si>
    <t>Nurses</t>
  </si>
  <si>
    <t>Other allied health professional students</t>
  </si>
  <si>
    <t>Continuing health professions education</t>
  </si>
  <si>
    <t>Other applicable health profession education expenses</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</si>
  <si>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</si>
  <si>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</si>
  <si>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</si>
  <si>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</si>
  <si>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</si>
  <si>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</si>
  <si>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</si>
  <si>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</si>
  <si>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Research</t>
  </si>
  <si>
    <t>Cash and In-Kind Contributions</t>
  </si>
  <si>
    <t>Direct Costs</t>
  </si>
  <si>
    <t>Indirect Costs</t>
  </si>
  <si>
    <t>Total Research Expense</t>
  </si>
  <si>
    <t>Licensing fees and royalties</t>
  </si>
  <si>
    <t>Contributions</t>
  </si>
  <si>
    <t>Offsetting Revenue</t>
  </si>
  <si>
    <t>Net Cash and In-Kind</t>
  </si>
  <si>
    <t>Blood pressure cuffs</t>
  </si>
  <si>
    <t>Employee time spent in meetings and committees</t>
  </si>
  <si>
    <t>Patient assistance/transport</t>
  </si>
  <si>
    <t>Total Cash and In-kind Contributions</t>
  </si>
  <si>
    <t>CCR Worksheet</t>
  </si>
  <si>
    <t>Patient Care Cost-to-Charge Ratio Calculation</t>
  </si>
  <si>
    <t>Complete Worksheet even if your hospital is using cost accounting systems</t>
  </si>
  <si>
    <t>Cost to Charge Ratio</t>
  </si>
  <si>
    <t>Amount</t>
  </si>
  <si>
    <t>Sample</t>
  </si>
  <si>
    <t>Patient Care Cost</t>
  </si>
  <si>
    <t>Total operating expense</t>
  </si>
  <si>
    <t>Less: Adjustments</t>
  </si>
  <si>
    <t>Bad debt expense (If included as total operating expense)</t>
  </si>
  <si>
    <t>Non-patient care activities</t>
  </si>
  <si>
    <t>Medicaid provider taxes, fees, or assessments</t>
  </si>
  <si>
    <t>Community benefit expenses from services not related to patient care</t>
  </si>
  <si>
    <t xml:space="preserve">Total adjustments </t>
  </si>
  <si>
    <t xml:space="preserve">Adjusted patient care cost </t>
  </si>
  <si>
    <t>Patient Care Charges</t>
  </si>
  <si>
    <t>Gross patient charges</t>
  </si>
  <si>
    <t>Gross charges for community benefit programs not related to patient care</t>
  </si>
  <si>
    <t>Adjusted patient care charges (subtract line 9 from line 8)</t>
  </si>
  <si>
    <t>Patient care cost-to-charge ratio (divide line 7 by line 10; use this percentage on Charity Care, Medicaid, and other public program cost worksheets)</t>
  </si>
  <si>
    <t>Charity Care Worksheet</t>
  </si>
  <si>
    <t>Calculation of Charity Care at Cost</t>
  </si>
  <si>
    <t>Cost Accounting Option</t>
  </si>
  <si>
    <t>1a</t>
  </si>
  <si>
    <t>Number of Medicaid patients provided charity care</t>
  </si>
  <si>
    <t>1b</t>
  </si>
  <si>
    <t>Amount of gross Medicaid patient charges written off as charity care</t>
  </si>
  <si>
    <t>1c</t>
  </si>
  <si>
    <t>Direct off-setting revenue for Medicaid patient community benefit</t>
  </si>
  <si>
    <t>1d</t>
  </si>
  <si>
    <t>Number of Medicaid patients provided 100% charity care</t>
  </si>
  <si>
    <t>2a</t>
  </si>
  <si>
    <t>Number of Medicare patients provided charity care</t>
  </si>
  <si>
    <t>2b</t>
  </si>
  <si>
    <t>Amount of gross Medicare patient charges written off as charity care</t>
  </si>
  <si>
    <t>2c</t>
  </si>
  <si>
    <t>Direct off-setting revenue for Medicare patient community benefit</t>
  </si>
  <si>
    <t>2d</t>
  </si>
  <si>
    <t>Number of Medicare patients provided 100% charity care</t>
  </si>
  <si>
    <t>3a</t>
  </si>
  <si>
    <t>Number of Commercial patients provided charity care</t>
  </si>
  <si>
    <t>3b</t>
  </si>
  <si>
    <t>Amount of gross Commercial patient charges written off as charity care</t>
  </si>
  <si>
    <t>3c</t>
  </si>
  <si>
    <t>Direct off-setting revenue for Commercial patient community benefit</t>
  </si>
  <si>
    <t>3d</t>
  </si>
  <si>
    <t>Number of Commercial patients provided 100% charity care</t>
  </si>
  <si>
    <t>4a</t>
  </si>
  <si>
    <t>Number of Uninsured patients provided charity care</t>
  </si>
  <si>
    <t>4b</t>
  </si>
  <si>
    <t>Amount of gross Uninsured patient charges written off as charity care</t>
  </si>
  <si>
    <t>4c</t>
  </si>
  <si>
    <t>Direct off-setting revenue for Uninsured patient community benefit</t>
  </si>
  <si>
    <t>4d</t>
  </si>
  <si>
    <t>Number of Uninsured patients provided 100% charity care</t>
  </si>
  <si>
    <t>5a</t>
  </si>
  <si>
    <t>Number of Other Payor patients provided charity care</t>
  </si>
  <si>
    <t>5b</t>
  </si>
  <si>
    <t>Amount of gross Other Payor patient charges written off as charity care</t>
  </si>
  <si>
    <t>5c</t>
  </si>
  <si>
    <t>Direct off-setting revenue for Other Payor patient community benefit</t>
  </si>
  <si>
    <t>5d</t>
  </si>
  <si>
    <t>Number of Other Payor patients provided 100% charity care</t>
  </si>
  <si>
    <t xml:space="preserve">Total Charity Care Patients Served </t>
  </si>
  <si>
    <t>Total 100% Charity Care Provided</t>
  </si>
  <si>
    <t xml:space="preserve">Total Charity Care Gross Charges </t>
  </si>
  <si>
    <t xml:space="preserve">Cost-to-charge ratio </t>
  </si>
  <si>
    <t>Total Charity Care Cost</t>
  </si>
  <si>
    <t>Revenues from uncompensated care pools or programs, if any.</t>
  </si>
  <si>
    <t>Total Direct off-setting revenue</t>
  </si>
  <si>
    <t xml:space="preserve">Net community benefit expense </t>
  </si>
  <si>
    <t>Unreimbursed Costs of Medicaid</t>
  </si>
  <si>
    <t>Unreimbursed Costs of Other Public Payers</t>
  </si>
  <si>
    <t>Subsidized Health Services</t>
  </si>
  <si>
    <t>Medicaid Worksheet</t>
  </si>
  <si>
    <t>Calculation of Unreimbursed Costs of Medicaid Programs</t>
  </si>
  <si>
    <t>Number of Medicaid patients, including managed Medicaid and SCHIP</t>
  </si>
  <si>
    <t>Gross patient charges from Medicaid programs, including managed Medicaid and SCHIP</t>
  </si>
  <si>
    <t>Cost-to-charge ratio</t>
  </si>
  <si>
    <t>Medicaid Expenses</t>
  </si>
  <si>
    <t>Medicaid Provider Taxes</t>
  </si>
  <si>
    <t>Total Medicaid Expenses</t>
  </si>
  <si>
    <t>Net patient service revenue from Medicaid programs, including managed Medicaid and SCHIP</t>
  </si>
  <si>
    <t>Other revenue (Ex: HRA payments, Provider Tax Reimbursement, Qualified Directed Payments)</t>
  </si>
  <si>
    <t xml:space="preserve">Total direct offsetting revenue </t>
  </si>
  <si>
    <t>Net community benefit expense</t>
  </si>
  <si>
    <t xml:space="preserve">Note: If net community benefit expense is negative, indicating a gain, do to report results on form CBR-1, as gains are not reportable. </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</si>
  <si>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</si>
  <si>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</si>
  <si>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</si>
  <si>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</si>
  <si>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</si>
  <si>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</si>
  <si>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</si>
  <si>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Number patient encounters for subsidized health services</t>
  </si>
  <si>
    <t>Total expenses, excluding losses to Medicaid, Charity Care or other public payers</t>
  </si>
  <si>
    <t>Net patient service revenue from subsidized health services</t>
  </si>
  <si>
    <t>Grants, subsidies or other sources of revenue that support subsidized health services</t>
  </si>
  <si>
    <t>Section 1: Costs</t>
  </si>
  <si>
    <t>Contact Information:</t>
  </si>
  <si>
    <t>Type of accounting system used for this reporting</t>
  </si>
  <si>
    <t>Charity Care Costs</t>
  </si>
  <si>
    <t>Patient Visits</t>
  </si>
  <si>
    <t>Total community benefit expense</t>
  </si>
  <si>
    <t>Direct offsetting revenue</t>
  </si>
  <si>
    <t>Medicaid Charity Care</t>
  </si>
  <si>
    <t>Medicare Charity Care</t>
  </si>
  <si>
    <t>Percentage of Charity Care at 100%</t>
  </si>
  <si>
    <t>Commercial Charity Care</t>
  </si>
  <si>
    <t>Self Pay Charity Care</t>
  </si>
  <si>
    <t>Other Payor Charity Care</t>
  </si>
  <si>
    <t>Total Charity Care</t>
  </si>
  <si>
    <t>Other Unreimbursed Costs of Care</t>
  </si>
  <si>
    <t>Medicaid/Managed Medicaid</t>
  </si>
  <si>
    <t>Other public programs</t>
  </si>
  <si>
    <t>Other Uncompensated Care</t>
  </si>
  <si>
    <t>Total Unreimbursed Care</t>
  </si>
  <si>
    <t>Other Community Benefits</t>
  </si>
  <si>
    <t>Net community benefit expense (B-C)</t>
  </si>
  <si>
    <t>Community health improvement services</t>
  </si>
  <si>
    <t>Health professions education</t>
  </si>
  <si>
    <t>Cash and in-kind contributions to other community groups</t>
  </si>
  <si>
    <t>Community building activities</t>
  </si>
  <si>
    <t>Community benefit operations</t>
  </si>
  <si>
    <t>Other Community Benefits Total</t>
  </si>
  <si>
    <t>Community Benefits Totals</t>
  </si>
  <si>
    <t>Form Version Number:</t>
  </si>
  <si>
    <t>Version Number</t>
  </si>
  <si>
    <t>Date</t>
  </si>
  <si>
    <t>Notes</t>
  </si>
  <si>
    <t>CBR12022.01</t>
  </si>
  <si>
    <t>7.26.22</t>
  </si>
  <si>
    <t xml:space="preserve">Moved subsidized health services from line 14 to line 9 to align with the methodology of the minimum spending floor. Line 11 (Row 24) totals are what OHA will use to calculated unreimbursed care trends for the community benefit minimum spending floor purposes. </t>
  </si>
  <si>
    <t>CBR12021.05</t>
  </si>
  <si>
    <t>3.2.22</t>
  </si>
  <si>
    <t xml:space="preserve">Corrected formula field on summary tab that was including charity care in public programs sub total, resulting in double counting charity care. </t>
  </si>
  <si>
    <t>CBR12021.04</t>
  </si>
  <si>
    <t>2.25.22</t>
  </si>
  <si>
    <t xml:space="preserve">Made a formatting change on Charity Care workbook, cost accounting column to improve readability and highlight the correct field that is used. </t>
  </si>
  <si>
    <t>CBR12021.03</t>
  </si>
  <si>
    <t>2.9.22</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</si>
  <si>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</si>
  <si>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CBR12021.02</t>
  </si>
  <si>
    <t>2.2.22</t>
  </si>
  <si>
    <t xml:space="preserve">Corrected issue on summary tab where unreimbursed care summed incorrectly </t>
  </si>
  <si>
    <t>CBR12021.01</t>
  </si>
  <si>
    <t>1.1.22</t>
  </si>
  <si>
    <t>New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</si>
</sst>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quot;$&quot;#,##0"/>
  </numFmts>
  <fonts count="27" x14ac:knownFonts="1">
    <font>
      <sz val="10"/>
      <name val="Arial"/>
      <family val="2"/>
    </font>
    <font>
      <sz val="10"/>
      <name val="Arial"/>
      <family val="2"/>
    </font>
    <font>
      <b/>
      <sz val="18"/>
      <name val="Arial"/>
      <family val="2"/>
    </font>
    <font>
      <b/>
      <sz val="12"/>
      <name val="Leelawadee"/>
      <family val="2"/>
    </font>
    <font>
      <sz val="12"/>
      <name val="Leelawadee"/>
      <family val="2"/>
    </font>
    <font>
      <b/>
      <sz val="14"/>
      <name val="Leelawadee"/>
      <family val="2"/>
    </font>
    <font>
      <b/>
      <sz val="14"/>
      <name val="Arial"/>
      <family val="2"/>
    </font>
    <font>
      <b/>
      <sz val="20"/>
      <name val="Leelawadee"/>
      <family val="2"/>
    </font>
    <font>
      <b/>
      <sz val="10"/>
      <name val="Leelawadee"/>
      <family val="2"/>
    </font>
    <font>
      <sz val="10"/>
      <name val="Leelawadee"/>
      <family val="2"/>
    </font>
    <font>
      <b/>
      <u/>
      <sz val="10"/>
      <name val="Leelawadee"/>
      <family val="2"/>
    </font>
    <font>
      <b/>
      <sz val="10"/>
      <name val="Arial"/>
      <family val="2"/>
    </font>
    <font>
      <sz val="10"/>
      <color rgb="FFFF0000"/>
      <name val="Leelawadee"/>
      <family val="2"/>
    </font>
    <font>
      <b/>
      <sz val="10"/>
      <color rgb="FFFF0000"/>
      <name val="Leelawadee"/>
      <family val="2"/>
    </font>
    <font>
      <sz val="8"/>
      <color rgb="FF000000"/>
      <name val="Segoe UI"/>
      <family val="2"/>
    </font>
    <font>
      <sz val="10"/>
      <color rgb="FFFF0000"/>
      <name val="Arial"/>
      <family val="2"/>
    </font>
    <font>
      <u/>
      <sz val="10"/>
      <name val="Arial"/>
      <family val="2"/>
    </font>
    <font>
      <i/>
      <sz val="12"/>
      <name val="Leelawadee"/>
      <family val="2"/>
    </font>
    <font>
      <i/>
      <sz val="10"/>
      <name val="Arial"/>
      <family val="2"/>
    </font>
    <font>
      <sz val="12"/>
      <name val="Leelawadee"/>
      <family val="2"/>
      <charset val="222"/>
    </font>
    <font>
      <b/>
      <i/>
      <sz val="12"/>
      <name val="Leelawadee"/>
      <family val="2"/>
    </font>
    <font>
      <sz val="12"/>
      <color indexed="10"/>
      <name val="Leelawadee"/>
      <family val="2"/>
    </font>
    <font>
      <sz val="12"/>
      <name val="Arial"/>
      <family val="2"/>
    </font>
    <font>
      <sz val="10"/>
      <name val="Franklin Gothic Book"/>
      <family val="2"/>
    </font>
    <font>
      <b/>
      <sz val="14"/>
      <name val="Franklin Gothic Book"/>
      <family val="2"/>
    </font>
    <font>
      <b/>
      <sz val="18"/>
      <name val="Leelawadee"/>
      <family val="2"/>
    </font>
    <font>
      <sz val="14"/>
      <name val="Leelawadee"/>
      <family val="2"/>
    </font>
  </fonts>
  <fills count="17">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theme="8" tint="0.79998168889431442"/>
        <bgColor indexed="64"/>
      </patternFill>
    </fill>
    <fill>
      <patternFill patternType="solid">
        <fgColor theme="9"/>
        <bgColor indexed="64"/>
      </patternFill>
    </fill>
    <fill>
      <patternFill patternType="solid">
        <fgColor rgb="FFF7964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53">
    <xf numFmtId="0" fontId="0" fillId="0" borderId="0" xfId="0"/>
    <xf numFmtId="0" fontId="2" fillId="2" borderId="0" xfId="0" applyFont="1" applyFill="1"/>
    <xf numFmtId="0" fontId="0" fillId="2" borderId="0" xfId="0" applyFill="1"/>
    <xf numFmtId="0" fontId="0" fillId="2" borderId="0" xfId="0" applyFill="1" applyBorder="1"/>
    <xf numFmtId="0" fontId="3" fillId="0" borderId="1" xfId="0" applyFont="1" applyFill="1" applyBorder="1" applyAlignment="1"/>
    <xf numFmtId="0" fontId="4" fillId="3" borderId="1" xfId="0" applyFont="1" applyFill="1" applyBorder="1" applyAlignment="1"/>
    <xf numFmtId="0" fontId="5" fillId="2" borderId="0" xfId="0" applyFont="1" applyFill="1" applyBorder="1" applyAlignment="1"/>
    <xf numFmtId="0" fontId="4" fillId="3" borderId="1" xfId="0" applyFont="1" applyFill="1" applyBorder="1" applyAlignment="1">
      <alignment horizontal="right"/>
    </xf>
    <xf numFmtId="0" fontId="4" fillId="0" borderId="1" xfId="0" applyFont="1" applyFill="1" applyBorder="1" applyAlignment="1"/>
    <xf numFmtId="0" fontId="4" fillId="3" borderId="1" xfId="0" applyFont="1" applyFill="1" applyBorder="1" applyAlignment="1">
      <alignment horizontal="left"/>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1" xfId="1" applyNumberFormat="1" applyFont="1" applyFill="1" applyBorder="1" applyAlignment="1">
      <alignment horizontal="left" vertical="top" readingOrder="1"/>
    </xf>
    <xf numFmtId="0" fontId="4" fillId="3" borderId="1" xfId="1" applyNumberFormat="1" applyFont="1" applyFill="1" applyBorder="1" applyAlignment="1">
      <alignment horizontal="left" wrapText="1"/>
    </xf>
    <xf numFmtId="0" fontId="4" fillId="0" borderId="1" xfId="0" applyFont="1" applyFill="1" applyBorder="1" applyAlignment="1">
      <alignment horizontal="left"/>
    </xf>
    <xf numFmtId="0" fontId="6" fillId="2" borderId="1" xfId="0" applyFont="1" applyFill="1" applyBorder="1" applyAlignment="1">
      <alignment horizontal="center" vertical="center"/>
    </xf>
    <xf numFmtId="0" fontId="0" fillId="4" borderId="1" xfId="0" applyFill="1" applyBorder="1" applyAlignment="1"/>
    <xf numFmtId="0" fontId="0" fillId="4" borderId="1" xfId="0" applyFill="1" applyBorder="1"/>
    <xf numFmtId="0" fontId="0" fillId="4" borderId="2" xfId="0" applyFill="1" applyBorder="1" applyAlignment="1"/>
    <xf numFmtId="0" fontId="7" fillId="2" borderId="0" xfId="3" applyFont="1" applyFill="1" applyBorder="1"/>
    <xf numFmtId="0" fontId="8" fillId="2" borderId="0" xfId="3" applyFont="1" applyFill="1" applyBorder="1"/>
    <xf numFmtId="0" fontId="9" fillId="2" borderId="0" xfId="0" applyFont="1" applyFill="1"/>
    <xf numFmtId="0" fontId="10" fillId="2" borderId="0" xfId="3" applyFont="1" applyFill="1" applyBorder="1"/>
    <xf numFmtId="0" fontId="8" fillId="4" borderId="0" xfId="0" applyFont="1" applyFill="1" applyAlignment="1">
      <alignment horizontal="center" vertical="center"/>
    </xf>
    <xf numFmtId="0" fontId="8" fillId="5" borderId="0" xfId="0" applyFont="1" applyFill="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xf numFmtId="0" fontId="8" fillId="2" borderId="0" xfId="0" applyFont="1" applyFill="1" applyBorder="1" applyAlignment="1">
      <alignment vertical="center"/>
    </xf>
    <xf numFmtId="0" fontId="9" fillId="2" borderId="0" xfId="0" applyFont="1" applyFill="1" applyBorder="1" applyAlignment="1">
      <alignmen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0" fillId="2" borderId="0" xfId="0" applyFill="1" applyAlignment="1"/>
    <xf numFmtId="0" fontId="9" fillId="2" borderId="0" xfId="0" applyFont="1" applyFill="1" applyBorder="1" applyAlignment="1">
      <alignment vertical="top"/>
    </xf>
    <xf numFmtId="0" fontId="9" fillId="2" borderId="8" xfId="0" applyFont="1" applyFill="1" applyBorder="1" applyAlignment="1">
      <alignment horizontal="center"/>
    </xf>
    <xf numFmtId="0" fontId="9" fillId="0" borderId="9" xfId="0" applyFont="1" applyFill="1" applyBorder="1"/>
    <xf numFmtId="43" fontId="9" fillId="3" borderId="1" xfId="1" applyFont="1" applyFill="1" applyBorder="1"/>
    <xf numFmtId="0" fontId="9" fillId="4" borderId="1" xfId="0" applyFont="1" applyFill="1" applyBorder="1"/>
    <xf numFmtId="0" fontId="9" fillId="5" borderId="10" xfId="0" applyFont="1" applyFill="1" applyBorder="1"/>
    <xf numFmtId="0" fontId="9" fillId="3" borderId="11" xfId="0" applyFont="1" applyFill="1" applyBorder="1" applyAlignment="1">
      <alignment vertical="center"/>
    </xf>
    <xf numFmtId="0" fontId="9" fillId="2" borderId="0" xfId="0" applyFont="1" applyFill="1" applyAlignment="1">
      <alignment vertical="center"/>
    </xf>
    <xf numFmtId="0" fontId="9" fillId="2" borderId="9" xfId="0" applyFont="1" applyFill="1" applyBorder="1"/>
    <xf numFmtId="0" fontId="0" fillId="3" borderId="1" xfId="0" applyFill="1" applyBorder="1"/>
    <xf numFmtId="0" fontId="9" fillId="2" borderId="0" xfId="0" applyFont="1" applyFill="1" applyAlignment="1">
      <alignment horizontal="center" vertical="center"/>
    </xf>
    <xf numFmtId="0" fontId="9" fillId="3" borderId="1" xfId="0" applyFont="1" applyFill="1" applyBorder="1"/>
    <xf numFmtId="0" fontId="9" fillId="5" borderId="12" xfId="0" applyFont="1" applyFill="1" applyBorder="1"/>
    <xf numFmtId="0" fontId="9" fillId="3" borderId="13" xfId="0" applyFont="1" applyFill="1" applyBorder="1"/>
    <xf numFmtId="0" fontId="9" fillId="2" borderId="14" xfId="0" applyFont="1" applyFill="1" applyBorder="1" applyAlignment="1">
      <alignment horizontal="center" vertical="center"/>
    </xf>
    <xf numFmtId="0" fontId="3" fillId="2" borderId="15" xfId="0" applyFont="1" applyFill="1" applyBorder="1"/>
    <xf numFmtId="0" fontId="9" fillId="5" borderId="16" xfId="0" applyFont="1" applyFill="1" applyBorder="1"/>
    <xf numFmtId="0" fontId="9" fillId="5" borderId="7" xfId="0" applyFont="1" applyFill="1" applyBorder="1"/>
    <xf numFmtId="0" fontId="9" fillId="6" borderId="7" xfId="0" applyFont="1" applyFill="1" applyBorder="1"/>
    <xf numFmtId="0" fontId="9" fillId="2" borderId="0" xfId="0" applyFont="1" applyFill="1" applyBorder="1" applyAlignment="1">
      <alignment horizontal="center" vertical="center"/>
    </xf>
    <xf numFmtId="0" fontId="3" fillId="2" borderId="0" xfId="0" applyFont="1" applyFill="1" applyBorder="1"/>
    <xf numFmtId="0" fontId="5" fillId="0" borderId="5" xfId="0" applyFont="1" applyFill="1" applyBorder="1" applyAlignment="1">
      <alignment horizontal="center" vertical="center"/>
    </xf>
    <xf numFmtId="0" fontId="9" fillId="2" borderId="9" xfId="0" applyFont="1" applyFill="1" applyBorder="1" applyAlignment="1">
      <alignment horizontal="center"/>
    </xf>
    <xf numFmtId="0" fontId="9" fillId="2" borderId="1" xfId="0" applyFont="1" applyFill="1" applyBorder="1"/>
    <xf numFmtId="0" fontId="9" fillId="2" borderId="0" xfId="0" applyFont="1" applyFill="1" applyBorder="1" applyAlignment="1"/>
    <xf numFmtId="0" fontId="9" fillId="2" borderId="15" xfId="0" applyFont="1" applyFill="1" applyBorder="1" applyAlignment="1">
      <alignment horizontal="center" vertical="center"/>
    </xf>
    <xf numFmtId="0" fontId="3" fillId="2" borderId="16" xfId="0" applyFont="1" applyFill="1" applyBorder="1"/>
    <xf numFmtId="2" fontId="3" fillId="0" borderId="5" xfId="0" applyNumberFormat="1" applyFont="1" applyFill="1" applyBorder="1" applyAlignment="1">
      <alignment horizontal="center" vertical="center" wrapText="1"/>
    </xf>
    <xf numFmtId="0" fontId="9" fillId="0" borderId="1" xfId="0" applyFont="1" applyFill="1" applyBorder="1"/>
    <xf numFmtId="0" fontId="11" fillId="2" borderId="17" xfId="3" applyFont="1" applyFill="1" applyBorder="1"/>
    <xf numFmtId="0" fontId="12" fillId="2" borderId="0" xfId="0" applyFont="1" applyFill="1"/>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11" xfId="0" applyFont="1" applyFill="1" applyBorder="1"/>
    <xf numFmtId="0" fontId="9" fillId="4" borderId="11" xfId="0" applyFont="1" applyFill="1" applyBorder="1"/>
    <xf numFmtId="0" fontId="9" fillId="4" borderId="22" xfId="0" applyFont="1" applyFill="1" applyBorder="1"/>
    <xf numFmtId="0" fontId="9" fillId="2" borderId="9" xfId="0" applyFont="1" applyFill="1" applyBorder="1" applyAlignment="1">
      <alignment horizontal="center" vertical="center"/>
    </xf>
    <xf numFmtId="164" fontId="9" fillId="4" borderId="10" xfId="1" applyNumberFormat="1" applyFont="1" applyFill="1" applyBorder="1"/>
    <xf numFmtId="0" fontId="9" fillId="4" borderId="10" xfId="0" applyFont="1" applyFill="1" applyBorder="1"/>
    <xf numFmtId="0" fontId="9" fillId="2" borderId="0" xfId="0" applyFont="1" applyFill="1" applyBorder="1" applyAlignment="1">
      <alignment horizontal="center"/>
    </xf>
    <xf numFmtId="0" fontId="0" fillId="2" borderId="23" xfId="0" applyFill="1" applyBorder="1" applyAlignment="1">
      <alignment horizontal="center" vertical="center"/>
    </xf>
    <xf numFmtId="0" fontId="0" fillId="2" borderId="1" xfId="0" applyFill="1" applyBorder="1"/>
    <xf numFmtId="0" fontId="9" fillId="7" borderId="1" xfId="0" applyFont="1" applyFill="1" applyBorder="1"/>
    <xf numFmtId="164" fontId="9" fillId="5" borderId="24" xfId="1" applyNumberFormat="1" applyFont="1" applyFill="1" applyBorder="1"/>
    <xf numFmtId="0" fontId="9" fillId="0" borderId="23" xfId="0" applyFont="1" applyFill="1" applyBorder="1" applyAlignment="1">
      <alignment vertical="center"/>
    </xf>
    <xf numFmtId="0" fontId="9" fillId="0" borderId="0" xfId="0" applyFont="1" applyFill="1" applyBorder="1" applyAlignment="1"/>
    <xf numFmtId="164" fontId="0" fillId="2" borderId="25" xfId="1" applyNumberFormat="1" applyFont="1" applyFill="1" applyBorder="1"/>
    <xf numFmtId="0" fontId="4" fillId="0" borderId="19" xfId="0" applyFont="1" applyFill="1" applyBorder="1" applyAlignment="1">
      <alignment horizontal="center" vertical="center"/>
    </xf>
    <xf numFmtId="164" fontId="3" fillId="0" borderId="20" xfId="1" applyNumberFormat="1" applyFont="1" applyFill="1" applyBorder="1" applyAlignment="1">
      <alignment horizontal="center" vertical="center"/>
    </xf>
    <xf numFmtId="0" fontId="9" fillId="7" borderId="11" xfId="0" applyFont="1" applyFill="1" applyBorder="1"/>
    <xf numFmtId="164" fontId="9" fillId="4" borderId="22" xfId="1" applyNumberFormat="1" applyFont="1" applyFill="1" applyBorder="1"/>
    <xf numFmtId="0" fontId="9" fillId="7" borderId="16" xfId="0" applyFont="1" applyFill="1" applyBorder="1"/>
    <xf numFmtId="164" fontId="0" fillId="2" borderId="0" xfId="1" applyNumberFormat="1" applyFont="1" applyFill="1"/>
    <xf numFmtId="164" fontId="3" fillId="0" borderId="20" xfId="1" applyNumberFormat="1" applyFont="1" applyFill="1" applyBorder="1" applyAlignment="1">
      <alignment horizontal="center" vertical="center" wrapText="1"/>
    </xf>
    <xf numFmtId="0" fontId="9" fillId="2" borderId="26" xfId="0" applyFont="1" applyFill="1" applyBorder="1" applyAlignment="1">
      <alignment horizontal="center" vertical="center"/>
    </xf>
    <xf numFmtId="0" fontId="3" fillId="2" borderId="19" xfId="0" applyFont="1" applyFill="1" applyBorder="1"/>
    <xf numFmtId="0" fontId="9" fillId="6" borderId="27" xfId="0" applyFont="1" applyFill="1" applyBorder="1"/>
    <xf numFmtId="164" fontId="9" fillId="5" borderId="7" xfId="1" applyNumberFormat="1" applyFont="1" applyFill="1" applyBorder="1"/>
    <xf numFmtId="0" fontId="9" fillId="2" borderId="0" xfId="0" applyFont="1" applyFill="1" applyBorder="1" applyAlignment="1">
      <alignment vertical="top" wrapText="1"/>
    </xf>
    <xf numFmtId="0" fontId="0" fillId="2" borderId="0" xfId="0" applyFill="1" applyBorder="1" applyAlignment="1">
      <alignment vertical="top" wrapText="1"/>
    </xf>
    <xf numFmtId="0" fontId="0" fillId="2" borderId="0" xfId="0" applyFill="1" applyBorder="1" applyAlignment="1">
      <alignment horizontal="center" vertical="center"/>
    </xf>
    <xf numFmtId="0" fontId="11" fillId="2" borderId="0" xfId="0" applyFont="1" applyFill="1" applyBorder="1" applyAlignment="1">
      <alignment vertical="center"/>
    </xf>
    <xf numFmtId="0" fontId="1" fillId="2" borderId="0" xfId="0" applyFont="1" applyFill="1" applyBorder="1" applyAlignment="1">
      <alignment vertical="center"/>
    </xf>
    <xf numFmtId="0" fontId="3" fillId="0" borderId="26" xfId="0" applyFont="1" applyFill="1" applyBorder="1" applyAlignment="1">
      <alignment horizontal="center" vertical="center"/>
    </xf>
    <xf numFmtId="0" fontId="9" fillId="2" borderId="4" xfId="0" applyFont="1" applyFill="1" applyBorder="1" applyAlignment="1">
      <alignment horizontal="center"/>
    </xf>
    <xf numFmtId="0" fontId="9" fillId="2" borderId="5" xfId="0" applyFont="1" applyFill="1" applyBorder="1"/>
    <xf numFmtId="0" fontId="9" fillId="4" borderId="6" xfId="0" applyFont="1" applyFill="1" applyBorder="1"/>
    <xf numFmtId="0" fontId="0" fillId="2" borderId="0" xfId="0" applyFill="1" applyAlignment="1">
      <alignment horizontal="center" vertical="center"/>
    </xf>
    <xf numFmtId="0" fontId="9" fillId="2" borderId="15" xfId="0" applyFont="1" applyFill="1" applyBorder="1" applyAlignment="1">
      <alignment horizontal="center"/>
    </xf>
    <xf numFmtId="0" fontId="8" fillId="2" borderId="16" xfId="0" applyFont="1" applyFill="1" applyBorder="1"/>
    <xf numFmtId="0" fontId="9" fillId="5" borderId="24" xfId="0" applyFont="1" applyFill="1" applyBorder="1"/>
    <xf numFmtId="0" fontId="0" fillId="0" borderId="23" xfId="0" applyBorder="1"/>
    <xf numFmtId="0" fontId="0" fillId="0" borderId="0" xfId="0" applyBorder="1"/>
    <xf numFmtId="0" fontId="0" fillId="0" borderId="25" xfId="0" applyBorder="1"/>
    <xf numFmtId="0" fontId="9" fillId="0" borderId="28" xfId="0" applyFont="1" applyFill="1" applyBorder="1" applyAlignment="1">
      <alignment horizont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9" fillId="2" borderId="30" xfId="0" applyFont="1" applyFill="1" applyBorder="1" applyAlignment="1">
      <alignment horizontal="center"/>
    </xf>
    <xf numFmtId="0" fontId="8" fillId="2" borderId="13" xfId="0" applyFont="1" applyFill="1" applyBorder="1"/>
    <xf numFmtId="0" fontId="9" fillId="2" borderId="26" xfId="0" applyFont="1" applyFill="1" applyBorder="1" applyAlignment="1">
      <alignment horizontal="center"/>
    </xf>
    <xf numFmtId="0" fontId="9" fillId="0" borderId="11" xfId="0" applyFont="1" applyFill="1" applyBorder="1"/>
    <xf numFmtId="0" fontId="9" fillId="3" borderId="11" xfId="0" applyFont="1" applyFill="1" applyBorder="1"/>
    <xf numFmtId="0" fontId="9" fillId="5" borderId="22" xfId="0" applyFont="1" applyFill="1" applyBorder="1"/>
    <xf numFmtId="43" fontId="9" fillId="4" borderId="1" xfId="0" applyNumberFormat="1" applyFont="1" applyFill="1" applyBorder="1"/>
    <xf numFmtId="0" fontId="9" fillId="2" borderId="30" xfId="0" applyFont="1" applyFill="1" applyBorder="1" applyAlignment="1">
      <alignment horizontal="center" vertical="center"/>
    </xf>
    <xf numFmtId="0" fontId="9" fillId="2" borderId="13" xfId="0" applyFont="1" applyFill="1" applyBorder="1"/>
    <xf numFmtId="0" fontId="9" fillId="4" borderId="13" xfId="0" applyFont="1" applyFill="1" applyBorder="1"/>
    <xf numFmtId="0" fontId="9" fillId="2" borderId="26" xfId="0" applyFont="1" applyFill="1" applyBorder="1"/>
    <xf numFmtId="43" fontId="9" fillId="5" borderId="19" xfId="1" applyFont="1" applyFill="1" applyBorder="1"/>
    <xf numFmtId="0" fontId="9" fillId="5" borderId="19" xfId="0" applyFont="1" applyFill="1" applyBorder="1"/>
    <xf numFmtId="0" fontId="7" fillId="0" borderId="0" xfId="3" applyFont="1" applyFill="1" applyBorder="1" applyAlignment="1">
      <alignment vertical="center"/>
    </xf>
    <xf numFmtId="0" fontId="8" fillId="0" borderId="0" xfId="3" applyFont="1" applyFill="1" applyBorder="1"/>
    <xf numFmtId="0" fontId="8" fillId="3" borderId="0" xfId="0" applyFont="1" applyFill="1" applyAlignment="1">
      <alignment horizontal="center" vertical="center"/>
    </xf>
    <xf numFmtId="0" fontId="8" fillId="6" borderId="0" xfId="0" applyFont="1" applyFill="1" applyAlignment="1">
      <alignment horizontal="center" vertical="center"/>
    </xf>
    <xf numFmtId="0" fontId="1" fillId="0" borderId="0" xfId="3"/>
    <xf numFmtId="0" fontId="5" fillId="0" borderId="0" xfId="3" applyFont="1" applyFill="1" applyBorder="1" applyAlignment="1">
      <alignment vertical="center"/>
    </xf>
    <xf numFmtId="0" fontId="9" fillId="2" borderId="0" xfId="3" applyFont="1" applyFill="1" applyBorder="1"/>
    <xf numFmtId="0" fontId="13" fillId="0" borderId="0" xfId="3" applyFont="1" applyFill="1" applyBorder="1" applyAlignment="1">
      <alignment vertical="center"/>
    </xf>
    <xf numFmtId="0" fontId="4" fillId="0" borderId="0" xfId="3" applyFont="1" applyFill="1" applyBorder="1" applyAlignment="1">
      <alignment vertical="center"/>
    </xf>
    <xf numFmtId="0" fontId="4" fillId="0" borderId="0" xfId="3" applyFont="1" applyFill="1" applyBorder="1"/>
    <xf numFmtId="0" fontId="9" fillId="0" borderId="0" xfId="3" applyFont="1"/>
    <xf numFmtId="0" fontId="3" fillId="0" borderId="19" xfId="3" applyFont="1" applyFill="1" applyBorder="1" applyAlignment="1">
      <alignment horizontal="center" vertical="center"/>
    </xf>
    <xf numFmtId="0" fontId="3" fillId="0" borderId="20" xfId="3" applyFont="1" applyFill="1" applyBorder="1" applyAlignment="1">
      <alignment horizontal="center" vertical="center"/>
    </xf>
    <xf numFmtId="0" fontId="3" fillId="0" borderId="32" xfId="3" applyFont="1" applyFill="1" applyBorder="1" applyAlignment="1">
      <alignment horizontal="center" vertical="center"/>
    </xf>
    <xf numFmtId="0" fontId="3" fillId="0" borderId="33" xfId="3" applyFont="1" applyFill="1" applyBorder="1" applyAlignment="1">
      <alignment horizontal="center" vertical="center"/>
    </xf>
    <xf numFmtId="0" fontId="9" fillId="0" borderId="30" xfId="3" applyFont="1" applyBorder="1" applyAlignment="1">
      <alignment horizontal="center" vertical="center"/>
    </xf>
    <xf numFmtId="0" fontId="4" fillId="0" borderId="13" xfId="3" applyFont="1" applyFill="1" applyBorder="1" applyAlignment="1">
      <alignment vertical="center"/>
    </xf>
    <xf numFmtId="3" fontId="4" fillId="4" borderId="13" xfId="3" applyNumberFormat="1" applyFont="1" applyFill="1" applyBorder="1"/>
    <xf numFmtId="3" fontId="4" fillId="0" borderId="12" xfId="3" applyNumberFormat="1" applyFont="1" applyFill="1" applyBorder="1"/>
    <xf numFmtId="0" fontId="4" fillId="0" borderId="35" xfId="3" applyFont="1" applyFill="1" applyBorder="1"/>
    <xf numFmtId="0" fontId="4" fillId="0" borderId="36" xfId="3" applyFont="1" applyFill="1" applyBorder="1"/>
    <xf numFmtId="0" fontId="4" fillId="0" borderId="21" xfId="3" applyFont="1" applyFill="1" applyBorder="1" applyAlignment="1">
      <alignment horizontal="center" vertical="center"/>
    </xf>
    <xf numFmtId="0" fontId="4" fillId="0" borderId="11" xfId="3" applyFont="1" applyFill="1" applyBorder="1" applyAlignment="1">
      <alignment vertical="center"/>
    </xf>
    <xf numFmtId="3" fontId="4" fillId="4" borderId="11" xfId="3" applyNumberFormat="1" applyFont="1" applyFill="1" applyBorder="1"/>
    <xf numFmtId="3" fontId="4" fillId="0" borderId="22" xfId="3" applyNumberFormat="1" applyFont="1" applyFill="1" applyBorder="1"/>
    <xf numFmtId="0" fontId="4" fillId="0" borderId="9" xfId="3" applyFont="1" applyFill="1" applyBorder="1" applyAlignment="1">
      <alignment horizontal="center" vertical="center"/>
    </xf>
    <xf numFmtId="0" fontId="4" fillId="0" borderId="1" xfId="3" applyFont="1" applyFill="1" applyBorder="1" applyAlignment="1">
      <alignment vertical="center"/>
    </xf>
    <xf numFmtId="3" fontId="4" fillId="4" borderId="1" xfId="3" applyNumberFormat="1" applyFont="1" applyFill="1" applyBorder="1"/>
    <xf numFmtId="3" fontId="4" fillId="0" borderId="10" xfId="3" applyNumberFormat="1" applyFont="1" applyFill="1" applyBorder="1"/>
    <xf numFmtId="0" fontId="4" fillId="0" borderId="9" xfId="3" applyFont="1" applyFill="1" applyBorder="1" applyAlignment="1">
      <alignment horizontal="center" vertical="center" wrapText="1"/>
    </xf>
    <xf numFmtId="0" fontId="4" fillId="0" borderId="1" xfId="3" applyFont="1" applyFill="1" applyBorder="1" applyAlignment="1">
      <alignment vertical="center" wrapText="1"/>
    </xf>
    <xf numFmtId="3" fontId="4" fillId="5" borderId="1" xfId="3" applyNumberFormat="1" applyFont="1" applyFill="1" applyBorder="1"/>
    <xf numFmtId="0" fontId="4" fillId="0" borderId="30" xfId="3" applyFont="1" applyFill="1" applyBorder="1" applyAlignment="1">
      <alignment horizontal="center" vertical="center"/>
    </xf>
    <xf numFmtId="3" fontId="4" fillId="5" borderId="13" xfId="3" applyNumberFormat="1" applyFont="1" applyFill="1" applyBorder="1"/>
    <xf numFmtId="0" fontId="4" fillId="0" borderId="38" xfId="3" applyFont="1" applyFill="1" applyBorder="1" applyAlignment="1">
      <alignment horizontal="center" vertical="center"/>
    </xf>
    <xf numFmtId="0" fontId="4" fillId="0" borderId="39" xfId="3" applyFont="1" applyFill="1" applyBorder="1" applyAlignment="1">
      <alignment vertical="center"/>
    </xf>
    <xf numFmtId="3" fontId="4" fillId="4" borderId="39" xfId="3" applyNumberFormat="1" applyFont="1" applyFill="1" applyBorder="1"/>
    <xf numFmtId="3" fontId="4" fillId="0" borderId="40" xfId="3" applyNumberFormat="1" applyFont="1" applyFill="1" applyBorder="1"/>
    <xf numFmtId="0" fontId="4" fillId="0" borderId="21" xfId="3" applyFont="1" applyFill="1" applyBorder="1" applyAlignment="1">
      <alignment horizontal="center" vertical="center" wrapText="1"/>
    </xf>
    <xf numFmtId="0" fontId="4" fillId="0" borderId="11" xfId="3" applyFont="1" applyFill="1" applyBorder="1" applyAlignment="1">
      <alignment vertical="center" wrapText="1"/>
    </xf>
    <xf numFmtId="3" fontId="4" fillId="3" borderId="11" xfId="3" applyNumberFormat="1" applyFont="1" applyFill="1" applyBorder="1"/>
    <xf numFmtId="3" fontId="4" fillId="6" borderId="1" xfId="3" applyNumberFormat="1" applyFont="1" applyFill="1" applyBorder="1"/>
    <xf numFmtId="0" fontId="3" fillId="0" borderId="15" xfId="3" applyFont="1" applyFill="1" applyBorder="1" applyAlignment="1">
      <alignment horizontal="center" vertical="center" wrapText="1"/>
    </xf>
    <xf numFmtId="0" fontId="3" fillId="0" borderId="16" xfId="3" applyFont="1" applyFill="1" applyBorder="1" applyAlignment="1">
      <alignment vertical="center" wrapText="1"/>
    </xf>
    <xf numFmtId="165" fontId="4" fillId="5" borderId="16" xfId="3" applyNumberFormat="1" applyFont="1" applyFill="1" applyBorder="1"/>
    <xf numFmtId="165" fontId="4" fillId="0" borderId="24" xfId="3" applyNumberFormat="1" applyFont="1" applyFill="1" applyBorder="1"/>
    <xf numFmtId="0" fontId="11" fillId="0" borderId="0" xfId="3" applyFont="1" applyBorder="1" applyAlignment="1">
      <alignment horizontal="left" vertical="center" wrapText="1"/>
    </xf>
    <xf numFmtId="0" fontId="11" fillId="0" borderId="0" xfId="3" applyFont="1" applyBorder="1" applyAlignment="1">
      <alignment horizontal="left" wrapText="1"/>
    </xf>
    <xf numFmtId="165" fontId="1" fillId="0" borderId="0" xfId="3" applyNumberFormat="1" applyBorder="1"/>
    <xf numFmtId="0" fontId="1" fillId="0" borderId="0" xfId="3" applyBorder="1"/>
    <xf numFmtId="0" fontId="0" fillId="0" borderId="0" xfId="0" applyAlignment="1">
      <alignment vertical="center"/>
    </xf>
    <xf numFmtId="0" fontId="9" fillId="0" borderId="0" xfId="3" applyFont="1" applyBorder="1"/>
    <xf numFmtId="0" fontId="5" fillId="0" borderId="0" xfId="3" applyFont="1" applyBorder="1" applyAlignment="1">
      <alignment horizontal="left"/>
    </xf>
    <xf numFmtId="0" fontId="9" fillId="0" borderId="3" xfId="3" applyFont="1" applyBorder="1"/>
    <xf numFmtId="0" fontId="9" fillId="0" borderId="32" xfId="3" applyFont="1" applyBorder="1"/>
    <xf numFmtId="0" fontId="1" fillId="0" borderId="32" xfId="3" applyBorder="1"/>
    <xf numFmtId="0" fontId="1" fillId="0" borderId="33" xfId="3" applyBorder="1"/>
    <xf numFmtId="0" fontId="8" fillId="0" borderId="0" xfId="3" applyFont="1" applyBorder="1"/>
    <xf numFmtId="0" fontId="9" fillId="0" borderId="23" xfId="3" applyFont="1" applyBorder="1"/>
    <xf numFmtId="0" fontId="1" fillId="0" borderId="25" xfId="3" applyBorder="1"/>
    <xf numFmtId="0" fontId="4" fillId="0" borderId="0" xfId="3" applyFont="1" applyBorder="1"/>
    <xf numFmtId="0" fontId="15" fillId="0" borderId="0" xfId="3" applyFont="1"/>
    <xf numFmtId="0" fontId="9" fillId="0" borderId="41" xfId="3" applyFont="1" applyBorder="1"/>
    <xf numFmtId="0" fontId="9" fillId="0" borderId="42" xfId="3" applyFont="1" applyBorder="1"/>
    <xf numFmtId="0" fontId="1" fillId="0" borderId="42" xfId="3" applyBorder="1"/>
    <xf numFmtId="0" fontId="1" fillId="0" borderId="43" xfId="3" applyBorder="1"/>
    <xf numFmtId="0" fontId="16" fillId="0" borderId="0" xfId="3" applyFont="1" applyAlignment="1">
      <alignment horizontal="center"/>
    </xf>
    <xf numFmtId="0" fontId="3" fillId="0" borderId="3" xfId="3" applyFont="1" applyBorder="1" applyAlignment="1">
      <alignment horizontal="center" vertical="center"/>
    </xf>
    <xf numFmtId="0" fontId="3" fillId="0" borderId="44" xfId="3" applyFont="1" applyBorder="1" applyAlignment="1">
      <alignment horizontal="center" vertical="center" wrapText="1"/>
    </xf>
    <xf numFmtId="0" fontId="1" fillId="0" borderId="4" xfId="3" applyFont="1" applyBorder="1" applyAlignment="1">
      <alignment horizontal="center" vertical="center"/>
    </xf>
    <xf numFmtId="0" fontId="4" fillId="8" borderId="5" xfId="3" applyFont="1" applyFill="1" applyBorder="1" applyAlignment="1">
      <alignment horizontal="left" vertical="center"/>
    </xf>
    <xf numFmtId="3" fontId="4" fillId="3" borderId="5" xfId="3" applyNumberFormat="1" applyFont="1" applyFill="1" applyBorder="1" applyAlignment="1">
      <alignment horizontal="center" vertical="center"/>
    </xf>
    <xf numFmtId="3" fontId="17" fillId="0" borderId="6" xfId="3" applyNumberFormat="1" applyFont="1" applyFill="1" applyBorder="1" applyAlignment="1">
      <alignment horizontal="center" vertical="center"/>
    </xf>
    <xf numFmtId="3" fontId="1" fillId="3" borderId="44" xfId="3" applyNumberFormat="1" applyFill="1" applyBorder="1"/>
    <xf numFmtId="0" fontId="1" fillId="0" borderId="9" xfId="3" applyFont="1" applyBorder="1" applyAlignment="1">
      <alignment horizontal="center" vertical="center"/>
    </xf>
    <xf numFmtId="0" fontId="4" fillId="8" borderId="1" xfId="3" applyFont="1" applyFill="1" applyBorder="1" applyAlignment="1">
      <alignment horizontal="left" vertical="center"/>
    </xf>
    <xf numFmtId="3" fontId="4" fillId="3" borderId="1" xfId="3" applyNumberFormat="1" applyFont="1" applyFill="1" applyBorder="1" applyAlignment="1">
      <alignment horizontal="center" vertical="center"/>
    </xf>
    <xf numFmtId="3" fontId="17" fillId="0" borderId="10" xfId="3" applyNumberFormat="1" applyFont="1" applyFill="1" applyBorder="1" applyAlignment="1">
      <alignment horizontal="center" vertical="center"/>
    </xf>
    <xf numFmtId="3" fontId="1" fillId="3" borderId="7" xfId="3" applyNumberFormat="1" applyFill="1" applyBorder="1"/>
    <xf numFmtId="0" fontId="18" fillId="0" borderId="10" xfId="3" applyFont="1" applyBorder="1"/>
    <xf numFmtId="3" fontId="1" fillId="9" borderId="45" xfId="3" applyNumberFormat="1" applyFill="1" applyBorder="1"/>
    <xf numFmtId="3" fontId="1" fillId="3" borderId="46" xfId="3" applyNumberFormat="1" applyFill="1" applyBorder="1"/>
    <xf numFmtId="0" fontId="4" fillId="10" borderId="1" xfId="3" applyFont="1" applyFill="1" applyBorder="1" applyAlignment="1">
      <alignment horizontal="left" vertical="center"/>
    </xf>
    <xf numFmtId="3" fontId="1" fillId="3" borderId="47" xfId="3" applyNumberFormat="1" applyFill="1" applyBorder="1"/>
    <xf numFmtId="0" fontId="4" fillId="10" borderId="1" xfId="3" applyFont="1" applyFill="1" applyBorder="1" applyAlignment="1">
      <alignment vertical="center"/>
    </xf>
    <xf numFmtId="0" fontId="4" fillId="11" borderId="1" xfId="3" applyFont="1" applyFill="1" applyBorder="1" applyAlignment="1">
      <alignment horizontal="left" vertical="center"/>
    </xf>
    <xf numFmtId="0" fontId="4" fillId="11" borderId="1" xfId="3" applyFont="1" applyFill="1" applyBorder="1" applyAlignment="1">
      <alignment vertical="center"/>
    </xf>
    <xf numFmtId="0" fontId="1" fillId="3" borderId="1" xfId="3" applyFill="1" applyBorder="1" applyAlignment="1">
      <alignment horizontal="center"/>
    </xf>
    <xf numFmtId="0" fontId="4" fillId="12" borderId="1" xfId="3" applyFont="1" applyFill="1" applyBorder="1" applyAlignment="1">
      <alignment horizontal="left" vertical="center"/>
    </xf>
    <xf numFmtId="0" fontId="4" fillId="12" borderId="1" xfId="3" applyFont="1" applyFill="1" applyBorder="1" applyAlignment="1">
      <alignment vertical="center"/>
    </xf>
    <xf numFmtId="0" fontId="4" fillId="13" borderId="1" xfId="3" applyFont="1" applyFill="1" applyBorder="1" applyAlignment="1">
      <alignment horizontal="left" vertical="center"/>
    </xf>
    <xf numFmtId="3" fontId="4" fillId="3" borderId="1" xfId="4" applyNumberFormat="1" applyFont="1" applyFill="1" applyBorder="1" applyAlignment="1">
      <alignment horizontal="center" vertical="center"/>
    </xf>
    <xf numFmtId="0" fontId="4" fillId="13" borderId="1" xfId="3" applyFont="1" applyFill="1" applyBorder="1" applyAlignment="1">
      <alignment vertical="center"/>
    </xf>
    <xf numFmtId="0" fontId="1" fillId="3" borderId="1" xfId="4" applyFont="1" applyFill="1" applyBorder="1" applyAlignment="1">
      <alignment horizontal="center"/>
    </xf>
    <xf numFmtId="0" fontId="1" fillId="0" borderId="30" xfId="3" applyFont="1" applyBorder="1" applyAlignment="1">
      <alignment horizontal="center" vertical="center"/>
    </xf>
    <xf numFmtId="0" fontId="4" fillId="13" borderId="13" xfId="3" applyFont="1" applyFill="1" applyBorder="1" applyAlignment="1">
      <alignment horizontal="left" vertical="center"/>
    </xf>
    <xf numFmtId="3" fontId="4" fillId="3" borderId="13" xfId="4" applyNumberFormat="1" applyFont="1" applyFill="1" applyBorder="1" applyAlignment="1">
      <alignment horizontal="center" vertical="center"/>
    </xf>
    <xf numFmtId="3" fontId="17" fillId="0" borderId="12" xfId="3" applyNumberFormat="1" applyFont="1" applyFill="1" applyBorder="1" applyAlignment="1">
      <alignment horizontal="center" vertical="center"/>
    </xf>
    <xf numFmtId="0" fontId="1" fillId="0" borderId="4" xfId="3" applyBorder="1" applyAlignment="1">
      <alignment horizontal="center" vertical="center"/>
    </xf>
    <xf numFmtId="0" fontId="3" fillId="0" borderId="5" xfId="3" applyFont="1" applyFill="1" applyBorder="1" applyAlignment="1">
      <alignment horizontal="right" vertical="center"/>
    </xf>
    <xf numFmtId="3" fontId="4" fillId="6" borderId="5" xfId="3" applyNumberFormat="1" applyFont="1" applyFill="1" applyBorder="1" applyAlignment="1">
      <alignment horizontal="center" vertical="center"/>
    </xf>
    <xf numFmtId="3" fontId="4" fillId="6" borderId="48" xfId="3" applyNumberFormat="1" applyFont="1" applyFill="1" applyBorder="1" applyAlignment="1">
      <alignment horizontal="center" vertical="center"/>
    </xf>
    <xf numFmtId="0" fontId="1" fillId="0" borderId="9" xfId="3" applyBorder="1" applyAlignment="1">
      <alignment horizontal="center" vertical="center"/>
    </xf>
    <xf numFmtId="0" fontId="3" fillId="0" borderId="1" xfId="3" applyFont="1" applyFill="1" applyBorder="1" applyAlignment="1">
      <alignment horizontal="right" vertical="center"/>
    </xf>
    <xf numFmtId="3" fontId="4" fillId="6" borderId="1" xfId="3" applyNumberFormat="1" applyFont="1" applyFill="1" applyBorder="1" applyAlignment="1">
      <alignment horizontal="center" vertical="center"/>
    </xf>
    <xf numFmtId="3" fontId="4" fillId="6" borderId="46" xfId="3" applyNumberFormat="1" applyFont="1" applyFill="1" applyBorder="1" applyAlignment="1">
      <alignment horizontal="center" vertical="center"/>
    </xf>
    <xf numFmtId="0" fontId="1" fillId="0" borderId="15" xfId="3" applyBorder="1" applyAlignment="1">
      <alignment horizontal="center" vertical="center"/>
    </xf>
    <xf numFmtId="0" fontId="3" fillId="0" borderId="16" xfId="3" applyFont="1" applyFill="1" applyBorder="1" applyAlignment="1">
      <alignment horizontal="right" vertical="center"/>
    </xf>
    <xf numFmtId="3" fontId="4" fillId="6" borderId="16" xfId="3" applyNumberFormat="1" applyFont="1" applyFill="1" applyBorder="1" applyAlignment="1">
      <alignment horizontal="center" vertical="center"/>
    </xf>
    <xf numFmtId="166" fontId="17" fillId="0" borderId="24" xfId="3" applyNumberFormat="1" applyFont="1" applyFill="1" applyBorder="1" applyAlignment="1">
      <alignment horizontal="center" vertical="center"/>
    </xf>
    <xf numFmtId="3" fontId="4" fillId="9" borderId="49" xfId="3" applyNumberFormat="1" applyFont="1" applyFill="1" applyBorder="1" applyAlignment="1">
      <alignment horizontal="center" vertical="center"/>
    </xf>
    <xf numFmtId="0" fontId="1" fillId="0" borderId="21" xfId="3" applyBorder="1" applyAlignment="1">
      <alignment horizontal="center" vertical="center"/>
    </xf>
    <xf numFmtId="165" fontId="4" fillId="6" borderId="11" xfId="3" applyNumberFormat="1" applyFont="1" applyFill="1" applyBorder="1" applyAlignment="1">
      <alignment horizontal="center" vertical="center"/>
    </xf>
    <xf numFmtId="165" fontId="17" fillId="0" borderId="22" xfId="3" applyNumberFormat="1" applyFont="1" applyFill="1" applyBorder="1" applyAlignment="1">
      <alignment horizontal="center" vertical="center"/>
    </xf>
    <xf numFmtId="9" fontId="1" fillId="9" borderId="45" xfId="3" applyNumberFormat="1" applyFill="1" applyBorder="1"/>
    <xf numFmtId="0" fontId="1" fillId="0" borderId="30" xfId="3" applyBorder="1"/>
    <xf numFmtId="0" fontId="3" fillId="0" borderId="13" xfId="3" applyFont="1" applyBorder="1" applyAlignment="1">
      <alignment horizontal="right"/>
    </xf>
    <xf numFmtId="43" fontId="4" fillId="5" borderId="13" xfId="1" applyFont="1" applyFill="1" applyBorder="1" applyAlignment="1">
      <alignment horizontal="center"/>
    </xf>
    <xf numFmtId="166" fontId="17" fillId="0" borderId="12" xfId="3" applyNumberFormat="1" applyFont="1" applyFill="1" applyBorder="1" applyAlignment="1">
      <alignment horizontal="center"/>
    </xf>
    <xf numFmtId="3" fontId="4" fillId="6" borderId="47" xfId="3" applyNumberFormat="1" applyFont="1" applyFill="1" applyBorder="1" applyAlignment="1">
      <alignment horizontal="center"/>
    </xf>
    <xf numFmtId="0" fontId="19" fillId="0" borderId="5" xfId="3" applyFont="1" applyFill="1" applyBorder="1" applyAlignment="1">
      <alignment vertical="center" wrapText="1"/>
    </xf>
    <xf numFmtId="3" fontId="3" fillId="3" borderId="5" xfId="3" applyNumberFormat="1" applyFont="1" applyFill="1" applyBorder="1" applyAlignment="1">
      <alignment horizontal="center" vertical="center"/>
    </xf>
    <xf numFmtId="3" fontId="1" fillId="3" borderId="48" xfId="3" applyNumberFormat="1" applyFill="1" applyBorder="1"/>
    <xf numFmtId="3" fontId="20" fillId="0" borderId="24" xfId="3" applyNumberFormat="1" applyFont="1" applyFill="1" applyBorder="1" applyAlignment="1">
      <alignment horizontal="center" vertical="center"/>
    </xf>
    <xf numFmtId="3" fontId="4" fillId="6" borderId="49" xfId="3" applyNumberFormat="1" applyFont="1" applyFill="1" applyBorder="1" applyAlignment="1">
      <alignment horizontal="center" vertical="center"/>
    </xf>
    <xf numFmtId="0" fontId="1" fillId="0" borderId="38" xfId="3" applyBorder="1" applyAlignment="1">
      <alignment horizontal="center" vertical="center"/>
    </xf>
    <xf numFmtId="0" fontId="3" fillId="0" borderId="39" xfId="3" applyFont="1" applyFill="1" applyBorder="1" applyAlignment="1">
      <alignment horizontal="right" vertical="center" wrapText="1"/>
    </xf>
    <xf numFmtId="3" fontId="3" fillId="6" borderId="39" xfId="3" applyNumberFormat="1" applyFont="1" applyFill="1" applyBorder="1" applyAlignment="1">
      <alignment horizontal="center" vertical="center"/>
    </xf>
    <xf numFmtId="166" fontId="20" fillId="0" borderId="40" xfId="3" applyNumberFormat="1" applyFont="1" applyFill="1" applyBorder="1" applyAlignment="1">
      <alignment horizontal="center" vertical="center"/>
    </xf>
    <xf numFmtId="3" fontId="3" fillId="5" borderId="50" xfId="3" applyNumberFormat="1" applyFont="1" applyFill="1" applyBorder="1" applyAlignment="1">
      <alignment horizontal="center"/>
    </xf>
    <xf numFmtId="0" fontId="21" fillId="0" borderId="0" xfId="3" applyFont="1" applyFill="1" applyBorder="1" applyAlignment="1">
      <alignment wrapText="1"/>
    </xf>
    <xf numFmtId="0" fontId="1" fillId="0" borderId="0" xfId="0" applyFont="1"/>
    <xf numFmtId="0" fontId="7" fillId="0" borderId="0" xfId="3" applyFont="1" applyFill="1" applyBorder="1"/>
    <xf numFmtId="0" fontId="7" fillId="0" borderId="0" xfId="0" applyFont="1"/>
    <xf numFmtId="0" fontId="0" fillId="0" borderId="3" xfId="0" applyBorder="1"/>
    <xf numFmtId="0" fontId="0" fillId="0" borderId="32" xfId="0" applyBorder="1"/>
    <xf numFmtId="0" fontId="0" fillId="0" borderId="33" xfId="0" applyBorder="1"/>
    <xf numFmtId="0" fontId="1" fillId="0" borderId="23" xfId="3" applyBorder="1"/>
    <xf numFmtId="0" fontId="5" fillId="0" borderId="0" xfId="3" applyFont="1" applyFill="1" applyBorder="1"/>
    <xf numFmtId="0" fontId="9" fillId="0" borderId="41" xfId="3" applyFont="1" applyFill="1" applyBorder="1"/>
    <xf numFmtId="0" fontId="9" fillId="0" borderId="42" xfId="3" applyFont="1" applyFill="1" applyBorder="1"/>
    <xf numFmtId="0" fontId="9" fillId="0" borderId="0" xfId="3" applyFont="1" applyFill="1" applyBorder="1"/>
    <xf numFmtId="0" fontId="9" fillId="0" borderId="0" xfId="3" applyFont="1" applyFill="1" applyBorder="1" applyAlignment="1">
      <alignment horizontal="center"/>
    </xf>
    <xf numFmtId="0" fontId="1" fillId="0" borderId="0" xfId="3" applyFill="1"/>
    <xf numFmtId="0" fontId="3" fillId="0" borderId="0" xfId="3" applyFont="1" applyFill="1" applyBorder="1"/>
    <xf numFmtId="0" fontId="16" fillId="0" borderId="0" xfId="3" applyFont="1" applyFill="1" applyAlignment="1">
      <alignment horizontal="center"/>
    </xf>
    <xf numFmtId="0" fontId="3" fillId="0" borderId="26" xfId="3" applyFont="1" applyBorder="1" applyAlignment="1">
      <alignment horizontal="center" vertical="center"/>
    </xf>
    <xf numFmtId="0" fontId="3" fillId="0" borderId="7" xfId="3" applyFont="1" applyFill="1" applyBorder="1" applyAlignment="1">
      <alignment horizontal="center" vertical="center" wrapText="1"/>
    </xf>
    <xf numFmtId="0" fontId="4" fillId="0" borderId="4" xfId="3" applyFont="1" applyFill="1" applyBorder="1" applyAlignment="1">
      <alignment horizontal="center" vertical="center"/>
    </xf>
    <xf numFmtId="0" fontId="4" fillId="0" borderId="5" xfId="3" applyFont="1" applyFill="1" applyBorder="1" applyAlignment="1">
      <alignment horizontal="left" vertical="center"/>
    </xf>
    <xf numFmtId="3" fontId="4" fillId="3" borderId="5" xfId="3" applyNumberFormat="1" applyFont="1" applyFill="1" applyBorder="1"/>
    <xf numFmtId="3" fontId="4" fillId="0" borderId="6" xfId="3" applyNumberFormat="1" applyFont="1" applyFill="1" applyBorder="1"/>
    <xf numFmtId="3" fontId="1" fillId="0" borderId="0" xfId="3" applyNumberFormat="1" applyFill="1"/>
    <xf numFmtId="3" fontId="4" fillId="3" borderId="48" xfId="3" applyNumberFormat="1" applyFont="1" applyFill="1" applyBorder="1"/>
    <xf numFmtId="3" fontId="4" fillId="3" borderId="1" xfId="3" applyNumberFormat="1" applyFont="1" applyFill="1" applyBorder="1"/>
    <xf numFmtId="3" fontId="4" fillId="3" borderId="46" xfId="3" applyNumberFormat="1" applyFont="1" applyFill="1" applyBorder="1"/>
    <xf numFmtId="0" fontId="4" fillId="0" borderId="26" xfId="3" applyFont="1" applyFill="1" applyBorder="1" applyAlignment="1">
      <alignment horizontal="center" vertical="center"/>
    </xf>
    <xf numFmtId="0" fontId="4" fillId="0" borderId="19" xfId="3" applyFont="1" applyFill="1" applyBorder="1" applyAlignment="1">
      <alignment vertical="center"/>
    </xf>
    <xf numFmtId="165" fontId="4" fillId="6" borderId="19" xfId="3" applyNumberFormat="1" applyFont="1" applyFill="1" applyBorder="1"/>
    <xf numFmtId="165" fontId="4" fillId="0" borderId="20" xfId="3" applyNumberFormat="1" applyFont="1" applyFill="1" applyBorder="1"/>
    <xf numFmtId="9" fontId="1" fillId="0" borderId="0" xfId="3" applyNumberFormat="1" applyFill="1"/>
    <xf numFmtId="165" fontId="4" fillId="9" borderId="7" xfId="3" applyNumberFormat="1" applyFont="1" applyFill="1" applyBorder="1"/>
    <xf numFmtId="3" fontId="3" fillId="6" borderId="11" xfId="3" applyNumberFormat="1" applyFont="1" applyFill="1" applyBorder="1"/>
    <xf numFmtId="3" fontId="3" fillId="0" borderId="22" xfId="3" applyNumberFormat="1" applyFont="1" applyFill="1" applyBorder="1"/>
    <xf numFmtId="3" fontId="1" fillId="0" borderId="0" xfId="3" applyNumberFormat="1"/>
    <xf numFmtId="3" fontId="3" fillId="6" borderId="45" xfId="3" applyNumberFormat="1" applyFont="1" applyFill="1" applyBorder="1"/>
    <xf numFmtId="0" fontId="4" fillId="0" borderId="51" xfId="3" applyFont="1" applyFill="1" applyBorder="1" applyAlignment="1">
      <alignment horizontal="center" vertical="center" wrapText="1"/>
    </xf>
    <xf numFmtId="0" fontId="4" fillId="0" borderId="52" xfId="3" applyFont="1" applyFill="1" applyBorder="1" applyAlignment="1">
      <alignment vertical="center" wrapText="1"/>
    </xf>
    <xf numFmtId="3" fontId="3" fillId="4" borderId="52" xfId="4" applyNumberFormat="1" applyFont="1" applyFill="1" applyBorder="1"/>
    <xf numFmtId="3" fontId="4" fillId="0" borderId="53" xfId="3" applyNumberFormat="1" applyFont="1" applyFill="1" applyBorder="1"/>
    <xf numFmtId="3" fontId="3" fillId="4" borderId="54" xfId="3" applyNumberFormat="1" applyFont="1" applyFill="1" applyBorder="1"/>
    <xf numFmtId="0" fontId="4" fillId="0" borderId="26" xfId="3" applyFont="1" applyFill="1" applyBorder="1" applyAlignment="1">
      <alignment horizontal="center" vertical="center" wrapText="1"/>
    </xf>
    <xf numFmtId="0" fontId="3" fillId="0" borderId="19" xfId="3" applyFont="1" applyFill="1" applyBorder="1" applyAlignment="1">
      <alignment vertical="center" wrapText="1"/>
    </xf>
    <xf numFmtId="3" fontId="3" fillId="5" borderId="19" xfId="3" applyNumberFormat="1" applyFont="1" applyFill="1" applyBorder="1"/>
    <xf numFmtId="3" fontId="3" fillId="0" borderId="19" xfId="3" applyNumberFormat="1" applyFont="1" applyFill="1" applyBorder="1"/>
    <xf numFmtId="3" fontId="3" fillId="5" borderId="7" xfId="3" applyNumberFormat="1" applyFont="1" applyFill="1" applyBorder="1"/>
    <xf numFmtId="3" fontId="4" fillId="3" borderId="45" xfId="3" applyNumberFormat="1" applyFont="1" applyFill="1" applyBorder="1"/>
    <xf numFmtId="3" fontId="3" fillId="6" borderId="1" xfId="3" applyNumberFormat="1" applyFont="1" applyFill="1" applyBorder="1"/>
    <xf numFmtId="3" fontId="3" fillId="0" borderId="10" xfId="3" applyNumberFormat="1" applyFont="1" applyFill="1" applyBorder="1"/>
    <xf numFmtId="3" fontId="3" fillId="6" borderId="46" xfId="3" applyNumberFormat="1" applyFont="1" applyFill="1" applyBorder="1"/>
    <xf numFmtId="0" fontId="4" fillId="0" borderId="15" xfId="3" applyFont="1" applyFill="1" applyBorder="1" applyAlignment="1">
      <alignment horizontal="center" vertical="center" wrapText="1"/>
    </xf>
    <xf numFmtId="3" fontId="3" fillId="6" borderId="16" xfId="3" applyNumberFormat="1" applyFont="1" applyFill="1" applyBorder="1"/>
    <xf numFmtId="3" fontId="3" fillId="0" borderId="24" xfId="3" applyNumberFormat="1" applyFont="1" applyFill="1" applyBorder="1"/>
    <xf numFmtId="3" fontId="3" fillId="6" borderId="49" xfId="3" applyNumberFormat="1" applyFont="1" applyFill="1" applyBorder="1"/>
    <xf numFmtId="10" fontId="0" fillId="0" borderId="0" xfId="5" applyNumberFormat="1" applyFont="1"/>
    <xf numFmtId="0" fontId="0" fillId="0" borderId="0" xfId="0" applyFill="1" applyBorder="1"/>
    <xf numFmtId="3" fontId="3" fillId="5" borderId="27" xfId="3" applyNumberFormat="1" applyFont="1" applyFill="1" applyBorder="1"/>
    <xf numFmtId="3" fontId="3" fillId="0" borderId="7" xfId="3" applyNumberFormat="1" applyFont="1" applyFill="1" applyBorder="1"/>
    <xf numFmtId="0" fontId="3" fillId="0" borderId="0" xfId="3" applyFont="1" applyFill="1" applyBorder="1" applyAlignment="1">
      <alignment horizontal="center" vertical="center" wrapText="1"/>
    </xf>
    <xf numFmtId="3" fontId="4" fillId="0" borderId="0" xfId="3" applyNumberFormat="1" applyFont="1" applyFill="1" applyBorder="1"/>
    <xf numFmtId="3" fontId="3" fillId="0" borderId="0" xfId="3" applyNumberFormat="1" applyFont="1" applyFill="1" applyBorder="1"/>
    <xf numFmtId="0" fontId="22" fillId="0" borderId="0" xfId="0" applyFont="1" applyAlignment="1">
      <alignment horizontal="center" vertical="center"/>
    </xf>
    <xf numFmtId="0" fontId="23" fillId="0" borderId="0" xfId="0" applyFont="1"/>
    <xf numFmtId="0" fontId="24" fillId="0" borderId="0" xfId="0" applyFont="1"/>
    <xf numFmtId="0" fontId="25" fillId="0" borderId="35" xfId="0" applyFont="1" applyBorder="1" applyAlignment="1">
      <alignment vertical="center"/>
    </xf>
    <xf numFmtId="0" fontId="25" fillId="0" borderId="35" xfId="0" applyFont="1" applyBorder="1" applyAlignment="1">
      <alignment horizontal="right" vertical="center"/>
    </xf>
    <xf numFmtId="0" fontId="25" fillId="0" borderId="36" xfId="0" applyFont="1" applyBorder="1" applyAlignment="1">
      <alignment vertical="center"/>
    </xf>
    <xf numFmtId="0" fontId="4" fillId="0" borderId="51" xfId="0" applyFont="1" applyFill="1" applyBorder="1" applyAlignment="1">
      <alignment horizontal="center" vertical="center"/>
    </xf>
    <xf numFmtId="0" fontId="26" fillId="6" borderId="1" xfId="0" applyFont="1" applyFill="1" applyBorder="1" applyAlignment="1">
      <alignment horizontal="left"/>
    </xf>
    <xf numFmtId="0" fontId="26" fillId="0" borderId="1" xfId="0" applyFont="1" applyFill="1" applyBorder="1" applyAlignment="1">
      <alignment horizontal="right"/>
    </xf>
    <xf numFmtId="0" fontId="4" fillId="0" borderId="23" xfId="0" applyFont="1" applyFill="1" applyBorder="1" applyAlignment="1">
      <alignment horizontal="center" vertical="center"/>
    </xf>
    <xf numFmtId="0" fontId="5" fillId="0" borderId="0" xfId="0" applyFont="1" applyFill="1" applyBorder="1" applyAlignment="1">
      <alignment horizontal="right"/>
    </xf>
    <xf numFmtId="164" fontId="26" fillId="6" borderId="1" xfId="1" applyNumberFormat="1" applyFont="1" applyFill="1" applyBorder="1" applyAlignment="1">
      <alignment horizontal="left" wrapText="1"/>
    </xf>
    <xf numFmtId="0" fontId="5" fillId="0" borderId="0" xfId="0" applyFont="1" applyFill="1" applyBorder="1" applyAlignment="1">
      <alignment vertical="center"/>
    </xf>
    <xf numFmtId="0" fontId="9" fillId="0" borderId="58" xfId="0" applyFont="1" applyFill="1" applyBorder="1" applyAlignment="1">
      <alignment wrapText="1"/>
    </xf>
    <xf numFmtId="0" fontId="9" fillId="0" borderId="0" xfId="0" applyFont="1" applyFill="1" applyBorder="1"/>
    <xf numFmtId="0" fontId="9" fillId="0" borderId="25" xfId="0" applyFont="1" applyFill="1" applyBorder="1"/>
    <xf numFmtId="0" fontId="5" fillId="14" borderId="9" xfId="0" applyFont="1" applyFill="1" applyBorder="1" applyAlignment="1">
      <alignment horizontal="center" vertical="center" wrapText="1"/>
    </xf>
    <xf numFmtId="0" fontId="3" fillId="14" borderId="1" xfId="0" applyFont="1" applyFill="1" applyBorder="1" applyAlignment="1">
      <alignment horizontal="center" vertical="center" wrapText="1"/>
    </xf>
    <xf numFmtId="164" fontId="3" fillId="14" borderId="1" xfId="1" applyNumberFormat="1"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7" xfId="0" applyFont="1" applyFill="1" applyBorder="1" applyAlignment="1">
      <alignment vertical="center" wrapText="1"/>
    </xf>
    <xf numFmtId="164" fontId="4" fillId="6" borderId="1" xfId="1" applyNumberFormat="1" applyFont="1" applyFill="1" applyBorder="1" applyAlignment="1" applyProtection="1">
      <alignment horizontal="center" vertical="center" wrapText="1"/>
    </xf>
    <xf numFmtId="166" fontId="4" fillId="6" borderId="1" xfId="2" applyNumberFormat="1" applyFont="1" applyFill="1" applyBorder="1" applyAlignment="1" applyProtection="1">
      <alignment horizontal="center" vertical="center"/>
    </xf>
    <xf numFmtId="6" fontId="4" fillId="6" borderId="1" xfId="2" quotePrefix="1" applyNumberFormat="1" applyFont="1" applyFill="1" applyBorder="1" applyAlignment="1" applyProtection="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wrapText="1"/>
    </xf>
    <xf numFmtId="165" fontId="4" fillId="6" borderId="1" xfId="5" applyNumberFormat="1" applyFont="1" applyFill="1" applyBorder="1" applyAlignment="1" applyProtection="1">
      <alignment horizontal="center" vertical="center"/>
      <protection locked="0"/>
    </xf>
    <xf numFmtId="0" fontId="3" fillId="0" borderId="1" xfId="0" applyFont="1" applyFill="1" applyBorder="1" applyAlignment="1">
      <alignment horizontal="right" vertical="center" wrapText="1"/>
    </xf>
    <xf numFmtId="37" fontId="3" fillId="6" borderId="1" xfId="1" applyNumberFormat="1" applyFont="1" applyFill="1" applyBorder="1" applyAlignment="1" applyProtection="1">
      <alignment horizontal="center" vertical="center" wrapText="1"/>
    </xf>
    <xf numFmtId="5" fontId="3" fillId="6" borderId="1" xfId="1" applyNumberFormat="1" applyFont="1" applyFill="1" applyBorder="1" applyAlignment="1" applyProtection="1">
      <alignment horizontal="center" vertical="center" wrapText="1"/>
    </xf>
    <xf numFmtId="164" fontId="4" fillId="0" borderId="0" xfId="1" applyNumberFormat="1" applyFont="1" applyFill="1" applyBorder="1" applyAlignment="1" applyProtection="1">
      <alignment horizontal="center" vertical="center" wrapText="1"/>
      <protection locked="0"/>
    </xf>
    <xf numFmtId="6" fontId="4" fillId="0" borderId="0" xfId="2" applyNumberFormat="1"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4" fillId="0" borderId="11" xfId="0" applyFont="1" applyFill="1" applyBorder="1" applyAlignment="1">
      <alignment horizontal="left" vertical="center" wrapText="1"/>
    </xf>
    <xf numFmtId="164" fontId="4" fillId="6" borderId="11" xfId="1" applyNumberFormat="1" applyFont="1" applyFill="1" applyBorder="1" applyAlignment="1" applyProtection="1">
      <alignment horizontal="center" vertical="center" wrapText="1"/>
    </xf>
    <xf numFmtId="166" fontId="4" fillId="6" borderId="11" xfId="2" quotePrefix="1" applyNumberFormat="1" applyFont="1" applyFill="1" applyBorder="1" applyAlignment="1" applyProtection="1">
      <alignment horizontal="center" vertical="center"/>
    </xf>
    <xf numFmtId="6" fontId="4" fillId="6" borderId="11" xfId="2" quotePrefix="1" applyNumberFormat="1" applyFont="1" applyFill="1" applyBorder="1" applyAlignment="1" applyProtection="1">
      <alignment horizontal="center" vertical="center"/>
    </xf>
    <xf numFmtId="0" fontId="4" fillId="0" borderId="1" xfId="0" applyFont="1" applyFill="1" applyBorder="1" applyAlignment="1">
      <alignment horizontal="left" vertical="center" wrapText="1"/>
    </xf>
    <xf numFmtId="166" fontId="4" fillId="6" borderId="1" xfId="2" quotePrefix="1" applyNumberFormat="1" applyFont="1" applyFill="1" applyBorder="1" applyAlignment="1" applyProtection="1">
      <alignment horizontal="center" vertical="center"/>
    </xf>
    <xf numFmtId="0" fontId="4" fillId="0" borderId="0" xfId="0" applyFont="1" applyFill="1" applyBorder="1" applyAlignment="1">
      <alignment vertical="center" wrapText="1"/>
    </xf>
    <xf numFmtId="164" fontId="4" fillId="6" borderId="1" xfId="1" applyNumberFormat="1" applyFont="1" applyFill="1" applyBorder="1" applyAlignment="1">
      <alignment horizontal="center" vertical="center"/>
    </xf>
    <xf numFmtId="6" fontId="4" fillId="6" borderId="1" xfId="2" applyNumberFormat="1" applyFont="1" applyFill="1" applyBorder="1" applyAlignment="1" applyProtection="1">
      <alignment horizontal="center" vertical="center"/>
    </xf>
    <xf numFmtId="0" fontId="9" fillId="0" borderId="10" xfId="0" applyFont="1" applyFill="1" applyBorder="1" applyAlignment="1">
      <alignment wrapText="1"/>
    </xf>
    <xf numFmtId="164" fontId="3" fillId="6" borderId="1" xfId="1" applyNumberFormat="1" applyFont="1" applyFill="1" applyBorder="1" applyAlignment="1" applyProtection="1">
      <alignment horizontal="center" vertical="center" wrapText="1"/>
    </xf>
    <xf numFmtId="5" fontId="3" fillId="6" borderId="1" xfId="1" applyNumberFormat="1" applyFont="1" applyFill="1" applyBorder="1" applyAlignment="1" applyProtection="1">
      <alignment horizontal="center" vertical="center" readingOrder="1"/>
    </xf>
    <xf numFmtId="0" fontId="4" fillId="0" borderId="21" xfId="0" applyFont="1" applyFill="1" applyBorder="1" applyAlignment="1">
      <alignment horizontal="center" vertical="center"/>
    </xf>
    <xf numFmtId="164" fontId="4" fillId="0" borderId="0" xfId="1" applyNumberFormat="1" applyFont="1" applyFill="1" applyBorder="1" applyAlignment="1" applyProtection="1">
      <alignment horizontal="center" vertical="center" wrapText="1"/>
    </xf>
    <xf numFmtId="37" fontId="4" fillId="0" borderId="0" xfId="1" applyNumberFormat="1" applyFont="1" applyFill="1" applyBorder="1" applyAlignment="1" applyProtection="1">
      <alignment horizontal="center" vertical="center" readingOrder="1"/>
    </xf>
    <xf numFmtId="0" fontId="9" fillId="0" borderId="0" xfId="0" applyFont="1" applyBorder="1"/>
    <xf numFmtId="164" fontId="9" fillId="0" borderId="0" xfId="1" applyNumberFormat="1" applyFont="1" applyFill="1" applyBorder="1" applyAlignment="1">
      <alignment wrapText="1"/>
    </xf>
    <xf numFmtId="166" fontId="9" fillId="0" borderId="0" xfId="0" applyNumberFormat="1" applyFont="1" applyFill="1" applyBorder="1" applyAlignment="1">
      <alignment wrapText="1"/>
    </xf>
    <xf numFmtId="0" fontId="3" fillId="14" borderId="9" xfId="0" applyFont="1" applyFill="1" applyBorder="1" applyAlignment="1">
      <alignment horizontal="center" vertical="center" wrapText="1"/>
    </xf>
    <xf numFmtId="166" fontId="3" fillId="14" borderId="1" xfId="0" applyNumberFormat="1" applyFont="1" applyFill="1" applyBorder="1" applyAlignment="1">
      <alignment horizontal="center" vertical="center" wrapText="1"/>
    </xf>
    <xf numFmtId="0" fontId="5" fillId="14" borderId="10" xfId="0" applyFont="1" applyFill="1" applyBorder="1" applyAlignment="1">
      <alignment vertical="top"/>
    </xf>
    <xf numFmtId="164" fontId="4" fillId="6" borderId="52" xfId="1" applyNumberFormat="1" applyFont="1" applyFill="1" applyBorder="1" applyAlignment="1" applyProtection="1">
      <alignment horizontal="center" vertical="center" wrapText="1"/>
      <protection locked="0"/>
    </xf>
    <xf numFmtId="166" fontId="4" fillId="6" borderId="11" xfId="2" applyNumberFormat="1" applyFont="1" applyFill="1" applyBorder="1" applyAlignment="1" applyProtection="1">
      <alignment horizontal="center" vertical="center"/>
      <protection locked="0"/>
    </xf>
    <xf numFmtId="6" fontId="4" fillId="6" borderId="11" xfId="2" applyNumberFormat="1" applyFont="1" applyFill="1" applyBorder="1" applyAlignment="1" applyProtection="1">
      <alignment horizontal="center" vertical="center"/>
      <protection locked="0"/>
    </xf>
    <xf numFmtId="0" fontId="9" fillId="0" borderId="22" xfId="0" applyFont="1" applyFill="1" applyBorder="1" applyAlignment="1">
      <alignment wrapText="1"/>
    </xf>
    <xf numFmtId="164" fontId="4" fillId="16" borderId="1" xfId="1" applyNumberFormat="1" applyFont="1" applyFill="1" applyBorder="1" applyAlignment="1">
      <alignment horizontal="center" vertical="center"/>
    </xf>
    <xf numFmtId="166" fontId="4" fillId="6" borderId="1" xfId="2" applyNumberFormat="1" applyFont="1" applyFill="1" applyBorder="1" applyAlignment="1" applyProtection="1">
      <alignment horizontal="center" vertical="center"/>
      <protection locked="0"/>
    </xf>
    <xf numFmtId="6" fontId="4" fillId="6" borderId="1" xfId="2" applyNumberFormat="1" applyFont="1" applyFill="1" applyBorder="1" applyAlignment="1" applyProtection="1">
      <alignment horizontal="center" vertical="center"/>
      <protection locked="0"/>
    </xf>
    <xf numFmtId="37" fontId="3" fillId="0" borderId="1" xfId="1" applyNumberFormat="1" applyFont="1" applyFill="1" applyBorder="1" applyAlignment="1">
      <alignment horizontal="center" vertical="center" wrapText="1" readingOrder="1"/>
    </xf>
    <xf numFmtId="0" fontId="4" fillId="0" borderId="15" xfId="0" applyFont="1" applyFill="1" applyBorder="1" applyAlignment="1">
      <alignment horizontal="center" vertical="center"/>
    </xf>
    <xf numFmtId="37" fontId="3" fillId="0" borderId="16" xfId="1" applyNumberFormat="1" applyFont="1" applyFill="1" applyBorder="1" applyAlignment="1">
      <alignment horizontal="center" vertical="center" readingOrder="1"/>
    </xf>
    <xf numFmtId="6" fontId="3" fillId="6" borderId="16" xfId="2" applyNumberFormat="1" applyFont="1" applyFill="1" applyBorder="1" applyAlignment="1" applyProtection="1">
      <alignment horizontal="center" vertical="center"/>
      <protection locked="0"/>
    </xf>
    <xf numFmtId="0" fontId="9" fillId="0" borderId="43" xfId="0" applyFont="1" applyFill="1" applyBorder="1"/>
    <xf numFmtId="0" fontId="4" fillId="0" borderId="0" xfId="0" applyFont="1" applyFill="1" applyAlignment="1">
      <alignment horizontal="center" vertical="center"/>
    </xf>
    <xf numFmtId="0" fontId="9" fillId="0" borderId="0" xfId="0" applyFont="1"/>
    <xf numFmtId="164" fontId="9" fillId="0" borderId="0" xfId="1" applyNumberFormat="1" applyFont="1" applyFill="1" applyBorder="1" applyAlignment="1">
      <alignment vertical="top"/>
    </xf>
    <xf numFmtId="44" fontId="9" fillId="0" borderId="0" xfId="2" applyFont="1" applyFill="1" applyBorder="1" applyAlignment="1">
      <alignment vertical="top"/>
    </xf>
    <xf numFmtId="0" fontId="9" fillId="0" borderId="0" xfId="0" applyFont="1" applyFill="1"/>
    <xf numFmtId="0" fontId="9" fillId="0" borderId="0" xfId="0" applyFont="1" applyFill="1" applyAlignment="1">
      <alignment horizontal="right"/>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ill="1"/>
    <xf numFmtId="0" fontId="0" fillId="0" borderId="0" xfId="0" applyProtection="1">
      <protection locked="0"/>
    </xf>
    <xf numFmtId="0" fontId="1" fillId="0" borderId="0" xfId="0" applyFont="1" applyAlignment="1">
      <alignment wrapText="1"/>
    </xf>
    <xf numFmtId="0" fontId="9" fillId="2" borderId="0" xfId="0" applyFont="1" applyFill="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horizontal="center"/>
    </xf>
    <xf numFmtId="0" fontId="9" fillId="2" borderId="0" xfId="0" applyFont="1" applyFill="1" applyBorder="1" applyAlignment="1">
      <alignment horizontal="left" vertical="top" wrapText="1"/>
    </xf>
    <xf numFmtId="0" fontId="8" fillId="2" borderId="0" xfId="0" applyFont="1" applyFill="1" applyBorder="1" applyAlignment="1">
      <alignment horizontal="center" vertical="center"/>
    </xf>
    <xf numFmtId="0" fontId="7" fillId="2" borderId="0" xfId="3" applyFont="1" applyFill="1" applyBorder="1" applyAlignment="1">
      <alignment horizontal="left"/>
    </xf>
    <xf numFmtId="0" fontId="7" fillId="2" borderId="0" xfId="0" applyFont="1" applyFill="1" applyAlignment="1">
      <alignment horizontal="left"/>
    </xf>
    <xf numFmtId="0" fontId="1" fillId="2" borderId="0" xfId="0" applyFont="1" applyFill="1" applyAlignment="1">
      <alignment horizontal="center" vertical="center"/>
    </xf>
    <xf numFmtId="0" fontId="3" fillId="0" borderId="26" xfId="3" applyFont="1" applyBorder="1" applyAlignment="1">
      <alignment horizontal="center" vertical="center"/>
    </xf>
    <xf numFmtId="0" fontId="3" fillId="0" borderId="19" xfId="3" applyFont="1" applyBorder="1" applyAlignment="1">
      <alignment horizontal="center" vertical="center"/>
    </xf>
    <xf numFmtId="0" fontId="3" fillId="0" borderId="28" xfId="3" applyFont="1" applyFill="1" applyBorder="1" applyAlignment="1">
      <alignment horizontal="center" vertical="center"/>
    </xf>
    <xf numFmtId="0" fontId="3" fillId="0" borderId="31"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34" xfId="3" applyFont="1" applyFill="1" applyBorder="1" applyAlignment="1">
      <alignment horizontal="center" vertical="center"/>
    </xf>
    <xf numFmtId="0" fontId="3" fillId="0" borderId="37" xfId="3" applyFont="1" applyFill="1" applyBorder="1" applyAlignment="1">
      <alignment horizontal="center" vertical="center"/>
    </xf>
    <xf numFmtId="0" fontId="3" fillId="0" borderId="35" xfId="3" applyFont="1" applyFill="1" applyBorder="1" applyAlignment="1">
      <alignment horizontal="center" vertical="center"/>
    </xf>
    <xf numFmtId="0" fontId="7" fillId="0" borderId="0" xfId="3" applyFont="1" applyBorder="1" applyAlignment="1">
      <alignment horizontal="left"/>
    </xf>
    <xf numFmtId="0" fontId="5" fillId="0" borderId="0" xfId="3" applyFont="1" applyBorder="1" applyAlignment="1">
      <alignment horizontal="left"/>
    </xf>
    <xf numFmtId="0" fontId="21" fillId="0" borderId="26" xfId="3" applyFont="1" applyFill="1" applyBorder="1" applyAlignment="1">
      <alignment horizontal="left" wrapText="1"/>
    </xf>
    <xf numFmtId="0" fontId="21" fillId="0" borderId="19" xfId="3" applyFont="1" applyFill="1" applyBorder="1" applyAlignment="1">
      <alignment horizontal="left" wrapText="1"/>
    </xf>
    <xf numFmtId="0" fontId="21" fillId="0" borderId="20" xfId="3" applyFont="1" applyFill="1" applyBorder="1" applyAlignment="1">
      <alignment horizontal="left" wrapText="1"/>
    </xf>
    <xf numFmtId="0" fontId="3" fillId="0" borderId="1"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14" borderId="1"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26" fillId="0" borderId="1" xfId="0" applyFont="1" applyFill="1" applyBorder="1" applyAlignment="1">
      <alignment horizontal="right"/>
    </xf>
    <xf numFmtId="0" fontId="26" fillId="6" borderId="2" xfId="0" applyNumberFormat="1" applyFont="1" applyFill="1" applyBorder="1" applyAlignment="1">
      <alignment horizontal="left"/>
    </xf>
    <xf numFmtId="0" fontId="26" fillId="6" borderId="56" xfId="0" applyNumberFormat="1" applyFont="1" applyFill="1" applyBorder="1" applyAlignment="1">
      <alignment horizontal="left"/>
    </xf>
    <xf numFmtId="0" fontId="26" fillId="0" borderId="2" xfId="0" applyFont="1" applyFill="1" applyBorder="1" applyAlignment="1">
      <alignment horizontal="right"/>
    </xf>
    <xf numFmtId="0" fontId="26" fillId="0" borderId="57" xfId="0" applyFont="1" applyFill="1" applyBorder="1" applyAlignment="1">
      <alignment horizontal="right"/>
    </xf>
    <xf numFmtId="0" fontId="26" fillId="6" borderId="2" xfId="0" applyFont="1" applyFill="1" applyBorder="1" applyAlignment="1">
      <alignment horizontal="left"/>
    </xf>
    <xf numFmtId="0" fontId="26" fillId="6" borderId="56" xfId="0" applyFont="1" applyFill="1" applyBorder="1" applyAlignment="1">
      <alignment horizontal="left"/>
    </xf>
    <xf numFmtId="0" fontId="5" fillId="0" borderId="0" xfId="0" applyFont="1" applyFill="1" applyBorder="1" applyAlignment="1">
      <alignment horizontal="right"/>
    </xf>
    <xf numFmtId="164" fontId="26" fillId="0" borderId="1" xfId="1" applyNumberFormat="1" applyFont="1" applyFill="1" applyBorder="1" applyAlignment="1">
      <alignment horizontal="right" wrapText="1"/>
    </xf>
    <xf numFmtId="0" fontId="26" fillId="6" borderId="1" xfId="0" applyFont="1" applyFill="1" applyBorder="1" applyAlignment="1">
      <alignment horizontal="left"/>
    </xf>
    <xf numFmtId="0" fontId="26" fillId="6" borderId="10" xfId="0" applyFont="1" applyFill="1" applyBorder="1" applyAlignment="1">
      <alignment horizontal="left"/>
    </xf>
    <xf numFmtId="0" fontId="3" fillId="14" borderId="1" xfId="0" applyFont="1" applyFill="1" applyBorder="1" applyAlignment="1">
      <alignment horizontal="center" vertical="center" wrapText="1"/>
    </xf>
    <xf numFmtId="164" fontId="8" fillId="15" borderId="59" xfId="1" applyNumberFormat="1" applyFont="1" applyFill="1" applyBorder="1" applyAlignment="1">
      <alignment horizontal="center" vertical="center" wrapText="1"/>
    </xf>
    <xf numFmtId="164" fontId="8" fillId="15" borderId="60" xfId="1" applyNumberFormat="1" applyFont="1" applyFill="1" applyBorder="1" applyAlignment="1">
      <alignment horizontal="center" vertical="center" wrapText="1"/>
    </xf>
    <xf numFmtId="164" fontId="8" fillId="15" borderId="61" xfId="1" applyNumberFormat="1" applyFont="1" applyFill="1" applyBorder="1" applyAlignment="1">
      <alignment horizontal="center" vertical="center" wrapText="1"/>
    </xf>
    <xf numFmtId="164" fontId="8" fillId="15" borderId="62" xfId="1" applyNumberFormat="1" applyFont="1" applyFill="1" applyBorder="1" applyAlignment="1">
      <alignment horizontal="center" vertical="center" wrapText="1"/>
    </xf>
    <xf numFmtId="9" fontId="9" fillId="0" borderId="25" xfId="0" applyNumberFormat="1" applyFont="1" applyFill="1" applyBorder="1" applyAlignment="1">
      <alignment horizontal="center" vertical="center"/>
    </xf>
    <xf numFmtId="0" fontId="3" fillId="14" borderId="2" xfId="0" applyFont="1" applyFill="1" applyBorder="1" applyAlignment="1">
      <alignment horizontal="center" vertical="center" wrapText="1"/>
    </xf>
    <xf numFmtId="0" fontId="3" fillId="14" borderId="57" xfId="0" applyFont="1" applyFill="1" applyBorder="1" applyAlignment="1">
      <alignment horizontal="center" vertical="center" wrapText="1"/>
    </xf>
    <xf numFmtId="0" fontId="8" fillId="15" borderId="59" xfId="0" applyFont="1" applyFill="1" applyBorder="1" applyAlignment="1">
      <alignment horizontal="center" vertical="center"/>
    </xf>
    <xf numFmtId="0" fontId="8" fillId="15" borderId="60" xfId="0" applyFont="1" applyFill="1" applyBorder="1" applyAlignment="1">
      <alignment horizontal="center" vertical="center"/>
    </xf>
    <xf numFmtId="0" fontId="8" fillId="15" borderId="61" xfId="0" applyFont="1" applyFill="1" applyBorder="1" applyAlignment="1">
      <alignment horizontal="center" vertical="center"/>
    </xf>
    <xf numFmtId="0" fontId="8" fillId="15" borderId="62" xfId="0" applyFont="1" applyFill="1" applyBorder="1" applyAlignment="1">
      <alignment horizontal="center" vertical="center"/>
    </xf>
    <xf numFmtId="0" fontId="4" fillId="6" borderId="2" xfId="0" applyNumberFormat="1" applyFont="1" applyFill="1" applyBorder="1" applyAlignment="1">
      <alignment horizontal="left" readingOrder="1"/>
    </xf>
    <xf numFmtId="0" fontId="4" fillId="6" borderId="55" xfId="0" applyNumberFormat="1" applyFont="1" applyFill="1" applyBorder="1" applyAlignment="1">
      <alignment horizontal="left" readingOrder="1"/>
    </xf>
    <xf numFmtId="0" fontId="4" fillId="6" borderId="56" xfId="0" applyNumberFormat="1" applyFont="1" applyFill="1" applyBorder="1" applyAlignment="1">
      <alignment horizontal="left" readingOrder="1"/>
    </xf>
    <xf numFmtId="0" fontId="25" fillId="0" borderId="3" xfId="0" applyFont="1" applyBorder="1" applyAlignment="1">
      <alignment horizontal="left"/>
    </xf>
    <xf numFmtId="0" fontId="25" fillId="0" borderId="32" xfId="0" applyFont="1" applyBorder="1" applyAlignment="1">
      <alignment horizontal="left"/>
    </xf>
  </cellXfs>
  <cellStyles count="6">
    <cellStyle name="Comma" xfId="1" builtinId="3"/>
    <cellStyle name="Currency" xfId="2" builtinId="4"/>
    <cellStyle name="Normal" xfId="0" builtinId="0"/>
    <cellStyle name="Normal 2" xfId="3" xr:uid="{5B13B4B6-2317-4AD3-A8C3-DC6FD50B8D84}"/>
    <cellStyle name="Normal 2 2" xfId="4" xr:uid="{A6257198-49B0-4BEE-91D3-B49D5BD110D8}"/>
    <cellStyle name="Percent 2" xfId="5" xr:uid="{ECB341F2-AE9B-403E-975F-08102EA1BB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393825"/>
          <a:ext cx="6105526" cy="533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130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61950" y="2882900"/>
          <a:ext cx="11331575"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8601" y="1435099"/>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38124" y="7864475"/>
          <a:ext cx="7677150" cy="1501774"/>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76225" y="13265150"/>
          <a:ext cx="7610475" cy="119062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12775"/>
          <a:ext cx="6623050" cy="14763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9550" y="863599"/>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64075"/>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34925" y="80327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9645650" y="31273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9683750" y="8118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854700" y="2127250"/>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153650" y="27400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0115550" y="84010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9525" y="19177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2700" y="71786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2700" y="116586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66675</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5876924" y="97472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cbud\User\REPORTS\ACTUALS\operating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FS_OC\Data\My%20Documents\ACLIENTS\SL\REVMISC\SLCA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FS_OC\Data\Clients\Wage%20Index\Occ%20Mix\FFY%202013-2015%20(CY10)\St.%20Alphonsus%20Reg%20Med%20Center,%20Boise%20ID\St%20Alphonsus%202010%20Occ%20Mix\HFS%20Files\Occ%20Mix%20Survey%20WB%20v1%20FYE%2012.31.10%20%7bSt%20Alphonsus%7d%20-%206-23-201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Detail"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c15\work\HOSPITAL\NUMBERS\DSH\HRSF\SFY%202006\SFY06%20HRSF%20Calcs%20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oy14\VOL\Documents%20and%20Settings\trwade\Desktop\Lawson%20Trial%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urakash\AppData\Local\Microsoft\Windows\INetCache\Content.Outlook\V8QW59UD\CBR-1%20Form%2002.02.23%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C_NTS2\DEPTACT\STELLA\CA\98CA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mcb11\reimbursement_svcs\Contractuals\Fy2003\0702\1001\Reimbursement\Census\063001\Census_FY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FS_OC\Data\TAHOEF\CR\WP\1999\21_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fs_oc\data\STE\CR\WP\2001%20Final\ste01_A6%20&amp;%20A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SHARED\Audit00\Reimbursement\mmr0600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DOWS\TEMP\P%20M%20O\Tools\Unity%20Generic\Performance%20Presentations\IRW%20Track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HOSPITAL\NUMBERS\DSH\HRSF\SFY%202006\SFY06%20HRSF%20Calcs%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NT\Financial%20Statements\FY0809\FY_2009_IS_and_Bal_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wo Rounding"/>
      <sheetName val="Instructions"/>
      <sheetName val="User"/>
      <sheetName val="Settings"/>
      <sheetName val="Orientation"/>
      <sheetName val="Delivery"/>
      <sheetName val="RptClose"/>
      <sheetName val="Hidden"/>
      <sheetName val="Bal Sheet Cash Flow"/>
    </sheetNames>
    <sheetDataSet>
      <sheetData sheetId="0"/>
      <sheetData sheetId="1"/>
      <sheetData sheetId="2"/>
      <sheetData sheetId="3" refreshError="1"/>
      <sheetData sheetId="4"/>
      <sheetData sheetId="5"/>
      <sheetData sheetId="6"/>
      <sheetData sheetId="7" refreshError="1"/>
      <sheetData sheetId="8"/>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AP"/>
      <sheetName val="2017"/>
      <sheetName val="UCRS_2020 January"/>
      <sheetName val="Eric 1.16.20"/>
      <sheetName val="Summary"/>
      <sheetName val="Hospital Tracker"/>
      <sheetName val="FFY 2017 Client Recon"/>
      <sheetName val="2017 October HCRIS Export"/>
      <sheetName val="UCRS_2019"/>
      <sheetName val="Sales OLD NA"/>
      <sheetName val="System Summary Other"/>
      <sheetName val="UCRS Tracker"/>
      <sheetName val="Support-&gt;"/>
      <sheetName val="Prime"/>
      <sheetName val="Associations"/>
      <sheetName val="Proposal Fees"/>
      <sheetName val="Hospital Budget"/>
      <sheetName val="Toyon Rates"/>
      <sheetName val="Prime Tracker 12.12.18"/>
    </sheetNames>
    <sheetDataSet>
      <sheetData sheetId="0">
        <row r="10">
          <cell r="N10" t="str">
            <v>FR  45417</v>
          </cell>
        </row>
        <row r="12">
          <cell r="A12">
            <v>1</v>
          </cell>
        </row>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sheetData>
      <sheetData sheetId="1">
        <row r="12">
          <cell r="A12">
            <v>50103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 Collection Form"/>
      <sheetName val="Lead 1"/>
      <sheetName val="Lead 2"/>
      <sheetName val="Lead 3"/>
      <sheetName val="Survey Comparison"/>
      <sheetName val="FFY 2011 Occ Mix Analysis"/>
      <sheetName val="CMS Instructions"/>
      <sheetName val="Data Request"/>
      <sheetName val="Workplan"/>
      <sheetName val="Matrix Guide"/>
      <sheetName val="Master Template"/>
      <sheetName val="EARNCODE Analysis"/>
      <sheetName val="Old-To-New Earncode MAP"/>
      <sheetName val="PR 1 Payroll File Summary"/>
      <sheetName val="PR 2 Part B Removal"/>
      <sheetName val="PBC - Adjusted Payroll File"/>
      <sheetName val="JOBCODE Analysis"/>
      <sheetName val="Management Map"/>
      <sheetName val="Dir,Mgr,Sup,Coord by CC"/>
      <sheetName val="PBC - Hours Reclasses"/>
      <sheetName val="Reclass C - Employee Assist"/>
      <sheetName val="Reclass O - Oncology"/>
      <sheetName val="Reclass AD-ProvBased Summary"/>
      <sheetName val="Reclass AD-ProvBased Detail"/>
      <sheetName val="Salaried Med Director Return"/>
      <sheetName val="PBC - Trinity Home Office Amts"/>
      <sheetName val="CL-1 Contract Labor Summary"/>
      <sheetName val="CL-2 Nurse Registry"/>
      <sheetName val="CL-3 Dialysis Contract Labor"/>
      <sheetName val="CL-4 Diabetes-Contract Labor"/>
      <sheetName val="CL-5 A&amp;G Contract Labor"/>
      <sheetName val="CL-6 Contract Phys Pt A CL"/>
      <sheetName val="CL-7 Add'l Core Purchased Serv"/>
      <sheetName val="PBC-Add'l Contract Labor"/>
      <sheetName val="PBC-Dialysis&amp;Diab 7-1 - 12-31"/>
      <sheetName val="Nurse Registry (530000) Detail"/>
      <sheetName val="PBC-A&amp;G CL 1"/>
      <sheetName val="PBC-A&amp;G CL 2"/>
      <sheetName val="PBC - WTB"/>
      <sheetName val="CMS Occ Mix Lines"/>
      <sheetName val="PBC - Earncode Descriptions"/>
      <sheetName val="FFY 11 Occ Mix Calc"/>
      <sheetName val="Final FFY 11 Table 2"/>
      <sheetName val="Final FFY 11 Test 9"/>
      <sheetName val="Final 11 AHW"/>
      <sheetName val="FFY 2011 Occ Mix Final"/>
      <sheetName val="CBSAs"/>
    </sheetNames>
    <sheetDataSet>
      <sheetData sheetId="0"/>
      <sheetData sheetId="1"/>
      <sheetData sheetId="2"/>
      <sheetData sheetId="3"/>
      <sheetData sheetId="4"/>
      <sheetData sheetId="5"/>
      <sheetData sheetId="6"/>
      <sheetData sheetId="7"/>
      <sheetData sheetId="8"/>
      <sheetData sheetId="9"/>
      <sheetData sheetId="10"/>
      <sheetData sheetId="11">
        <row r="9">
          <cell r="A9" t="str">
            <v>A00</v>
          </cell>
        </row>
      </sheetData>
      <sheetData sheetId="12"/>
      <sheetData sheetId="13"/>
      <sheetData sheetId="14"/>
      <sheetData sheetId="15"/>
      <sheetData sheetId="16">
        <row r="8">
          <cell r="A8">
            <v>102</v>
          </cell>
        </row>
      </sheetData>
      <sheetData sheetId="17">
        <row r="10">
          <cell r="B10">
            <v>16722011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2">
          <cell r="B12" t="str">
            <v>A00</v>
          </cell>
        </row>
      </sheetData>
      <sheetData sheetId="41">
        <row r="9">
          <cell r="A9">
            <v>10001</v>
          </cell>
        </row>
        <row r="3397">
          <cell r="A3397">
            <v>10005</v>
          </cell>
        </row>
        <row r="3398">
          <cell r="A3398">
            <v>10064</v>
          </cell>
        </row>
        <row r="3399">
          <cell r="A3399">
            <v>10097</v>
          </cell>
        </row>
        <row r="3400">
          <cell r="A3400">
            <v>20028</v>
          </cell>
        </row>
        <row r="3401">
          <cell r="A3401">
            <v>30019</v>
          </cell>
        </row>
        <row r="3402">
          <cell r="A3402">
            <v>30022</v>
          </cell>
        </row>
        <row r="3403">
          <cell r="A3403">
            <v>30105</v>
          </cell>
        </row>
        <row r="3404">
          <cell r="A3404">
            <v>40132</v>
          </cell>
        </row>
        <row r="3405">
          <cell r="A3405">
            <v>40138</v>
          </cell>
        </row>
        <row r="3406">
          <cell r="A3406">
            <v>40148</v>
          </cell>
        </row>
        <row r="3407">
          <cell r="A3407">
            <v>50002</v>
          </cell>
        </row>
        <row r="3408">
          <cell r="A3408">
            <v>50028</v>
          </cell>
        </row>
        <row r="3409">
          <cell r="A3409">
            <v>50056</v>
          </cell>
        </row>
        <row r="3410">
          <cell r="A3410">
            <v>50063</v>
          </cell>
        </row>
        <row r="3411">
          <cell r="A3411">
            <v>50067</v>
          </cell>
        </row>
        <row r="3412">
          <cell r="A3412">
            <v>50091</v>
          </cell>
        </row>
        <row r="3413">
          <cell r="A3413">
            <v>50193</v>
          </cell>
        </row>
        <row r="3414">
          <cell r="A3414">
            <v>50325</v>
          </cell>
        </row>
        <row r="3415">
          <cell r="A3415">
            <v>50393</v>
          </cell>
        </row>
        <row r="3416">
          <cell r="A3416">
            <v>50448</v>
          </cell>
        </row>
        <row r="3417">
          <cell r="A3417">
            <v>50543</v>
          </cell>
        </row>
        <row r="3418">
          <cell r="A3418">
            <v>50618</v>
          </cell>
        </row>
        <row r="3419">
          <cell r="A3419">
            <v>50641</v>
          </cell>
        </row>
        <row r="3420">
          <cell r="A3420">
            <v>50667</v>
          </cell>
        </row>
        <row r="3421">
          <cell r="A3421">
            <v>50704</v>
          </cell>
        </row>
        <row r="3422">
          <cell r="A3422">
            <v>50708</v>
          </cell>
        </row>
        <row r="3423">
          <cell r="A3423">
            <v>50739</v>
          </cell>
        </row>
        <row r="3424">
          <cell r="A3424">
            <v>50751</v>
          </cell>
        </row>
        <row r="3425">
          <cell r="A3425">
            <v>50752</v>
          </cell>
        </row>
        <row r="3426">
          <cell r="A3426">
            <v>50757</v>
          </cell>
        </row>
        <row r="3427">
          <cell r="A3427">
            <v>50758</v>
          </cell>
        </row>
        <row r="3428">
          <cell r="A3428">
            <v>50759</v>
          </cell>
        </row>
        <row r="3429">
          <cell r="A3429">
            <v>60027</v>
          </cell>
        </row>
        <row r="3430">
          <cell r="A3430">
            <v>60043</v>
          </cell>
        </row>
        <row r="3431">
          <cell r="A3431">
            <v>60107</v>
          </cell>
        </row>
        <row r="3432">
          <cell r="A3432">
            <v>70038</v>
          </cell>
        </row>
        <row r="3433">
          <cell r="A3433">
            <v>70040</v>
          </cell>
        </row>
        <row r="3434">
          <cell r="A3434">
            <v>90005</v>
          </cell>
        </row>
        <row r="3435">
          <cell r="A3435">
            <v>90008</v>
          </cell>
        </row>
        <row r="3436">
          <cell r="A3436">
            <v>100015</v>
          </cell>
        </row>
        <row r="3437">
          <cell r="A3437">
            <v>100108</v>
          </cell>
        </row>
        <row r="3438">
          <cell r="A3438">
            <v>100303</v>
          </cell>
        </row>
        <row r="3439">
          <cell r="A3439">
            <v>110002</v>
          </cell>
        </row>
        <row r="3440">
          <cell r="A3440">
            <v>110018</v>
          </cell>
        </row>
        <row r="3441">
          <cell r="A3441">
            <v>110020</v>
          </cell>
        </row>
        <row r="3442">
          <cell r="A3442">
            <v>110026</v>
          </cell>
        </row>
        <row r="3443">
          <cell r="A3443">
            <v>110040</v>
          </cell>
        </row>
        <row r="3444">
          <cell r="A3444">
            <v>110041</v>
          </cell>
        </row>
        <row r="3445">
          <cell r="A3445">
            <v>110044</v>
          </cell>
        </row>
        <row r="3446">
          <cell r="A3446">
            <v>110071</v>
          </cell>
        </row>
        <row r="3447">
          <cell r="A3447">
            <v>110086</v>
          </cell>
        </row>
        <row r="3448">
          <cell r="A3448">
            <v>110089</v>
          </cell>
        </row>
        <row r="3449">
          <cell r="A3449">
            <v>110105</v>
          </cell>
        </row>
        <row r="3450">
          <cell r="A3450">
            <v>110109</v>
          </cell>
        </row>
        <row r="3451">
          <cell r="A3451">
            <v>110111</v>
          </cell>
        </row>
        <row r="3452">
          <cell r="A3452">
            <v>110112</v>
          </cell>
        </row>
        <row r="3453">
          <cell r="A3453">
            <v>110124</v>
          </cell>
        </row>
        <row r="3454">
          <cell r="A3454">
            <v>110135</v>
          </cell>
        </row>
        <row r="3455">
          <cell r="A3455">
            <v>110146</v>
          </cell>
        </row>
        <row r="3456">
          <cell r="A3456">
            <v>110161</v>
          </cell>
        </row>
        <row r="3457">
          <cell r="A3457">
            <v>110191</v>
          </cell>
        </row>
        <row r="3458">
          <cell r="A3458">
            <v>110194</v>
          </cell>
        </row>
        <row r="3459">
          <cell r="A3459">
            <v>130066</v>
          </cell>
        </row>
        <row r="3460">
          <cell r="A3460">
            <v>140062</v>
          </cell>
        </row>
        <row r="3461">
          <cell r="A3461">
            <v>140130</v>
          </cell>
        </row>
        <row r="3462">
          <cell r="A3462">
            <v>140174</v>
          </cell>
        </row>
        <row r="3463">
          <cell r="A3463">
            <v>140210</v>
          </cell>
        </row>
        <row r="3464">
          <cell r="A3464" t="str">
            <v>140B10</v>
          </cell>
        </row>
        <row r="3465">
          <cell r="A3465">
            <v>150035</v>
          </cell>
        </row>
        <row r="3466">
          <cell r="A3466">
            <v>150147</v>
          </cell>
        </row>
        <row r="3467">
          <cell r="A3467">
            <v>150164</v>
          </cell>
        </row>
        <row r="3468">
          <cell r="A3468">
            <v>150165</v>
          </cell>
        </row>
        <row r="3469">
          <cell r="A3469">
            <v>150166</v>
          </cell>
        </row>
        <row r="3470">
          <cell r="A3470">
            <v>170186</v>
          </cell>
        </row>
        <row r="3471">
          <cell r="A3471">
            <v>170190</v>
          </cell>
        </row>
        <row r="3472">
          <cell r="A3472">
            <v>170192</v>
          </cell>
        </row>
        <row r="3473">
          <cell r="A3473">
            <v>170194</v>
          </cell>
        </row>
        <row r="3474">
          <cell r="A3474">
            <v>180007</v>
          </cell>
        </row>
        <row r="3475">
          <cell r="A3475">
            <v>180149</v>
          </cell>
        </row>
        <row r="3476">
          <cell r="A3476">
            <v>180151</v>
          </cell>
        </row>
        <row r="3477">
          <cell r="A3477">
            <v>190013</v>
          </cell>
        </row>
        <row r="3478">
          <cell r="A3478">
            <v>190034</v>
          </cell>
        </row>
        <row r="3479">
          <cell r="A3479">
            <v>190115</v>
          </cell>
        </row>
        <row r="3480">
          <cell r="A3480">
            <v>190116</v>
          </cell>
        </row>
        <row r="3481">
          <cell r="A3481">
            <v>190249</v>
          </cell>
        </row>
        <row r="3482">
          <cell r="A3482">
            <v>210002</v>
          </cell>
        </row>
        <row r="3483">
          <cell r="A3483">
            <v>210004</v>
          </cell>
        </row>
        <row r="3484">
          <cell r="A3484">
            <v>210009</v>
          </cell>
        </row>
        <row r="3485">
          <cell r="A3485">
            <v>210030</v>
          </cell>
        </row>
        <row r="3486">
          <cell r="A3486">
            <v>210032</v>
          </cell>
        </row>
        <row r="3487">
          <cell r="A3487">
            <v>210037</v>
          </cell>
        </row>
        <row r="3488">
          <cell r="A3488">
            <v>210038</v>
          </cell>
        </row>
        <row r="3489">
          <cell r="A3489">
            <v>210043</v>
          </cell>
        </row>
        <row r="3490">
          <cell r="A3490">
            <v>210051</v>
          </cell>
        </row>
        <row r="3491">
          <cell r="A3491">
            <v>210058</v>
          </cell>
        </row>
        <row r="3492">
          <cell r="A3492">
            <v>220154</v>
          </cell>
        </row>
        <row r="3493">
          <cell r="A3493" t="str">
            <v>220B74</v>
          </cell>
        </row>
        <row r="3494">
          <cell r="A3494">
            <v>230275</v>
          </cell>
        </row>
        <row r="3495">
          <cell r="A3495" t="str">
            <v>230B04</v>
          </cell>
        </row>
        <row r="3496">
          <cell r="A3496">
            <v>260220</v>
          </cell>
        </row>
        <row r="3497">
          <cell r="A3497">
            <v>280128</v>
          </cell>
        </row>
        <row r="3498">
          <cell r="A3498">
            <v>310005</v>
          </cell>
        </row>
        <row r="3499">
          <cell r="A3499">
            <v>310006</v>
          </cell>
        </row>
        <row r="3500">
          <cell r="A3500">
            <v>310010</v>
          </cell>
        </row>
        <row r="3501">
          <cell r="A3501">
            <v>310011</v>
          </cell>
        </row>
        <row r="3502">
          <cell r="A3502">
            <v>310017</v>
          </cell>
        </row>
        <row r="3503">
          <cell r="A3503">
            <v>310018</v>
          </cell>
        </row>
        <row r="3504">
          <cell r="A3504">
            <v>310020</v>
          </cell>
        </row>
        <row r="3505">
          <cell r="A3505">
            <v>310025</v>
          </cell>
        </row>
        <row r="3506">
          <cell r="A3506">
            <v>310037</v>
          </cell>
        </row>
        <row r="3507">
          <cell r="A3507">
            <v>310040</v>
          </cell>
        </row>
        <row r="3508">
          <cell r="A3508">
            <v>310048</v>
          </cell>
        </row>
        <row r="3509">
          <cell r="A3509">
            <v>310058</v>
          </cell>
        </row>
        <row r="3510">
          <cell r="A3510">
            <v>310060</v>
          </cell>
        </row>
        <row r="3511">
          <cell r="A3511">
            <v>310088</v>
          </cell>
        </row>
        <row r="3512">
          <cell r="A3512">
            <v>310090</v>
          </cell>
        </row>
        <row r="3513">
          <cell r="A3513">
            <v>310093</v>
          </cell>
        </row>
        <row r="3514">
          <cell r="A3514">
            <v>310105</v>
          </cell>
        </row>
        <row r="3515">
          <cell r="A3515">
            <v>310110</v>
          </cell>
        </row>
        <row r="3516">
          <cell r="A3516">
            <v>310113</v>
          </cell>
        </row>
        <row r="3517">
          <cell r="A3517">
            <v>320004</v>
          </cell>
        </row>
        <row r="3518">
          <cell r="A3518">
            <v>320005</v>
          </cell>
        </row>
        <row r="3519">
          <cell r="A3519">
            <v>320013</v>
          </cell>
        </row>
        <row r="3520">
          <cell r="A3520">
            <v>320016</v>
          </cell>
        </row>
        <row r="3521">
          <cell r="A3521">
            <v>320019</v>
          </cell>
        </row>
        <row r="3522">
          <cell r="A3522">
            <v>320037</v>
          </cell>
        </row>
        <row r="3523">
          <cell r="A3523">
            <v>320038</v>
          </cell>
        </row>
        <row r="3524">
          <cell r="A3524">
            <v>320067</v>
          </cell>
        </row>
        <row r="3525">
          <cell r="A3525">
            <v>320069</v>
          </cell>
        </row>
        <row r="3526">
          <cell r="A3526">
            <v>320087</v>
          </cell>
        </row>
        <row r="3527">
          <cell r="A3527">
            <v>330066</v>
          </cell>
        </row>
        <row r="3528">
          <cell r="A3528">
            <v>330072</v>
          </cell>
        </row>
        <row r="3529">
          <cell r="A3529">
            <v>330073</v>
          </cell>
        </row>
        <row r="3530">
          <cell r="A3530">
            <v>330088</v>
          </cell>
        </row>
        <row r="3531">
          <cell r="A3531">
            <v>330119</v>
          </cell>
        </row>
        <row r="3532">
          <cell r="A3532">
            <v>330135</v>
          </cell>
        </row>
        <row r="3533">
          <cell r="A3533">
            <v>330158</v>
          </cell>
        </row>
        <row r="3534">
          <cell r="A3534">
            <v>330205</v>
          </cell>
        </row>
        <row r="3535">
          <cell r="A3535">
            <v>330230</v>
          </cell>
        </row>
        <row r="3536">
          <cell r="A3536">
            <v>330242</v>
          </cell>
        </row>
        <row r="3537">
          <cell r="A3537">
            <v>330261</v>
          </cell>
        </row>
        <row r="3538">
          <cell r="A3538">
            <v>330273</v>
          </cell>
        </row>
        <row r="3539">
          <cell r="A3539">
            <v>330339</v>
          </cell>
        </row>
        <row r="3540">
          <cell r="A3540">
            <v>330340</v>
          </cell>
        </row>
        <row r="3541">
          <cell r="A3541">
            <v>330390</v>
          </cell>
        </row>
        <row r="3542">
          <cell r="A3542">
            <v>330397</v>
          </cell>
        </row>
        <row r="3543">
          <cell r="A3543">
            <v>330403</v>
          </cell>
        </row>
        <row r="3544">
          <cell r="A3544">
            <v>330405</v>
          </cell>
        </row>
        <row r="3545">
          <cell r="A3545">
            <v>340104</v>
          </cell>
        </row>
        <row r="3546">
          <cell r="A3546">
            <v>360100</v>
          </cell>
        </row>
        <row r="3547">
          <cell r="A3547">
            <v>360247</v>
          </cell>
        </row>
        <row r="3548">
          <cell r="A3548">
            <v>360274</v>
          </cell>
        </row>
        <row r="3549">
          <cell r="A3549">
            <v>360275</v>
          </cell>
        </row>
        <row r="3550">
          <cell r="A3550">
            <v>370008</v>
          </cell>
        </row>
        <row r="3551">
          <cell r="A3551">
            <v>370011</v>
          </cell>
        </row>
        <row r="3552">
          <cell r="A3552">
            <v>370019</v>
          </cell>
        </row>
        <row r="3553">
          <cell r="A3553">
            <v>370036</v>
          </cell>
        </row>
        <row r="3554">
          <cell r="A3554">
            <v>370040</v>
          </cell>
        </row>
        <row r="3555">
          <cell r="A3555">
            <v>370041</v>
          </cell>
        </row>
        <row r="3556">
          <cell r="A3556">
            <v>370057</v>
          </cell>
        </row>
        <row r="3557">
          <cell r="A3557">
            <v>370065</v>
          </cell>
        </row>
        <row r="3558">
          <cell r="A3558">
            <v>370072</v>
          </cell>
        </row>
        <row r="3559">
          <cell r="A3559">
            <v>370080</v>
          </cell>
        </row>
        <row r="3560">
          <cell r="A3560">
            <v>370083</v>
          </cell>
        </row>
        <row r="3561">
          <cell r="A3561">
            <v>370084</v>
          </cell>
        </row>
        <row r="3562">
          <cell r="A3562">
            <v>370100</v>
          </cell>
        </row>
        <row r="3563">
          <cell r="A3563">
            <v>370112</v>
          </cell>
        </row>
        <row r="3564">
          <cell r="A3564">
            <v>370156</v>
          </cell>
        </row>
        <row r="3565">
          <cell r="A3565">
            <v>370158</v>
          </cell>
        </row>
        <row r="3566">
          <cell r="A3566">
            <v>370169</v>
          </cell>
        </row>
        <row r="3567">
          <cell r="A3567">
            <v>370178</v>
          </cell>
        </row>
        <row r="3568">
          <cell r="A3568">
            <v>370192</v>
          </cell>
        </row>
        <row r="3569">
          <cell r="A3569">
            <v>370199</v>
          </cell>
        </row>
        <row r="3570">
          <cell r="A3570">
            <v>370200</v>
          </cell>
        </row>
        <row r="3571">
          <cell r="A3571">
            <v>370201</v>
          </cell>
        </row>
        <row r="3572">
          <cell r="A3572">
            <v>370203</v>
          </cell>
        </row>
        <row r="3573">
          <cell r="A3573">
            <v>370206</v>
          </cell>
        </row>
        <row r="3574">
          <cell r="A3574">
            <v>370212</v>
          </cell>
        </row>
        <row r="3575">
          <cell r="A3575">
            <v>370214</v>
          </cell>
        </row>
        <row r="3576">
          <cell r="A3576">
            <v>370216</v>
          </cell>
        </row>
        <row r="3577">
          <cell r="A3577">
            <v>370220</v>
          </cell>
        </row>
        <row r="3578">
          <cell r="A3578">
            <v>370223</v>
          </cell>
        </row>
        <row r="3579">
          <cell r="A3579">
            <v>370226</v>
          </cell>
        </row>
        <row r="3580">
          <cell r="A3580">
            <v>390056</v>
          </cell>
        </row>
        <row r="3581">
          <cell r="A3581">
            <v>390118</v>
          </cell>
        </row>
        <row r="3582">
          <cell r="A3582">
            <v>390146</v>
          </cell>
        </row>
        <row r="3583">
          <cell r="A3583">
            <v>390154</v>
          </cell>
        </row>
        <row r="3584">
          <cell r="A3584">
            <v>390176</v>
          </cell>
        </row>
        <row r="3585">
          <cell r="A3585">
            <v>390184</v>
          </cell>
        </row>
        <row r="3586">
          <cell r="A3586">
            <v>390198</v>
          </cell>
        </row>
        <row r="3587">
          <cell r="A3587">
            <v>390203</v>
          </cell>
        </row>
        <row r="3588">
          <cell r="A3588">
            <v>390225</v>
          </cell>
        </row>
        <row r="3589">
          <cell r="A3589">
            <v>390272</v>
          </cell>
        </row>
        <row r="3590">
          <cell r="A3590">
            <v>390285</v>
          </cell>
        </row>
        <row r="3591">
          <cell r="A3591">
            <v>390286</v>
          </cell>
        </row>
        <row r="3592">
          <cell r="A3592">
            <v>390307</v>
          </cell>
        </row>
        <row r="3593">
          <cell r="A3593">
            <v>390313</v>
          </cell>
        </row>
        <row r="3594">
          <cell r="A3594">
            <v>390315</v>
          </cell>
        </row>
        <row r="3595">
          <cell r="A3595">
            <v>390317</v>
          </cell>
        </row>
        <row r="3596">
          <cell r="A3596">
            <v>390318</v>
          </cell>
        </row>
        <row r="3597">
          <cell r="A3597">
            <v>400001</v>
          </cell>
        </row>
        <row r="3598">
          <cell r="A3598">
            <v>400003</v>
          </cell>
        </row>
        <row r="3599">
          <cell r="A3599">
            <v>400004</v>
          </cell>
        </row>
        <row r="3600">
          <cell r="A3600">
            <v>400005</v>
          </cell>
        </row>
        <row r="3601">
          <cell r="A3601">
            <v>400006</v>
          </cell>
        </row>
        <row r="3602">
          <cell r="A3602">
            <v>400007</v>
          </cell>
        </row>
        <row r="3603">
          <cell r="A3603">
            <v>400009</v>
          </cell>
        </row>
        <row r="3604">
          <cell r="A3604">
            <v>400012</v>
          </cell>
        </row>
        <row r="3605">
          <cell r="A3605">
            <v>400013</v>
          </cell>
        </row>
        <row r="3606">
          <cell r="A3606">
            <v>400014</v>
          </cell>
        </row>
        <row r="3607">
          <cell r="A3607">
            <v>400015</v>
          </cell>
        </row>
        <row r="3608">
          <cell r="A3608">
            <v>400018</v>
          </cell>
        </row>
        <row r="3609">
          <cell r="A3609">
            <v>400021</v>
          </cell>
        </row>
        <row r="3610">
          <cell r="A3610">
            <v>400022</v>
          </cell>
        </row>
        <row r="3611">
          <cell r="A3611">
            <v>400024</v>
          </cell>
        </row>
        <row r="3612">
          <cell r="A3612">
            <v>400026</v>
          </cell>
        </row>
        <row r="3613">
          <cell r="A3613">
            <v>400028</v>
          </cell>
        </row>
        <row r="3614">
          <cell r="A3614">
            <v>400032</v>
          </cell>
        </row>
        <row r="3615">
          <cell r="A3615">
            <v>400061</v>
          </cell>
        </row>
        <row r="3616">
          <cell r="A3616">
            <v>400079</v>
          </cell>
        </row>
        <row r="3617">
          <cell r="A3617">
            <v>400102</v>
          </cell>
        </row>
        <row r="3618">
          <cell r="A3618">
            <v>400104</v>
          </cell>
        </row>
        <row r="3619">
          <cell r="A3619">
            <v>400105</v>
          </cell>
        </row>
        <row r="3620">
          <cell r="A3620">
            <v>400109</v>
          </cell>
        </row>
        <row r="3621">
          <cell r="A3621">
            <v>400110</v>
          </cell>
        </row>
        <row r="3622">
          <cell r="A3622">
            <v>400111</v>
          </cell>
        </row>
        <row r="3623">
          <cell r="A3623">
            <v>400112</v>
          </cell>
        </row>
        <row r="3624">
          <cell r="A3624">
            <v>400113</v>
          </cell>
        </row>
        <row r="3625">
          <cell r="A3625">
            <v>400114</v>
          </cell>
        </row>
        <row r="3626">
          <cell r="A3626">
            <v>400115</v>
          </cell>
        </row>
        <row r="3627">
          <cell r="A3627">
            <v>400118</v>
          </cell>
        </row>
        <row r="3628">
          <cell r="A3628">
            <v>400120</v>
          </cell>
        </row>
        <row r="3629">
          <cell r="A3629">
            <v>400121</v>
          </cell>
        </row>
        <row r="3630">
          <cell r="A3630">
            <v>400122</v>
          </cell>
        </row>
        <row r="3631">
          <cell r="A3631">
            <v>400124</v>
          </cell>
        </row>
        <row r="3632">
          <cell r="A3632">
            <v>400125</v>
          </cell>
        </row>
        <row r="3633">
          <cell r="A3633">
            <v>400126</v>
          </cell>
        </row>
        <row r="3634">
          <cell r="A3634">
            <v>400127</v>
          </cell>
        </row>
        <row r="3635">
          <cell r="A3635">
            <v>440026</v>
          </cell>
        </row>
        <row r="3636">
          <cell r="A3636">
            <v>440147</v>
          </cell>
        </row>
        <row r="3637">
          <cell r="A3637">
            <v>440159</v>
          </cell>
        </row>
        <row r="3638">
          <cell r="A3638">
            <v>440162</v>
          </cell>
        </row>
        <row r="3639">
          <cell r="A3639">
            <v>450011</v>
          </cell>
        </row>
        <row r="3640">
          <cell r="A3640">
            <v>450023</v>
          </cell>
        </row>
        <row r="3641">
          <cell r="A3641">
            <v>450031</v>
          </cell>
        </row>
        <row r="3642">
          <cell r="A3642">
            <v>450068</v>
          </cell>
        </row>
        <row r="3643">
          <cell r="A3643">
            <v>450099</v>
          </cell>
        </row>
        <row r="3644">
          <cell r="A3644">
            <v>450102</v>
          </cell>
        </row>
        <row r="3645">
          <cell r="A3645">
            <v>450123</v>
          </cell>
        </row>
        <row r="3646">
          <cell r="A3646">
            <v>450162</v>
          </cell>
        </row>
        <row r="3647">
          <cell r="A3647">
            <v>450270</v>
          </cell>
        </row>
        <row r="3648">
          <cell r="A3648">
            <v>450283</v>
          </cell>
        </row>
        <row r="3649">
          <cell r="A3649">
            <v>450293</v>
          </cell>
        </row>
        <row r="3650">
          <cell r="A3650">
            <v>450315</v>
          </cell>
        </row>
        <row r="3651">
          <cell r="A3651">
            <v>450352</v>
          </cell>
        </row>
        <row r="3652">
          <cell r="A3652">
            <v>450378</v>
          </cell>
        </row>
        <row r="3653">
          <cell r="A3653">
            <v>450393</v>
          </cell>
        </row>
        <row r="3654">
          <cell r="A3654">
            <v>450446</v>
          </cell>
        </row>
        <row r="3655">
          <cell r="A3655">
            <v>450465</v>
          </cell>
        </row>
        <row r="3656">
          <cell r="A3656">
            <v>450605</v>
          </cell>
        </row>
        <row r="3657">
          <cell r="A3657">
            <v>450615</v>
          </cell>
        </row>
        <row r="3658">
          <cell r="A3658">
            <v>450654</v>
          </cell>
        </row>
        <row r="3659">
          <cell r="A3659">
            <v>450683</v>
          </cell>
        </row>
        <row r="3660">
          <cell r="A3660">
            <v>450746</v>
          </cell>
        </row>
        <row r="3661">
          <cell r="A3661">
            <v>450758</v>
          </cell>
        </row>
        <row r="3662">
          <cell r="A3662">
            <v>450760</v>
          </cell>
        </row>
        <row r="3663">
          <cell r="A3663">
            <v>450770</v>
          </cell>
        </row>
        <row r="3664">
          <cell r="A3664">
            <v>450774</v>
          </cell>
        </row>
        <row r="3665">
          <cell r="A3665">
            <v>450795</v>
          </cell>
        </row>
        <row r="3666">
          <cell r="A3666">
            <v>450808</v>
          </cell>
        </row>
        <row r="3667">
          <cell r="A3667">
            <v>450811</v>
          </cell>
        </row>
        <row r="3668">
          <cell r="A3668">
            <v>450813</v>
          </cell>
        </row>
        <row r="3669">
          <cell r="A3669">
            <v>450831</v>
          </cell>
        </row>
        <row r="3670">
          <cell r="A3670">
            <v>450834</v>
          </cell>
        </row>
        <row r="3671">
          <cell r="A3671">
            <v>450838</v>
          </cell>
        </row>
        <row r="3672">
          <cell r="A3672">
            <v>450841</v>
          </cell>
        </row>
        <row r="3673">
          <cell r="A3673">
            <v>450845</v>
          </cell>
        </row>
        <row r="3674">
          <cell r="A3674">
            <v>450856</v>
          </cell>
        </row>
        <row r="3675">
          <cell r="A3675">
            <v>450860</v>
          </cell>
        </row>
        <row r="3676">
          <cell r="A3676">
            <v>450864</v>
          </cell>
        </row>
        <row r="3677">
          <cell r="A3677">
            <v>450868</v>
          </cell>
        </row>
        <row r="3678">
          <cell r="A3678">
            <v>450874</v>
          </cell>
        </row>
        <row r="3679">
          <cell r="A3679">
            <v>450877</v>
          </cell>
        </row>
        <row r="3680">
          <cell r="A3680">
            <v>450879</v>
          </cell>
        </row>
        <row r="3681">
          <cell r="A3681">
            <v>450886</v>
          </cell>
        </row>
        <row r="3682">
          <cell r="A3682">
            <v>450888</v>
          </cell>
        </row>
        <row r="3683">
          <cell r="A3683">
            <v>450889</v>
          </cell>
        </row>
        <row r="3684">
          <cell r="A3684">
            <v>450891</v>
          </cell>
        </row>
        <row r="3685">
          <cell r="A3685">
            <v>450893</v>
          </cell>
        </row>
        <row r="3686">
          <cell r="A3686">
            <v>450894</v>
          </cell>
        </row>
        <row r="3687">
          <cell r="A3687">
            <v>460008</v>
          </cell>
        </row>
        <row r="3688">
          <cell r="A3688">
            <v>460054</v>
          </cell>
        </row>
        <row r="3689">
          <cell r="A3689">
            <v>460055</v>
          </cell>
        </row>
        <row r="3690">
          <cell r="A3690">
            <v>490138</v>
          </cell>
        </row>
        <row r="3691">
          <cell r="A3691">
            <v>500025</v>
          </cell>
        </row>
        <row r="3692">
          <cell r="A3692">
            <v>520203</v>
          </cell>
        </row>
        <row r="3693">
          <cell r="A3693">
            <v>530009</v>
          </cell>
        </row>
        <row r="3694">
          <cell r="A3694">
            <v>670002</v>
          </cell>
        </row>
        <row r="3695">
          <cell r="A3695">
            <v>670003</v>
          </cell>
        </row>
        <row r="3696">
          <cell r="A3696">
            <v>670005</v>
          </cell>
        </row>
        <row r="3697">
          <cell r="A3697">
            <v>670007</v>
          </cell>
        </row>
        <row r="3698">
          <cell r="A3698">
            <v>670009</v>
          </cell>
        </row>
        <row r="3699">
          <cell r="A3699">
            <v>670010</v>
          </cell>
        </row>
        <row r="3700">
          <cell r="A3700">
            <v>670011</v>
          </cell>
        </row>
        <row r="3701">
          <cell r="A3701">
            <v>670016</v>
          </cell>
        </row>
        <row r="3702">
          <cell r="A3702">
            <v>670017</v>
          </cell>
        </row>
        <row r="3703">
          <cell r="A3703">
            <v>670018</v>
          </cell>
        </row>
        <row r="3704">
          <cell r="A3704">
            <v>670020</v>
          </cell>
        </row>
        <row r="3705">
          <cell r="A3705">
            <v>670022</v>
          </cell>
        </row>
        <row r="3706">
          <cell r="A3706">
            <v>670024</v>
          </cell>
        </row>
        <row r="3707">
          <cell r="A3707">
            <v>670026</v>
          </cell>
        </row>
        <row r="3708">
          <cell r="A3708">
            <v>670027</v>
          </cell>
        </row>
        <row r="3709">
          <cell r="A3709">
            <v>670028</v>
          </cell>
        </row>
        <row r="3710">
          <cell r="A3710">
            <v>670029</v>
          </cell>
        </row>
        <row r="3711">
          <cell r="A3711">
            <v>670030</v>
          </cell>
        </row>
        <row r="3712">
          <cell r="A3712">
            <v>670031</v>
          </cell>
        </row>
        <row r="3713">
          <cell r="A3713">
            <v>670040</v>
          </cell>
        </row>
      </sheetData>
      <sheetData sheetId="42">
        <row r="3">
          <cell r="A3">
            <v>10001</v>
          </cell>
        </row>
      </sheetData>
      <sheetData sheetId="43"/>
      <sheetData sheetId="44">
        <row r="2">
          <cell r="A2">
            <v>10005</v>
          </cell>
        </row>
      </sheetData>
      <sheetData sheetId="45"/>
      <sheetData sheetId="4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Hidden"/>
      <sheetName val="ONPRC ACCRUAL"/>
      <sheetName val="FY03 DeprSchd"/>
      <sheetName val="Deans Transfer JE 803"/>
      <sheetName val="Received 1.22.10"/>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problem billed"/>
      <sheetName val="original problem billed-alpha"/>
      <sheetName val="Problem billed calc"/>
      <sheetName val="Problem billed calc -alpha"/>
      <sheetName val="Median Calcs"/>
      <sheetName val="Median Calcs Hi Low"/>
      <sheetName val="HRSF calcs"/>
      <sheetName val="HRSF calcs alpha"/>
      <sheetName val="HRSF 2006 "/>
      <sheetName val="HRSF 2005-2006 "/>
      <sheetName val="HRSF 2005-2006 alpha"/>
      <sheetName val="HRSF 2005-2006 Hi Low"/>
      <sheetName val="HRSF 2005-2006 Hi Low "/>
      <sheetName val="% comparison"/>
      <sheetName val="Days Analysis"/>
      <sheetName val="HRSF 2006-2006 CC days per J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p"/>
      <sheetName val="AU Crosswalk"/>
      <sheetName val="GL200"/>
      <sheetName val="Hospital Budget"/>
      <sheetName val="Toyon Rates"/>
    </sheetNames>
    <sheetDataSet>
      <sheetData sheetId="0" refreshError="1"/>
      <sheetData sheetId="1" refreshError="1"/>
      <sheetData sheetId="2" refreshError="1"/>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1. READ ME"/>
      <sheetName val="Step 2. Hospital Information"/>
      <sheetName val="Step 3. CHI, CBA and CBO"/>
      <sheetName val="Athletic Program"/>
      <sheetName val="CommEd&amp;Outreach"/>
      <sheetName val="CommEd&amp;Outreach w.notes"/>
      <sheetName val="CB Operation"/>
      <sheetName val="Step 4. Health Profession Ed"/>
      <sheetName val="Settlement Summary FY 22 (2)"/>
      <sheetName val="Step 5. Research &amp; Cash inkind"/>
      <sheetName val="PAN Funding"/>
      <sheetName val="Clinical Education"/>
      <sheetName val="Email"/>
      <sheetName val="Donations"/>
      <sheetName val="OutreachHrs"/>
      <sheetName val="Step 6. CCR"/>
      <sheetName val="Sheet1"/>
      <sheetName val="Step 7. Charity Care"/>
      <sheetName val="Step 7. Charity Care HB ONLY"/>
      <sheetName val="FY21 Ref"/>
      <sheetName val="Totals"/>
      <sheetName val="PB Charity PT"/>
      <sheetName val="Full FY 22 Charity Adj Data (2)"/>
      <sheetName val="FY 22 Charity Care - Add Count"/>
      <sheetName val="PB Charity Care PT"/>
      <sheetName val="HB Pivot table"/>
      <sheetName val="Charity Care "/>
      <sheetName val="M-1 UCC Patient List"/>
      <sheetName val="Stp 8. Unreimbursed programs"/>
      <sheetName val="FAC &amp; PRO"/>
      <sheetName val="Summary (2)"/>
      <sheetName val="Medicare Subsidized Health Serv"/>
      <sheetName val="Summary"/>
      <sheetName val="Medicaid Shortfall HB"/>
      <sheetName val="Medicaid_Other Public PB"/>
      <sheetName val="Other Payors HB"/>
      <sheetName val="CBR Summary Table"/>
      <sheetName val="Form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4">
          <cell r="G34">
            <v>60163</v>
          </cell>
        </row>
      </sheetData>
      <sheetData sheetId="31"/>
      <sheetData sheetId="32"/>
      <sheetData sheetId="33">
        <row r="10">
          <cell r="S10">
            <v>153495433.70000401</v>
          </cell>
          <cell r="T10">
            <v>57657</v>
          </cell>
        </row>
        <row r="19">
          <cell r="H19">
            <v>34814147.769999601</v>
          </cell>
        </row>
      </sheetData>
      <sheetData sheetId="34">
        <row r="37">
          <cell r="M37">
            <v>6339528.5999999996</v>
          </cell>
        </row>
        <row r="64">
          <cell r="L64">
            <v>21065003.360000003</v>
          </cell>
        </row>
      </sheetData>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OR STATS"/>
      <sheetName val="MONTHLY WORKSHEET"/>
      <sheetName val="retro je"/>
      <sheetName val="JE 40"/>
      <sheetName val="FINANCIAL CLASS REV MIX"/>
      <sheetName val="INPUT TABLE - actual"/>
      <sheetName val="Prior year payor stats"/>
      <sheetName val="Casemix"/>
      <sheetName val="INPUT TABLES - budget"/>
      <sheetName val="STAT ALLOC FOR HBO"/>
      <sheetName val="DIFFERENCE ALLOCATION"/>
      <sheetName val="REV ALLOCATION"/>
      <sheetName val="Monthly Allocation Cap Plan"/>
      <sheetName val="CASE MIX"/>
      <sheetName val="Straddles"/>
      <sheetName val="Outpatient"/>
      <sheetName val="Cal Pending"/>
      <sheetName val="Transaction S-10 Categories"/>
      <sheetName val="Payment Analysis"/>
      <sheetName val="Cost Analysis"/>
      <sheetName val="0501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y Month"/>
      <sheetName val="Total Detail"/>
      <sheetName val="SSM"/>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50192"/>
      <sheetName val="050239"/>
      <sheetName val="System Summary"/>
      <sheetName val="Hospital Tracker"/>
    </sheetNames>
    <sheetDataSet>
      <sheetData sheetId="0">
        <row r="8">
          <cell r="B8">
            <v>17005</v>
          </cell>
          <cell r="D8">
            <v>6010</v>
          </cell>
          <cell r="F8" t="str">
            <v>INTENSIVE CARE</v>
          </cell>
        </row>
        <row r="9">
          <cell r="B9">
            <v>17005</v>
          </cell>
          <cell r="D9">
            <v>6010</v>
          </cell>
          <cell r="F9" t="str">
            <v>RECLASS TRANSPORTER</v>
          </cell>
        </row>
        <row r="10">
          <cell r="B10">
            <v>17005</v>
          </cell>
          <cell r="D10" t="str">
            <v>TOTAL ICU</v>
          </cell>
        </row>
        <row r="12">
          <cell r="B12">
            <v>17045</v>
          </cell>
          <cell r="D12">
            <v>6170</v>
          </cell>
          <cell r="F12" t="str">
            <v>MED SURG</v>
          </cell>
        </row>
        <row r="13">
          <cell r="B13">
            <v>17045</v>
          </cell>
          <cell r="D13">
            <v>6171</v>
          </cell>
          <cell r="F13" t="str">
            <v>IVHC I/P &amp; OBS</v>
          </cell>
        </row>
        <row r="14">
          <cell r="B14">
            <v>17045</v>
          </cell>
          <cell r="D14">
            <v>6170</v>
          </cell>
          <cell r="F14" t="str">
            <v>RECLASS TRANSPORTER</v>
          </cell>
        </row>
        <row r="15">
          <cell r="B15">
            <v>17045</v>
          </cell>
          <cell r="D15" t="str">
            <v>TOTAL M/S</v>
          </cell>
        </row>
        <row r="17">
          <cell r="B17">
            <v>17065</v>
          </cell>
          <cell r="D17">
            <v>6380</v>
          </cell>
          <cell r="F17" t="str">
            <v>OB</v>
          </cell>
        </row>
        <row r="18">
          <cell r="B18">
            <v>17065</v>
          </cell>
          <cell r="D18">
            <v>6380</v>
          </cell>
          <cell r="F18" t="str">
            <v>RECLASS TRANSPORTER</v>
          </cell>
        </row>
        <row r="19">
          <cell r="B19">
            <v>17065</v>
          </cell>
          <cell r="D19" t="str">
            <v>TOTAL OB</v>
          </cell>
        </row>
        <row r="21">
          <cell r="B21">
            <v>17095</v>
          </cell>
          <cell r="D21">
            <v>6530</v>
          </cell>
          <cell r="F21" t="str">
            <v>NURSERY</v>
          </cell>
        </row>
        <row r="23">
          <cell r="B23">
            <v>17105</v>
          </cell>
          <cell r="D23">
            <v>6580</v>
          </cell>
          <cell r="F23" t="str">
            <v>ECF</v>
          </cell>
        </row>
        <row r="25">
          <cell r="B25" t="str">
            <v>TOTAL DAILY HOSPITAL SVCS</v>
          </cell>
        </row>
        <row r="27">
          <cell r="B27">
            <v>17160</v>
          </cell>
          <cell r="D27">
            <v>7010</v>
          </cell>
          <cell r="F27" t="str">
            <v xml:space="preserve">ER      </v>
          </cell>
        </row>
        <row r="28">
          <cell r="B28">
            <v>17160</v>
          </cell>
          <cell r="D28">
            <v>7012</v>
          </cell>
          <cell r="F28" t="str">
            <v>IVHC - ER</v>
          </cell>
        </row>
        <row r="29">
          <cell r="B29">
            <v>17160</v>
          </cell>
          <cell r="D29">
            <v>7040</v>
          </cell>
          <cell r="F29" t="str">
            <v>RN AMBULANCE</v>
          </cell>
        </row>
        <row r="30">
          <cell r="B30">
            <v>17160</v>
          </cell>
          <cell r="D30">
            <v>8280</v>
          </cell>
          <cell r="F30" t="str">
            <v>SKI AID AM</v>
          </cell>
        </row>
        <row r="31">
          <cell r="B31">
            <v>17160</v>
          </cell>
          <cell r="D31">
            <v>8285</v>
          </cell>
          <cell r="F31" t="str">
            <v>SKI AID NS</v>
          </cell>
        </row>
        <row r="32">
          <cell r="B32">
            <v>17160</v>
          </cell>
          <cell r="D32">
            <v>7010</v>
          </cell>
          <cell r="F32" t="str">
            <v>RECLASS TRANSPORTER</v>
          </cell>
        </row>
        <row r="33">
          <cell r="B33">
            <v>17160</v>
          </cell>
          <cell r="D33" t="str">
            <v>TOTAL E/R</v>
          </cell>
        </row>
        <row r="35">
          <cell r="B35">
            <v>17175</v>
          </cell>
          <cell r="D35">
            <v>7085</v>
          </cell>
          <cell r="F35" t="str">
            <v>TF CLINIC</v>
          </cell>
        </row>
        <row r="36">
          <cell r="B36">
            <v>17175</v>
          </cell>
          <cell r="D36">
            <v>7875</v>
          </cell>
          <cell r="F36" t="str">
            <v>HEALTH SVC CLINIC</v>
          </cell>
        </row>
        <row r="37">
          <cell r="B37">
            <v>17175</v>
          </cell>
          <cell r="D37">
            <v>7070</v>
          </cell>
          <cell r="F37" t="str">
            <v>PERINATAL</v>
          </cell>
        </row>
        <row r="38">
          <cell r="B38">
            <v>17175</v>
          </cell>
          <cell r="D38">
            <v>7071</v>
          </cell>
          <cell r="F38" t="str">
            <v>WOMENS CLINIC</v>
          </cell>
        </row>
        <row r="39">
          <cell r="B39">
            <v>17175</v>
          </cell>
          <cell r="D39" t="str">
            <v>TOTAL CLINIC</v>
          </cell>
        </row>
        <row r="41">
          <cell r="B41">
            <v>17205</v>
          </cell>
          <cell r="D41">
            <v>7290</v>
          </cell>
          <cell r="F41" t="str">
            <v>HOME CARE</v>
          </cell>
        </row>
        <row r="42">
          <cell r="B42">
            <v>17205</v>
          </cell>
          <cell r="D42">
            <v>7310</v>
          </cell>
          <cell r="F42" t="str">
            <v>HOSPICE</v>
          </cell>
        </row>
        <row r="43">
          <cell r="B43">
            <v>17205</v>
          </cell>
          <cell r="D43" t="str">
            <v>TOTAL HHC</v>
          </cell>
        </row>
        <row r="45">
          <cell r="B45" t="str">
            <v>TOTAL AMBULATORY SVCS</v>
          </cell>
        </row>
        <row r="47">
          <cell r="B47">
            <v>17230</v>
          </cell>
          <cell r="D47">
            <v>7400</v>
          </cell>
          <cell r="F47" t="str">
            <v>LABOR DELIVERY</v>
          </cell>
        </row>
        <row r="48">
          <cell r="B48">
            <v>17230</v>
          </cell>
          <cell r="D48">
            <v>7400</v>
          </cell>
          <cell r="F48" t="str">
            <v>OB RECLASS</v>
          </cell>
        </row>
        <row r="49">
          <cell r="B49">
            <v>17230</v>
          </cell>
          <cell r="D49">
            <v>7400</v>
          </cell>
          <cell r="F49" t="str">
            <v>NEWBORN RECLASS</v>
          </cell>
        </row>
        <row r="50">
          <cell r="B50">
            <v>17230</v>
          </cell>
          <cell r="D50" t="str">
            <v>TOTAL LABOR &amp; DELIVERY</v>
          </cell>
        </row>
        <row r="52">
          <cell r="B52">
            <v>17235</v>
          </cell>
          <cell r="D52">
            <v>7420</v>
          </cell>
          <cell r="F52" t="str">
            <v>SURGERY</v>
          </cell>
        </row>
        <row r="53">
          <cell r="B53">
            <v>17235</v>
          </cell>
          <cell r="D53">
            <v>7431</v>
          </cell>
          <cell r="F53" t="str">
            <v>IVSS</v>
          </cell>
        </row>
        <row r="54">
          <cell r="B54">
            <v>17235</v>
          </cell>
          <cell r="D54">
            <v>7420</v>
          </cell>
          <cell r="F54" t="str">
            <v>RECLASS TRANSPORTER</v>
          </cell>
        </row>
        <row r="55">
          <cell r="B55">
            <v>17235</v>
          </cell>
          <cell r="D55" t="str">
            <v>TOTAL OR</v>
          </cell>
        </row>
        <row r="57">
          <cell r="B57">
            <v>17255</v>
          </cell>
          <cell r="D57" t="str">
            <v>TOTAL DME</v>
          </cell>
        </row>
        <row r="59">
          <cell r="B59">
            <v>17265</v>
          </cell>
          <cell r="D59">
            <v>7500</v>
          </cell>
          <cell r="F59" t="str">
            <v>LAB-CLINICAL</v>
          </cell>
        </row>
        <row r="60">
          <cell r="B60">
            <v>17265</v>
          </cell>
          <cell r="D60">
            <v>7501</v>
          </cell>
          <cell r="F60" t="str">
            <v>IVHC - LAB-CLINICAL</v>
          </cell>
        </row>
        <row r="61">
          <cell r="B61">
            <v>17265</v>
          </cell>
          <cell r="D61" t="str">
            <v>TOTAL CLINICAL LAB</v>
          </cell>
        </row>
        <row r="63">
          <cell r="B63">
            <v>17285</v>
          </cell>
          <cell r="D63">
            <v>7593</v>
          </cell>
          <cell r="F63" t="str">
            <v>CARDIAC REHAB</v>
          </cell>
        </row>
        <row r="64">
          <cell r="B64">
            <v>17285</v>
          </cell>
          <cell r="D64">
            <v>7590</v>
          </cell>
          <cell r="F64" t="str">
            <v>EKG</v>
          </cell>
        </row>
        <row r="65">
          <cell r="B65">
            <v>17285</v>
          </cell>
          <cell r="D65" t="str">
            <v>TOTAL CARDIOLOGY SVCS</v>
          </cell>
        </row>
        <row r="67">
          <cell r="B67">
            <v>17300</v>
          </cell>
          <cell r="D67">
            <v>7630</v>
          </cell>
          <cell r="F67" t="str">
            <v>RADIOLOGY</v>
          </cell>
        </row>
        <row r="68">
          <cell r="B68">
            <v>17300</v>
          </cell>
          <cell r="D68">
            <v>7631</v>
          </cell>
          <cell r="F68" t="str">
            <v>IVHC - RADIOLGY</v>
          </cell>
        </row>
        <row r="69">
          <cell r="B69">
            <v>17300</v>
          </cell>
          <cell r="D69">
            <v>7632</v>
          </cell>
          <cell r="F69" t="str">
            <v>MOB MAMMOS</v>
          </cell>
        </row>
        <row r="70">
          <cell r="B70">
            <v>17300</v>
          </cell>
          <cell r="D70">
            <v>7633</v>
          </cell>
          <cell r="F70" t="str">
            <v>MOB XRAY</v>
          </cell>
        </row>
        <row r="71">
          <cell r="B71">
            <v>17300</v>
          </cell>
          <cell r="D71">
            <v>7690</v>
          </cell>
          <cell r="F71" t="str">
            <v>VASCULAR</v>
          </cell>
        </row>
        <row r="72">
          <cell r="B72">
            <v>17300</v>
          </cell>
          <cell r="D72">
            <v>7630</v>
          </cell>
          <cell r="F72" t="str">
            <v>RECLASS TRANSPORTER</v>
          </cell>
        </row>
        <row r="73">
          <cell r="B73">
            <v>17300</v>
          </cell>
          <cell r="D73" t="str">
            <v>TOTAL RADIOLOGY</v>
          </cell>
        </row>
        <row r="75">
          <cell r="B75">
            <v>17310</v>
          </cell>
          <cell r="D75">
            <v>7650</v>
          </cell>
          <cell r="F75" t="str">
            <v>NUCLEAR MEDICINE</v>
          </cell>
        </row>
        <row r="77">
          <cell r="B77">
            <v>17320</v>
          </cell>
          <cell r="D77">
            <v>7670</v>
          </cell>
          <cell r="F77" t="str">
            <v>ULTRASOUND</v>
          </cell>
        </row>
        <row r="78">
          <cell r="B78">
            <v>17320</v>
          </cell>
          <cell r="D78">
            <v>7671</v>
          </cell>
          <cell r="F78" t="str">
            <v>IVHC - ULTRASOUND</v>
          </cell>
        </row>
        <row r="79">
          <cell r="B79">
            <v>17320</v>
          </cell>
          <cell r="D79" t="str">
            <v>TOTAL ULTRASOUND</v>
          </cell>
        </row>
        <row r="81">
          <cell r="B81">
            <v>17325</v>
          </cell>
          <cell r="D81">
            <v>7680</v>
          </cell>
          <cell r="F81" t="str">
            <v>CAT SCAN</v>
          </cell>
        </row>
        <row r="83">
          <cell r="B83" t="str">
            <v>TOTAL ANCILLARY SERVICES</v>
          </cell>
        </row>
        <row r="85">
          <cell r="B85">
            <v>18065</v>
          </cell>
          <cell r="D85">
            <v>8330</v>
          </cell>
          <cell r="F85" t="str">
            <v>CAFETERIA</v>
          </cell>
        </row>
        <row r="87">
          <cell r="B87">
            <v>18070</v>
          </cell>
          <cell r="D87">
            <v>8340</v>
          </cell>
          <cell r="F87" t="str">
            <v>DIETARY</v>
          </cell>
        </row>
        <row r="88">
          <cell r="B88">
            <v>18070</v>
          </cell>
          <cell r="D88">
            <v>8341</v>
          </cell>
          <cell r="F88" t="str">
            <v>IVHC DIETARY</v>
          </cell>
        </row>
        <row r="89">
          <cell r="B89">
            <v>18070</v>
          </cell>
          <cell r="F89" t="str">
            <v>RECLASS CAFETERIA</v>
          </cell>
        </row>
        <row r="90">
          <cell r="B90">
            <v>18070</v>
          </cell>
          <cell r="D90">
            <v>8340</v>
          </cell>
          <cell r="F90" t="str">
            <v>TOTAL DIETARY</v>
          </cell>
        </row>
        <row r="92">
          <cell r="B92">
            <v>18080</v>
          </cell>
          <cell r="D92">
            <v>8360</v>
          </cell>
          <cell r="F92" t="str">
            <v>SOCIAL SVCS</v>
          </cell>
        </row>
        <row r="94">
          <cell r="B94">
            <v>18090</v>
          </cell>
          <cell r="D94">
            <v>7429</v>
          </cell>
          <cell r="F94" t="str">
            <v>SP</v>
          </cell>
        </row>
        <row r="95">
          <cell r="B95">
            <v>18090</v>
          </cell>
          <cell r="D95">
            <v>8380</v>
          </cell>
          <cell r="F95" t="str">
            <v>CSS - OVERHEAD</v>
          </cell>
        </row>
        <row r="96">
          <cell r="B96">
            <v>18090</v>
          </cell>
          <cell r="D96" t="str">
            <v>TOTAL CENTRAL</v>
          </cell>
        </row>
        <row r="98">
          <cell r="B98">
            <v>18095</v>
          </cell>
          <cell r="D98">
            <v>8390</v>
          </cell>
          <cell r="F98" t="str">
            <v>RX OVERHEAD (inc DME)</v>
          </cell>
        </row>
        <row r="99">
          <cell r="B99">
            <v>18095</v>
          </cell>
          <cell r="D99">
            <v>8391</v>
          </cell>
          <cell r="F99" t="str">
            <v xml:space="preserve">IVHC - PHARMACY </v>
          </cell>
        </row>
        <row r="100">
          <cell r="B100">
            <v>18095</v>
          </cell>
          <cell r="D100" t="str">
            <v>TOTAL PHARMACY OVERHEAD</v>
          </cell>
        </row>
        <row r="102">
          <cell r="B102">
            <v>18100</v>
          </cell>
          <cell r="D102">
            <v>8400</v>
          </cell>
          <cell r="F102" t="str">
            <v>PURCHASING</v>
          </cell>
        </row>
        <row r="103">
          <cell r="B103">
            <v>18100</v>
          </cell>
          <cell r="D103">
            <v>8401</v>
          </cell>
          <cell r="F103" t="str">
            <v>IV PURCHASING</v>
          </cell>
        </row>
        <row r="104">
          <cell r="B104">
            <v>18100</v>
          </cell>
          <cell r="D104" t="str">
            <v>TOTAL PURCHASING</v>
          </cell>
        </row>
        <row r="106">
          <cell r="B106">
            <v>18120</v>
          </cell>
          <cell r="D106">
            <v>8440</v>
          </cell>
          <cell r="F106" t="str">
            <v>HOUSEKEEPING</v>
          </cell>
        </row>
        <row r="107">
          <cell r="B107">
            <v>18120</v>
          </cell>
          <cell r="D107">
            <v>8441</v>
          </cell>
          <cell r="F107" t="str">
            <v>IVHC HOUSEKEEPING</v>
          </cell>
        </row>
        <row r="108">
          <cell r="B108">
            <v>18120</v>
          </cell>
          <cell r="D108" t="str">
            <v>TOTAL HOUSEKEEPNG</v>
          </cell>
        </row>
        <row r="110">
          <cell r="B110">
            <v>18130</v>
          </cell>
          <cell r="D110">
            <v>8460</v>
          </cell>
          <cell r="F110" t="str">
            <v>ENGINEERING</v>
          </cell>
        </row>
        <row r="111">
          <cell r="B111">
            <v>18130</v>
          </cell>
          <cell r="D111">
            <v>8461</v>
          </cell>
          <cell r="F111" t="str">
            <v>IVHC ENGINEERING</v>
          </cell>
        </row>
        <row r="112">
          <cell r="B112">
            <v>18130</v>
          </cell>
          <cell r="D112" t="str">
            <v>TOTAL ENGINEERING</v>
          </cell>
        </row>
        <row r="114">
          <cell r="B114">
            <v>18140</v>
          </cell>
          <cell r="D114">
            <v>8480</v>
          </cell>
          <cell r="F114" t="str">
            <v>MIS</v>
          </cell>
        </row>
        <row r="115">
          <cell r="B115">
            <v>18140</v>
          </cell>
          <cell r="D115">
            <v>8495</v>
          </cell>
          <cell r="F115" t="str">
            <v>SAINT CONVERSION</v>
          </cell>
        </row>
        <row r="116">
          <cell r="B116">
            <v>18140</v>
          </cell>
          <cell r="F116" t="str">
            <v>TOTAL MIS</v>
          </cell>
        </row>
        <row r="118">
          <cell r="B118" t="str">
            <v>TOTAL GENERAL SERVICES</v>
          </cell>
        </row>
        <row r="120">
          <cell r="B120">
            <v>18155</v>
          </cell>
          <cell r="D120">
            <v>8510</v>
          </cell>
          <cell r="F120" t="str">
            <v>ACCOUNTING</v>
          </cell>
        </row>
        <row r="121">
          <cell r="B121">
            <v>18155</v>
          </cell>
          <cell r="D121">
            <v>8510</v>
          </cell>
          <cell r="F121" t="str">
            <v>RECLASS PAYROLL</v>
          </cell>
        </row>
        <row r="122">
          <cell r="B122">
            <v>18155</v>
          </cell>
          <cell r="D122">
            <v>8510</v>
          </cell>
          <cell r="F122" t="str">
            <v>RECLASS FIN ANALYST</v>
          </cell>
        </row>
        <row r="123">
          <cell r="B123">
            <v>18155</v>
          </cell>
          <cell r="D123" t="str">
            <v>TOTAL ACCOUNTING</v>
          </cell>
        </row>
        <row r="125">
          <cell r="B125">
            <v>18160</v>
          </cell>
          <cell r="D125">
            <v>8530</v>
          </cell>
          <cell r="F125" t="str">
            <v>PT ACCOUNTING</v>
          </cell>
        </row>
        <row r="126">
          <cell r="B126">
            <v>18160</v>
          </cell>
          <cell r="D126">
            <v>8530</v>
          </cell>
          <cell r="F126" t="str">
            <v>RECLASS CR/COL</v>
          </cell>
        </row>
        <row r="127">
          <cell r="B127">
            <v>18160</v>
          </cell>
          <cell r="D127" t="str">
            <v>TOTAL PT ACCOUNTING</v>
          </cell>
        </row>
        <row r="129">
          <cell r="B129">
            <v>18165</v>
          </cell>
          <cell r="D129">
            <v>8550</v>
          </cell>
          <cell r="F129" t="str">
            <v>CREDIT/COLLECTIONS</v>
          </cell>
        </row>
        <row r="131">
          <cell r="B131">
            <v>18170</v>
          </cell>
          <cell r="D131">
            <v>8560</v>
          </cell>
          <cell r="F131" t="str">
            <v>ADMITTING</v>
          </cell>
        </row>
        <row r="132">
          <cell r="B132">
            <v>18170</v>
          </cell>
          <cell r="D132">
            <v>8561</v>
          </cell>
          <cell r="F132" t="str">
            <v>IV - ADMITTING</v>
          </cell>
        </row>
        <row r="133">
          <cell r="B133">
            <v>18170</v>
          </cell>
          <cell r="D133">
            <v>8560</v>
          </cell>
          <cell r="F133" t="str">
            <v>RECLASS O/P REG</v>
          </cell>
        </row>
        <row r="134">
          <cell r="B134">
            <v>18170</v>
          </cell>
          <cell r="D134">
            <v>8561</v>
          </cell>
          <cell r="F134" t="str">
            <v>RECLASS IV O/P REG</v>
          </cell>
        </row>
        <row r="135">
          <cell r="B135">
            <v>18170</v>
          </cell>
          <cell r="D135" t="str">
            <v>TOTAL ADMITTING</v>
          </cell>
        </row>
        <row r="137">
          <cell r="B137">
            <v>18175</v>
          </cell>
          <cell r="D137">
            <v>8570</v>
          </cell>
          <cell r="F137" t="str">
            <v>O/P REGISTRATIONS</v>
          </cell>
        </row>
        <row r="138">
          <cell r="B138">
            <v>18175</v>
          </cell>
          <cell r="D138">
            <v>8570</v>
          </cell>
          <cell r="F138" t="str">
            <v>IV O/P REGISTRATIONS</v>
          </cell>
        </row>
        <row r="139">
          <cell r="B139">
            <v>18175</v>
          </cell>
          <cell r="D139" t="str">
            <v>TOTAL O/P REGISTRATIONS</v>
          </cell>
        </row>
        <row r="141">
          <cell r="B141" t="str">
            <v>TOTAL FINANCIAL SERVCIES</v>
          </cell>
        </row>
        <row r="143">
          <cell r="B143">
            <v>18205</v>
          </cell>
          <cell r="D143">
            <v>8590</v>
          </cell>
          <cell r="F143" t="str">
            <v>FIN ADMIN</v>
          </cell>
        </row>
        <row r="144">
          <cell r="B144">
            <v>18205</v>
          </cell>
          <cell r="D144">
            <v>8590</v>
          </cell>
          <cell r="F144" t="str">
            <v>RECLASS FIN ANALYST</v>
          </cell>
        </row>
        <row r="145">
          <cell r="B145">
            <v>18205</v>
          </cell>
          <cell r="D145">
            <v>8580</v>
          </cell>
          <cell r="F145" t="str">
            <v>PIP WORKGROUPS</v>
          </cell>
        </row>
        <row r="146">
          <cell r="B146">
            <v>18205</v>
          </cell>
          <cell r="D146">
            <v>8610</v>
          </cell>
          <cell r="F146" t="str">
            <v>HOSP ADM</v>
          </cell>
        </row>
        <row r="147">
          <cell r="B147">
            <v>18205</v>
          </cell>
          <cell r="D147">
            <v>8611</v>
          </cell>
          <cell r="F147" t="str">
            <v>IVHC - ADMIN</v>
          </cell>
        </row>
        <row r="148">
          <cell r="B148">
            <v>18205</v>
          </cell>
          <cell r="D148">
            <v>7074</v>
          </cell>
          <cell r="F148" t="str">
            <v>PRAC MGMT ADMIN</v>
          </cell>
        </row>
        <row r="149">
          <cell r="B149">
            <v>18205</v>
          </cell>
          <cell r="D149">
            <v>7220</v>
          </cell>
          <cell r="F149" t="str">
            <v>Y2K</v>
          </cell>
        </row>
        <row r="150">
          <cell r="B150">
            <v>18205</v>
          </cell>
          <cell r="D150">
            <v>8615</v>
          </cell>
          <cell r="F150" t="str">
            <v>FOUNDATION</v>
          </cell>
        </row>
        <row r="151">
          <cell r="B151">
            <v>18205</v>
          </cell>
          <cell r="D151">
            <v>8620</v>
          </cell>
          <cell r="F151" t="str">
            <v>BOARD</v>
          </cell>
        </row>
        <row r="152">
          <cell r="B152">
            <v>18205</v>
          </cell>
          <cell r="D152">
            <v>8780</v>
          </cell>
          <cell r="F152" t="str">
            <v>MODIFIED WORK</v>
          </cell>
        </row>
        <row r="153">
          <cell r="B153">
            <v>18205</v>
          </cell>
          <cell r="D153">
            <v>8616</v>
          </cell>
          <cell r="F153" t="str">
            <v>CUSTOMER RELATIONS</v>
          </cell>
        </row>
        <row r="154">
          <cell r="B154">
            <v>18205</v>
          </cell>
          <cell r="D154">
            <v>8613</v>
          </cell>
          <cell r="F154" t="str">
            <v>IPA</v>
          </cell>
        </row>
        <row r="155">
          <cell r="B155">
            <v>18205</v>
          </cell>
          <cell r="D155" t="str">
            <v>TOTAL ADMIN</v>
          </cell>
        </row>
        <row r="157">
          <cell r="B157">
            <v>18215</v>
          </cell>
          <cell r="D157">
            <v>8630</v>
          </cell>
          <cell r="F157" t="str">
            <v>COMMUNITY RELATIONS</v>
          </cell>
        </row>
        <row r="159">
          <cell r="B159">
            <v>18225</v>
          </cell>
          <cell r="D159">
            <v>8650</v>
          </cell>
          <cell r="F159" t="str">
            <v>PERSONNEL</v>
          </cell>
        </row>
        <row r="160">
          <cell r="B160">
            <v>18225</v>
          </cell>
          <cell r="D160">
            <v>8650</v>
          </cell>
          <cell r="F160" t="str">
            <v>RECLASS PAYROLL</v>
          </cell>
        </row>
        <row r="161">
          <cell r="B161">
            <v>18225</v>
          </cell>
          <cell r="D161" t="str">
            <v>TOTAL PERSONNEL</v>
          </cell>
        </row>
        <row r="163">
          <cell r="B163">
            <v>18230</v>
          </cell>
          <cell r="D163">
            <v>8660</v>
          </cell>
          <cell r="F163" t="str">
            <v>OCCUPATIONAL HEALTH</v>
          </cell>
        </row>
        <row r="165">
          <cell r="B165">
            <v>18250</v>
          </cell>
          <cell r="D165">
            <v>8700</v>
          </cell>
          <cell r="F165" t="str">
            <v>MEDICAL RECORDS</v>
          </cell>
        </row>
        <row r="166">
          <cell r="B166">
            <v>18250</v>
          </cell>
          <cell r="D166">
            <v>8701</v>
          </cell>
          <cell r="F166" t="str">
            <v>IVHC -MEDICAL RECORDS</v>
          </cell>
        </row>
        <row r="167">
          <cell r="B167">
            <v>18250</v>
          </cell>
          <cell r="D167" t="str">
            <v>TOTAL MEDICAL RECORDS</v>
          </cell>
        </row>
        <row r="169">
          <cell r="B169">
            <v>18255</v>
          </cell>
          <cell r="D169">
            <v>8710</v>
          </cell>
          <cell r="F169" t="str">
            <v>MEDICAL STAFF</v>
          </cell>
        </row>
        <row r="171">
          <cell r="B171">
            <v>18260</v>
          </cell>
          <cell r="D171">
            <v>8720</v>
          </cell>
          <cell r="F171" t="str">
            <v>NURSING ADMIN</v>
          </cell>
        </row>
        <row r="172">
          <cell r="B172">
            <v>18260</v>
          </cell>
          <cell r="D172">
            <v>8720</v>
          </cell>
          <cell r="F172" t="str">
            <v>RECLASS TRANSPORTER</v>
          </cell>
        </row>
        <row r="173">
          <cell r="B173">
            <v>18260</v>
          </cell>
          <cell r="D173">
            <v>8360</v>
          </cell>
          <cell r="F173" t="str">
            <v>RECLASS SOCIAL SVCS</v>
          </cell>
        </row>
        <row r="174">
          <cell r="B174">
            <v>18260</v>
          </cell>
          <cell r="D174" t="str">
            <v>TOTAL NURSING ADMIN</v>
          </cell>
        </row>
        <row r="176">
          <cell r="B176">
            <v>18275</v>
          </cell>
          <cell r="D176">
            <v>8740</v>
          </cell>
          <cell r="F176" t="str">
            <v>QUALITY MGMT</v>
          </cell>
        </row>
        <row r="177">
          <cell r="B177">
            <v>18275</v>
          </cell>
          <cell r="D177">
            <v>8740</v>
          </cell>
          <cell r="F177" t="str">
            <v>RECLASS MED RECORDS</v>
          </cell>
        </row>
        <row r="178">
          <cell r="B178">
            <v>18275</v>
          </cell>
          <cell r="D178">
            <v>8740</v>
          </cell>
          <cell r="F178" t="str">
            <v>RECLASS MED STAFF</v>
          </cell>
        </row>
        <row r="179">
          <cell r="B179">
            <v>18275</v>
          </cell>
          <cell r="D179" t="str">
            <v>TOTAL U/R</v>
          </cell>
        </row>
        <row r="181">
          <cell r="B181">
            <v>18280</v>
          </cell>
          <cell r="D181">
            <v>8770</v>
          </cell>
          <cell r="F181" t="str">
            <v>HEALTH PROMOTIONS</v>
          </cell>
        </row>
        <row r="182">
          <cell r="B182">
            <v>18280</v>
          </cell>
          <cell r="D182">
            <v>8275</v>
          </cell>
          <cell r="F182" t="str">
            <v>SENIOR HEALTH SVCS</v>
          </cell>
        </row>
        <row r="183">
          <cell r="B183">
            <v>18280</v>
          </cell>
          <cell r="D183" t="str">
            <v>TOTAL HEALTH PROMOTIONS</v>
          </cell>
        </row>
        <row r="185">
          <cell r="B185" t="str">
            <v>TOTAL ADMINISTRATIVE SERVICES</v>
          </cell>
        </row>
        <row r="187">
          <cell r="B187">
            <v>18370</v>
          </cell>
          <cell r="D187">
            <v>7077</v>
          </cell>
          <cell r="F187" t="str">
            <v>INCLINE-MANDRIS</v>
          </cell>
        </row>
        <row r="188">
          <cell r="B188">
            <v>18370</v>
          </cell>
          <cell r="D188">
            <v>7078</v>
          </cell>
          <cell r="F188" t="str">
            <v>INCLINE-CAPRA</v>
          </cell>
        </row>
        <row r="189">
          <cell r="B189">
            <v>18370</v>
          </cell>
          <cell r="D189">
            <v>7082</v>
          </cell>
          <cell r="F189" t="str">
            <v>INCLINE-PLACER</v>
          </cell>
        </row>
        <row r="190">
          <cell r="B190">
            <v>18370</v>
          </cell>
          <cell r="D190">
            <v>7080</v>
          </cell>
          <cell r="F190" t="str">
            <v>INCLINE-SHAPIRO</v>
          </cell>
        </row>
        <row r="191">
          <cell r="B191">
            <v>18370</v>
          </cell>
          <cell r="D191">
            <v>7081</v>
          </cell>
          <cell r="F191" t="str">
            <v>INCLINE-CHASE</v>
          </cell>
        </row>
        <row r="192">
          <cell r="B192">
            <v>18370</v>
          </cell>
          <cell r="D192">
            <v>7084</v>
          </cell>
          <cell r="F192" t="str">
            <v>INCLINE-ZISSIMOS</v>
          </cell>
        </row>
        <row r="193">
          <cell r="B193">
            <v>18370</v>
          </cell>
          <cell r="D193">
            <v>8490</v>
          </cell>
          <cell r="F193" t="str">
            <v>CHILD CARE</v>
          </cell>
        </row>
        <row r="194">
          <cell r="B194">
            <v>18370</v>
          </cell>
          <cell r="D194">
            <v>9550</v>
          </cell>
          <cell r="F194" t="str">
            <v>RETAIL Rx</v>
          </cell>
        </row>
      </sheetData>
      <sheetData sheetId="1" refreshError="1"/>
      <sheetData sheetId="2"/>
      <sheetData sheetId="3">
        <row r="8">
          <cell r="B8" t="str">
            <v>(Multiple Items)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DB"/>
      <sheetName val="A6 Summary"/>
      <sheetName val="A6_Med Supp"/>
      <sheetName val="Non Chr Sup"/>
      <sheetName val="A6_Rx"/>
      <sheetName val="A_6 Interest Expense "/>
      <sheetName val="A6_Depreciation"/>
      <sheetName val="A6_Cafeteria"/>
      <sheetName val="B1_Dietary"/>
      <sheetName val="Non-pt meals cafeteria 20 8330"/>
      <sheetName val="A6_Capital Reclass"/>
      <sheetName val="A6_Social Service"/>
      <sheetName val="A6_Speech Ther"/>
      <sheetName val="A6_Comm Edu"/>
      <sheetName val="A6_OBLDN"/>
      <sheetName val="Property Tax"/>
      <sheetName val="Tehama"/>
      <sheetName val="A8 Summary"/>
      <sheetName val="A8_Other Oper Rev"/>
      <sheetName val="A8_Interest Expense"/>
      <sheetName val="A8_Pension "/>
      <sheetName val="Capital Expense"/>
      <sheetName val="A8_Dues &amp; Licenses"/>
      <sheetName val="STE PP Dues"/>
      <sheetName val="STE Dues"/>
      <sheetName val="A8_Social Accountability"/>
      <sheetName val="Self-Insured"/>
      <sheetName val="A8_Mission Dev"/>
      <sheetName val="A8_Legal"/>
      <sheetName val="A8_Misc"/>
      <sheetName val="A-8-1"/>
      <sheetName val="Alloc"/>
      <sheetName val="A-8-2"/>
      <sheetName val="A82 Detail"/>
      <sheetName val="Physician Time"/>
      <sheetName val="A-8-4"/>
      <sheetName val="A6_Interest Expense "/>
      <sheetName val="Speech Ther"/>
      <sheetName val="050192"/>
      <sheetName val="050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Lead1"/>
      <sheetName val="MLead2"/>
      <sheetName val="M1"/>
      <sheetName val="M-2-1"/>
      <sheetName val="M-2-2"/>
      <sheetName val="M-3 AR"/>
      <sheetName val="M10"/>
      <sheetName val="M11"/>
      <sheetName val="M12"/>
      <sheetName val="M13"/>
      <sheetName val="M14"/>
      <sheetName val="M15"/>
      <sheetName val="M16"/>
      <sheetName val="M17"/>
      <sheetName val="M-20"/>
      <sheetName val="M-25"/>
      <sheetName val="M-27"/>
      <sheetName val="M30"/>
      <sheetName val="M-30-GME"/>
      <sheetName val="M-50"/>
      <sheetName val="M-51"/>
      <sheetName val="1999 Booked to filed"/>
      <sheetName val="050192"/>
      <sheetName val="050239"/>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Hidden"/>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problem billed"/>
      <sheetName val="original problem billed-alpha"/>
      <sheetName val="Problem billed calc"/>
      <sheetName val="Problem billed calc -alpha"/>
      <sheetName val="Median Calcs"/>
      <sheetName val="Median Calcs Hi Low"/>
      <sheetName val="HRSF calcs"/>
      <sheetName val="HRSF calcs alpha"/>
      <sheetName val="HRSF 2006 "/>
      <sheetName val="HRSF 2005-2006 "/>
      <sheetName val="HRSF 2005-2006 alpha"/>
      <sheetName val="HRSF 2005-2006 Hi Low"/>
      <sheetName val="HRSF 2005-2006 Hi Low "/>
      <sheetName val="% comparison"/>
      <sheetName val="Days Analysis"/>
      <sheetName val="HRSF 2006-2006 CC days per JW"/>
      <sheetName val="050192"/>
      <sheetName val="050239"/>
      <sheetName val="2017"/>
      <sheetName val="UCRS_2020 January"/>
      <sheetName val="Eric 1.16.20"/>
      <sheetName val="Summary"/>
      <sheetName val="Hospital Tracker"/>
      <sheetName val="FFY 2017 Client Recon"/>
      <sheetName val="2017 October HCRIS Export"/>
      <sheetName val="UCRS_2019"/>
      <sheetName val="Sales OLD NA"/>
      <sheetName val="System Summary Other"/>
      <sheetName val="UCRS Tracker"/>
      <sheetName val="Support-&gt;"/>
      <sheetName val="Prime"/>
      <sheetName val="Associations"/>
      <sheetName val="Proposal Fees"/>
      <sheetName val="Hospital Budget"/>
      <sheetName val="Toyon Rates"/>
      <sheetName val="Prime Tracker 12.12.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CFS"/>
      <sheetName val="BalanceSheet_CFS"/>
      <sheetName val="Hosp Stats"/>
      <sheetName val="P&amp;L"/>
      <sheetName val="Projection-Budget"/>
      <sheetName val="Projection-Budget &amp; Changes"/>
      <sheetName val="Projection-3% Lower Volumes"/>
      <sheetName val="Projection-Lower Volumes"/>
      <sheetName val="Internal Sales"/>
      <sheetName val="P&amp;L_FY09_Act"/>
      <sheetName val="P&amp;L_FY08_Act"/>
      <sheetName val="P&amp;L_FY07_Act"/>
      <sheetName val="P&amp;L_FY06_Act"/>
      <sheetName val="P&amp;L_FY09_Bud"/>
      <sheetName val="P&amp;L_FY08_Bud"/>
      <sheetName val="P&amp;L_FY07_Bud"/>
      <sheetName val="P&amp;L_FY06_Bud"/>
      <sheetName val="P&amp;L_FY05_Act"/>
      <sheetName val="P&amp;L_FY05_Bud"/>
      <sheetName val="P&amp;L_FY04_Act"/>
      <sheetName val="P&amp;L_FY03_Act"/>
      <sheetName val="P&amp;L_FY04_Bud"/>
      <sheetName val="P&amp;L_FY04_Bud_CFS"/>
      <sheetName val="BalanceSheet"/>
      <sheetName val="BalanceSheet_MR"/>
      <sheetName val="Balance Sheet-Solucient Data"/>
      <sheetName val="Balance Sheet-Narrative"/>
      <sheetName val="BalanceSheet-Cash Flow-Month"/>
      <sheetName val="BS_FY09_Act"/>
      <sheetName val="BS_FY08_Act"/>
      <sheetName val="BS_FY07_Act"/>
      <sheetName val="BS_FY06_Act"/>
      <sheetName val="BS_FY05_Act"/>
      <sheetName val="BS_FY04_Act"/>
      <sheetName val="P&amp;L_MR"/>
      <sheetName val="Preliminary FY05 B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C1">
            <v>8</v>
          </cell>
        </row>
      </sheetData>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21E8-57C2-43F6-B3D6-BFB415CBE80F}">
  <sheetPr>
    <tabColor rgb="FF0070C0"/>
  </sheetPr>
  <dimension ref="A1"/>
  <sheetViews>
    <sheetView showGridLines="0" zoomScale="115" zoomScaleNormal="115" workbookViewId="0">
      <selection activeCell="F47" sqref="F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8DC4E-7C98-4A7B-9E79-2AE472A3B376}">
  <dimension ref="A1:C7"/>
  <sheetViews>
    <sheetView workbookViewId="0">
      <selection activeCell="C23" sqref="C23"/>
    </sheetView>
  </sheetViews>
  <sheetFormatPr defaultRowHeight="12.75" x14ac:dyDescent="0.2"/>
  <cols>
    <col min="1" max="1" width="47.140625" customWidth="1"/>
    <col min="3" max="3" width="116.42578125" customWidth="1"/>
  </cols>
  <sheetData>
    <row r="1" spans="1:3" x14ac:dyDescent="0.2">
      <c r="A1" s="259" t="s">
        <v>224</v>
      </c>
      <c r="B1" s="259" t="s">
        <v>225</v>
      </c>
      <c r="C1" s="259" t="s">
        <v>226</v>
      </c>
    </row>
    <row r="2" spans="1:3" ht="25.5" x14ac:dyDescent="0.2">
      <c r="A2" s="259" t="s">
        <v>227</v>
      </c>
      <c r="B2" s="259" t="s">
        <v>228</v>
      </c>
      <c r="C2" s="396" t="s">
        <v>229</v>
      </c>
    </row>
    <row r="3" spans="1:3" x14ac:dyDescent="0.2">
      <c r="A3" s="259" t="s">
        <v>230</v>
      </c>
      <c r="B3" s="259" t="s">
        <v>231</v>
      </c>
      <c r="C3" s="259" t="s">
        <v>232</v>
      </c>
    </row>
    <row r="4" spans="1:3" x14ac:dyDescent="0.2">
      <c r="A4" s="259" t="s">
        <v>233</v>
      </c>
      <c r="B4" s="259" t="s">
        <v>234</v>
      </c>
      <c r="C4" s="259" t="s">
        <v>235</v>
      </c>
    </row>
    <row r="5" spans="1:3" ht="25.5" x14ac:dyDescent="0.2">
      <c r="A5" s="259" t="s">
        <v>236</v>
      </c>
      <c r="B5" s="259" t="s">
        <v>237</v>
      </c>
      <c r="C5" s="396" t="s">
        <v>238</v>
      </c>
    </row>
    <row r="6" spans="1:3" x14ac:dyDescent="0.2">
      <c r="A6" s="259" t="s">
        <v>239</v>
      </c>
      <c r="B6" s="259" t="s">
        <v>240</v>
      </c>
      <c r="C6" s="259" t="s">
        <v>241</v>
      </c>
    </row>
    <row r="7" spans="1:3" x14ac:dyDescent="0.2">
      <c r="A7" s="259" t="s">
        <v>242</v>
      </c>
      <c r="B7" s="259" t="s">
        <v>243</v>
      </c>
      <c r="C7" s="259"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E41C-FA7F-456A-8BA6-CDE47FA7C032}">
  <sheetPr>
    <tabColor rgb="FF0070C0"/>
  </sheetPr>
  <dimension ref="B2:E60"/>
  <sheetViews>
    <sheetView zoomScale="90" zoomScaleNormal="90" workbookViewId="0">
      <selection activeCell="E11" sqref="E11"/>
    </sheetView>
  </sheetViews>
  <sheetFormatPr defaultColWidth="9.140625" defaultRowHeight="12.75" x14ac:dyDescent="0.2"/>
  <cols>
    <col min="1" max="1" width="5.140625" style="2" customWidth="1"/>
    <col min="2" max="2" width="54.5703125" style="2" customWidth="1"/>
    <col min="3" max="3" width="62" style="2" customWidth="1"/>
    <col min="4" max="4" width="19.85546875" style="2" customWidth="1"/>
    <col min="5" max="5" width="25.7109375" style="2" customWidth="1"/>
    <col min="6" max="6" width="9.140625" style="2" customWidth="1"/>
    <col min="7" max="16384" width="9.140625" style="2"/>
  </cols>
  <sheetData>
    <row r="2" spans="2:5" ht="23.25" x14ac:dyDescent="0.35">
      <c r="B2" s="1" t="s">
        <v>0</v>
      </c>
      <c r="D2" s="3"/>
      <c r="E2" s="3"/>
    </row>
    <row r="3" spans="2:5" x14ac:dyDescent="0.2">
      <c r="D3" s="3"/>
      <c r="E3" s="3"/>
    </row>
    <row r="4" spans="2:5" ht="18.75" x14ac:dyDescent="0.3">
      <c r="B4" s="4" t="s">
        <v>1</v>
      </c>
      <c r="C4" s="5" t="s">
        <v>2</v>
      </c>
      <c r="D4" s="6"/>
      <c r="E4" s="6"/>
    </row>
    <row r="5" spans="2:5" ht="18.75" x14ac:dyDescent="0.3">
      <c r="B5" s="4" t="s">
        <v>3</v>
      </c>
      <c r="C5" s="5" t="s">
        <v>4</v>
      </c>
      <c r="D5" s="6"/>
      <c r="E5" s="6"/>
    </row>
    <row r="6" spans="2:5" ht="18.75" x14ac:dyDescent="0.3">
      <c r="B6" s="4" t="s">
        <v>5</v>
      </c>
      <c r="C6" s="5">
        <v>2022</v>
      </c>
      <c r="D6" s="6"/>
      <c r="E6" s="6"/>
    </row>
    <row r="7" spans="2:5" ht="18.75" x14ac:dyDescent="0.3">
      <c r="B7" s="4" t="s">
        <v>6</v>
      </c>
      <c r="C7" s="7" t="s">
        <v>7</v>
      </c>
      <c r="D7" s="6"/>
      <c r="E7" s="6"/>
    </row>
    <row r="8" spans="2:5" ht="15.75" x14ac:dyDescent="0.25">
      <c r="B8" s="8" t="s">
        <v>8</v>
      </c>
      <c r="C8" s="9"/>
      <c r="D8" s="3"/>
      <c r="E8" s="3"/>
    </row>
    <row r="9" spans="2:5" ht="15.75" x14ac:dyDescent="0.25">
      <c r="B9" s="10" t="s">
        <v>9</v>
      </c>
      <c r="C9" s="9"/>
      <c r="D9" s="3"/>
      <c r="E9" s="3"/>
    </row>
    <row r="10" spans="2:5" ht="15.75" x14ac:dyDescent="0.25">
      <c r="B10" s="10" t="s">
        <v>10</v>
      </c>
      <c r="C10" s="9"/>
      <c r="D10" s="3"/>
      <c r="E10" s="3"/>
    </row>
    <row r="11" spans="2:5" ht="15.75" x14ac:dyDescent="0.25">
      <c r="B11" s="11" t="s">
        <v>11</v>
      </c>
      <c r="C11" s="9"/>
      <c r="D11" s="3"/>
      <c r="E11" s="3"/>
    </row>
    <row r="12" spans="2:5" ht="15.75" x14ac:dyDescent="0.25">
      <c r="B12" s="12" t="s">
        <v>12</v>
      </c>
      <c r="C12" s="13" t="s">
        <v>13</v>
      </c>
      <c r="D12" s="3"/>
      <c r="E12" s="3"/>
    </row>
    <row r="13" spans="2:5" ht="15.75" x14ac:dyDescent="0.25">
      <c r="B13" s="14" t="s">
        <v>9</v>
      </c>
      <c r="C13" s="9" t="s">
        <v>14</v>
      </c>
    </row>
    <row r="18" spans="2:5" ht="64.5" customHeight="1" x14ac:dyDescent="0.2">
      <c r="B18" s="15" t="s">
        <v>15</v>
      </c>
      <c r="C18" s="15" t="s">
        <v>16</v>
      </c>
      <c r="D18" s="15" t="s">
        <v>17</v>
      </c>
      <c r="E18" s="15" t="s">
        <v>18</v>
      </c>
    </row>
    <row r="19" spans="2:5" ht="15" customHeight="1" x14ac:dyDescent="0.2">
      <c r="B19" s="16" t="s">
        <v>19</v>
      </c>
      <c r="C19" s="16" t="s">
        <v>20</v>
      </c>
      <c r="D19" s="17" t="s">
        <v>21</v>
      </c>
      <c r="E19" s="17">
        <v>97123</v>
      </c>
    </row>
    <row r="20" spans="2:5" ht="15" customHeight="1" x14ac:dyDescent="0.2">
      <c r="B20" s="16" t="s">
        <v>22</v>
      </c>
      <c r="C20" s="16" t="s">
        <v>23</v>
      </c>
      <c r="D20" s="17" t="s">
        <v>21</v>
      </c>
      <c r="E20" s="17">
        <v>97123</v>
      </c>
    </row>
    <row r="21" spans="2:5" ht="15" customHeight="1" x14ac:dyDescent="0.2">
      <c r="B21" s="16" t="s">
        <v>24</v>
      </c>
      <c r="C21" s="16" t="s">
        <v>25</v>
      </c>
      <c r="D21" s="17" t="s">
        <v>21</v>
      </c>
      <c r="E21" s="17">
        <v>97123</v>
      </c>
    </row>
    <row r="22" spans="2:5" ht="15" customHeight="1" x14ac:dyDescent="0.2">
      <c r="B22" s="18" t="s">
        <v>26</v>
      </c>
      <c r="C22" s="18" t="s">
        <v>27</v>
      </c>
      <c r="D22" s="17" t="s">
        <v>21</v>
      </c>
      <c r="E22" s="17">
        <v>97123</v>
      </c>
    </row>
    <row r="23" spans="2:5" ht="15" customHeight="1" x14ac:dyDescent="0.2">
      <c r="B23" s="18" t="s">
        <v>28</v>
      </c>
      <c r="C23" s="18" t="s">
        <v>29</v>
      </c>
      <c r="D23" s="17" t="s">
        <v>30</v>
      </c>
      <c r="E23" s="17">
        <v>97116</v>
      </c>
    </row>
    <row r="24" spans="2:5" ht="15" customHeight="1" x14ac:dyDescent="0.2">
      <c r="B24" s="18" t="s">
        <v>31</v>
      </c>
      <c r="C24" s="18" t="s">
        <v>32</v>
      </c>
      <c r="D24" s="17" t="s">
        <v>30</v>
      </c>
      <c r="E24" s="17">
        <v>97116</v>
      </c>
    </row>
    <row r="25" spans="2:5" ht="15" customHeight="1" x14ac:dyDescent="0.2">
      <c r="B25" s="18" t="s">
        <v>33</v>
      </c>
      <c r="C25" s="18" t="s">
        <v>34</v>
      </c>
      <c r="D25" s="17" t="s">
        <v>21</v>
      </c>
      <c r="E25" s="17">
        <v>97124</v>
      </c>
    </row>
    <row r="26" spans="2:5" ht="15" customHeight="1" x14ac:dyDescent="0.2">
      <c r="B26" s="18" t="s">
        <v>35</v>
      </c>
      <c r="C26" s="18" t="s">
        <v>36</v>
      </c>
      <c r="D26" s="17" t="s">
        <v>37</v>
      </c>
      <c r="E26" s="17">
        <v>97133</v>
      </c>
    </row>
    <row r="27" spans="2:5" ht="15" customHeight="1" x14ac:dyDescent="0.2">
      <c r="B27" s="18" t="s">
        <v>38</v>
      </c>
      <c r="C27" s="18" t="s">
        <v>39</v>
      </c>
      <c r="D27" s="17" t="s">
        <v>21</v>
      </c>
      <c r="E27" s="17">
        <v>97123</v>
      </c>
    </row>
    <row r="28" spans="2:5" ht="15" customHeight="1" x14ac:dyDescent="0.2">
      <c r="B28" s="18" t="s">
        <v>40</v>
      </c>
      <c r="C28" s="18" t="s">
        <v>41</v>
      </c>
      <c r="D28" s="17" t="s">
        <v>21</v>
      </c>
      <c r="E28" s="17">
        <v>97123</v>
      </c>
    </row>
    <row r="29" spans="2:5" ht="15" customHeight="1" x14ac:dyDescent="0.2">
      <c r="B29" s="18" t="s">
        <v>42</v>
      </c>
      <c r="C29" s="18" t="s">
        <v>43</v>
      </c>
      <c r="D29" s="17" t="s">
        <v>21</v>
      </c>
      <c r="E29" s="17">
        <v>97123</v>
      </c>
    </row>
    <row r="30" spans="2:5" ht="15" customHeight="1" x14ac:dyDescent="0.2">
      <c r="B30" s="18" t="s">
        <v>44</v>
      </c>
      <c r="C30" s="18" t="s">
        <v>45</v>
      </c>
      <c r="D30" s="17" t="s">
        <v>21</v>
      </c>
      <c r="E30" s="17">
        <v>97123</v>
      </c>
    </row>
    <row r="31" spans="2:5" ht="15" customHeight="1" x14ac:dyDescent="0.2">
      <c r="B31" s="18" t="s">
        <v>46</v>
      </c>
      <c r="C31" s="18" t="s">
        <v>47</v>
      </c>
      <c r="D31" s="17" t="s">
        <v>21</v>
      </c>
      <c r="E31" s="17">
        <v>97124</v>
      </c>
    </row>
    <row r="32" spans="2:5" ht="15" customHeight="1" x14ac:dyDescent="0.2">
      <c r="B32" s="18" t="s">
        <v>48</v>
      </c>
      <c r="C32" s="18" t="s">
        <v>49</v>
      </c>
      <c r="D32" s="17" t="s">
        <v>21</v>
      </c>
      <c r="E32" s="17">
        <v>97123</v>
      </c>
    </row>
    <row r="33" spans="2:5" ht="15" customHeight="1" x14ac:dyDescent="0.2">
      <c r="B33" s="18" t="s">
        <v>50</v>
      </c>
      <c r="C33" s="18" t="s">
        <v>51</v>
      </c>
      <c r="D33" s="17" t="s">
        <v>30</v>
      </c>
      <c r="E33" s="17">
        <v>97116</v>
      </c>
    </row>
    <row r="34" spans="2:5" ht="15" customHeight="1" x14ac:dyDescent="0.2">
      <c r="B34" s="18"/>
      <c r="C34" s="18"/>
      <c r="D34" s="17"/>
      <c r="E34" s="17"/>
    </row>
    <row r="35" spans="2:5" ht="15" customHeight="1" x14ac:dyDescent="0.2">
      <c r="B35" s="18"/>
      <c r="C35" s="18"/>
      <c r="D35" s="17"/>
      <c r="E35" s="17"/>
    </row>
    <row r="36" spans="2:5" ht="15" customHeight="1" x14ac:dyDescent="0.2">
      <c r="B36" s="18"/>
      <c r="C36" s="18"/>
      <c r="D36" s="17"/>
      <c r="E36" s="17"/>
    </row>
    <row r="37" spans="2:5" ht="15" customHeight="1" x14ac:dyDescent="0.2">
      <c r="B37" s="18"/>
      <c r="C37" s="18"/>
      <c r="D37" s="17"/>
      <c r="E37" s="17"/>
    </row>
    <row r="38" spans="2:5" ht="15" customHeight="1" x14ac:dyDescent="0.2">
      <c r="B38" s="18"/>
      <c r="C38" s="18"/>
      <c r="D38" s="17"/>
      <c r="E38" s="17"/>
    </row>
    <row r="39" spans="2:5" ht="15" customHeight="1" x14ac:dyDescent="0.2">
      <c r="B39" s="18"/>
      <c r="C39" s="18"/>
      <c r="D39" s="17"/>
      <c r="E39" s="17"/>
    </row>
    <row r="40" spans="2:5" x14ac:dyDescent="0.2">
      <c r="B40" s="16"/>
      <c r="C40" s="16"/>
      <c r="D40" s="17"/>
      <c r="E40" s="17"/>
    </row>
    <row r="41" spans="2:5" x14ac:dyDescent="0.2">
      <c r="B41" s="16"/>
      <c r="C41" s="16"/>
      <c r="D41" s="17"/>
      <c r="E41" s="17"/>
    </row>
    <row r="42" spans="2:5" x14ac:dyDescent="0.2">
      <c r="B42" s="16"/>
      <c r="C42" s="16"/>
      <c r="D42" s="17"/>
      <c r="E42" s="17"/>
    </row>
    <row r="43" spans="2:5" x14ac:dyDescent="0.2">
      <c r="B43" s="18"/>
      <c r="C43" s="18"/>
      <c r="D43" s="17"/>
      <c r="E43" s="17"/>
    </row>
    <row r="44" spans="2:5" x14ac:dyDescent="0.2">
      <c r="B44" s="18"/>
      <c r="C44" s="18"/>
      <c r="D44" s="17"/>
      <c r="E44" s="17"/>
    </row>
    <row r="45" spans="2:5" x14ac:dyDescent="0.2">
      <c r="B45" s="18"/>
      <c r="C45" s="18"/>
      <c r="D45" s="17"/>
      <c r="E45" s="17"/>
    </row>
    <row r="46" spans="2:5" x14ac:dyDescent="0.2">
      <c r="B46" s="18"/>
      <c r="C46" s="18"/>
      <c r="D46" s="17"/>
      <c r="E46" s="17"/>
    </row>
    <row r="47" spans="2:5" x14ac:dyDescent="0.2">
      <c r="B47" s="18"/>
      <c r="C47" s="18"/>
      <c r="D47" s="17"/>
      <c r="E47" s="17"/>
    </row>
    <row r="48" spans="2:5" x14ac:dyDescent="0.2">
      <c r="B48" s="18"/>
      <c r="C48" s="18"/>
      <c r="D48" s="17"/>
      <c r="E48" s="17"/>
    </row>
    <row r="49" spans="2:5" x14ac:dyDescent="0.2">
      <c r="B49" s="18"/>
      <c r="C49" s="18"/>
      <c r="D49" s="17"/>
      <c r="E49" s="17"/>
    </row>
    <row r="50" spans="2:5" x14ac:dyDescent="0.2">
      <c r="B50" s="18"/>
      <c r="C50" s="18"/>
      <c r="D50" s="17"/>
      <c r="E50" s="17"/>
    </row>
    <row r="51" spans="2:5" x14ac:dyDescent="0.2">
      <c r="B51" s="18"/>
      <c r="C51" s="18"/>
      <c r="D51" s="17"/>
      <c r="E51" s="17"/>
    </row>
    <row r="52" spans="2:5" x14ac:dyDescent="0.2">
      <c r="B52" s="18"/>
      <c r="C52" s="18"/>
      <c r="D52" s="17"/>
      <c r="E52" s="17"/>
    </row>
    <row r="53" spans="2:5" x14ac:dyDescent="0.2">
      <c r="B53" s="18"/>
      <c r="C53" s="18"/>
      <c r="D53" s="17"/>
      <c r="E53" s="17"/>
    </row>
    <row r="54" spans="2:5" x14ac:dyDescent="0.2">
      <c r="B54" s="18"/>
      <c r="C54" s="18"/>
      <c r="D54" s="17"/>
      <c r="E54" s="17"/>
    </row>
    <row r="55" spans="2:5" x14ac:dyDescent="0.2">
      <c r="B55" s="18"/>
      <c r="C55" s="18"/>
      <c r="D55" s="17"/>
      <c r="E55" s="17"/>
    </row>
    <row r="56" spans="2:5" x14ac:dyDescent="0.2">
      <c r="B56" s="18"/>
      <c r="C56" s="18"/>
      <c r="D56" s="17"/>
      <c r="E56" s="17"/>
    </row>
    <row r="57" spans="2:5" x14ac:dyDescent="0.2">
      <c r="B57" s="18"/>
      <c r="C57" s="18"/>
      <c r="D57" s="17"/>
      <c r="E57" s="17"/>
    </row>
    <row r="58" spans="2:5" x14ac:dyDescent="0.2">
      <c r="B58" s="18"/>
      <c r="C58" s="18"/>
      <c r="D58" s="17"/>
      <c r="E58" s="17"/>
    </row>
    <row r="59" spans="2:5" x14ac:dyDescent="0.2">
      <c r="B59" s="18"/>
      <c r="C59" s="18"/>
      <c r="D59" s="17"/>
      <c r="E59" s="17"/>
    </row>
    <row r="60" spans="2:5" x14ac:dyDescent="0.2">
      <c r="B60" s="18"/>
      <c r="C60" s="18"/>
      <c r="D60" s="17"/>
      <c r="E60" s="1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3F72-E14F-41F1-A4E1-F9403A18057E}">
  <sheetPr>
    <tabColor rgb="FF0070C0"/>
  </sheetPr>
  <dimension ref="B1:N82"/>
  <sheetViews>
    <sheetView zoomScale="90" zoomScaleNormal="90" workbookViewId="0">
      <selection activeCell="E89" sqref="E89"/>
    </sheetView>
  </sheetViews>
  <sheetFormatPr defaultColWidth="9.140625" defaultRowHeight="12.75" x14ac:dyDescent="0.2"/>
  <cols>
    <col min="1" max="1" width="3.28515625" style="2" customWidth="1"/>
    <col min="2" max="2" width="8" style="2" customWidth="1"/>
    <col min="3" max="3" width="57.42578125" style="2" customWidth="1"/>
    <col min="4" max="6" width="14.7109375" style="2" customWidth="1"/>
    <col min="7" max="7" width="15.7109375" style="2" customWidth="1"/>
    <col min="8" max="9" width="13.7109375" style="2" customWidth="1"/>
    <col min="10" max="10" width="5.7109375" style="2" customWidth="1"/>
    <col min="11" max="11" width="8.7109375" style="2" customWidth="1"/>
    <col min="12" max="12" width="11" style="2" customWidth="1"/>
    <col min="13" max="14" width="13.7109375" style="2" customWidth="1"/>
    <col min="15" max="16384" width="9.140625" style="2"/>
  </cols>
  <sheetData>
    <row r="1" spans="2:14" x14ac:dyDescent="0.2">
      <c r="C1" s="3"/>
    </row>
    <row r="2" spans="2:14" ht="25.5" x14ac:dyDescent="0.35">
      <c r="B2" s="19" t="s">
        <v>52</v>
      </c>
      <c r="C2" s="20"/>
      <c r="D2" s="21"/>
      <c r="E2" s="21"/>
      <c r="F2" s="21"/>
      <c r="G2" s="21"/>
      <c r="H2" s="21"/>
      <c r="I2" s="21"/>
      <c r="J2" s="21"/>
      <c r="K2" s="21"/>
      <c r="L2" s="21"/>
      <c r="M2" s="21"/>
      <c r="N2" s="21"/>
    </row>
    <row r="3" spans="2:14" ht="25.5" x14ac:dyDescent="0.35">
      <c r="B3" s="19" t="s">
        <v>53</v>
      </c>
      <c r="C3" s="22"/>
      <c r="D3" s="23" t="s">
        <v>54</v>
      </c>
      <c r="E3" s="24" t="s">
        <v>55</v>
      </c>
      <c r="F3" s="21"/>
      <c r="G3" s="21"/>
      <c r="H3" s="21"/>
      <c r="I3" s="21"/>
      <c r="J3" s="21"/>
      <c r="K3" s="21"/>
      <c r="L3" s="21"/>
      <c r="M3" s="21"/>
      <c r="N3" s="21"/>
    </row>
    <row r="4" spans="2:14" ht="25.5" x14ac:dyDescent="0.35">
      <c r="B4" s="19" t="s">
        <v>56</v>
      </c>
      <c r="C4" s="21"/>
      <c r="D4" s="21"/>
      <c r="E4" s="21"/>
      <c r="F4" s="21"/>
      <c r="G4" s="21"/>
      <c r="H4" s="21"/>
      <c r="I4" s="21"/>
      <c r="J4" s="21"/>
      <c r="K4" s="21"/>
      <c r="L4" s="21"/>
      <c r="M4" s="21"/>
      <c r="N4" s="21"/>
    </row>
    <row r="5" spans="2:14" ht="25.5" x14ac:dyDescent="0.35">
      <c r="B5" s="19"/>
      <c r="C5" s="21"/>
      <c r="D5" s="21"/>
      <c r="E5" s="21"/>
      <c r="F5" s="21"/>
      <c r="G5" s="21"/>
      <c r="H5" s="21"/>
      <c r="I5" s="21"/>
      <c r="J5" s="21"/>
      <c r="K5" s="21"/>
      <c r="L5" s="21"/>
      <c r="M5" s="21"/>
      <c r="N5" s="21"/>
    </row>
    <row r="6" spans="2:14" ht="25.5" x14ac:dyDescent="0.35">
      <c r="B6" s="19"/>
      <c r="C6" s="21"/>
      <c r="D6" s="21"/>
      <c r="E6" s="21"/>
      <c r="F6" s="21"/>
      <c r="G6" s="21"/>
      <c r="H6" s="21"/>
      <c r="I6" s="21"/>
      <c r="J6" s="21"/>
      <c r="K6" s="21"/>
      <c r="L6" s="21"/>
      <c r="M6" s="21"/>
      <c r="N6" s="21"/>
    </row>
    <row r="7" spans="2:14" ht="25.5" x14ac:dyDescent="0.35">
      <c r="B7" s="19"/>
      <c r="C7" s="21"/>
      <c r="D7" s="21"/>
      <c r="E7" s="21"/>
      <c r="F7" s="21"/>
      <c r="G7" s="21"/>
      <c r="H7" s="21"/>
      <c r="I7" s="21"/>
      <c r="J7" s="21"/>
      <c r="K7" s="21"/>
      <c r="L7" s="21"/>
      <c r="M7" s="21"/>
      <c r="N7" s="21"/>
    </row>
    <row r="8" spans="2:14" ht="25.5" x14ac:dyDescent="0.35">
      <c r="B8" s="19"/>
      <c r="C8" s="21"/>
      <c r="D8" s="21"/>
      <c r="E8" s="21"/>
      <c r="F8" s="21"/>
      <c r="G8" s="21"/>
      <c r="H8" s="21"/>
      <c r="I8" s="21"/>
      <c r="J8" s="21"/>
      <c r="K8" s="21"/>
      <c r="L8" s="21"/>
      <c r="M8" s="21"/>
      <c r="N8" s="21"/>
    </row>
    <row r="9" spans="2:14" ht="15" customHeight="1" x14ac:dyDescent="0.35">
      <c r="B9" s="19"/>
      <c r="C9" s="21"/>
      <c r="D9" s="21"/>
      <c r="E9" s="21"/>
      <c r="F9" s="21"/>
      <c r="G9" s="25"/>
      <c r="H9" s="25"/>
      <c r="I9" s="25"/>
      <c r="J9" s="26"/>
      <c r="K9" s="27"/>
      <c r="L9" s="27"/>
      <c r="M9" s="27"/>
      <c r="N9" s="27"/>
    </row>
    <row r="10" spans="2:14" ht="15" customHeight="1" x14ac:dyDescent="0.35">
      <c r="B10" s="19"/>
      <c r="C10" s="21"/>
      <c r="D10" s="21"/>
      <c r="E10" s="21"/>
      <c r="F10" s="21"/>
      <c r="G10" s="28"/>
      <c r="H10" s="28"/>
      <c r="I10" s="28"/>
      <c r="J10" s="26"/>
      <c r="K10" s="28"/>
      <c r="L10" s="28"/>
      <c r="M10" s="28"/>
      <c r="N10" s="28"/>
    </row>
    <row r="11" spans="2:14" ht="15" customHeight="1" x14ac:dyDescent="0.35">
      <c r="B11" s="19"/>
      <c r="C11" s="21"/>
      <c r="D11" s="21"/>
      <c r="E11" s="21"/>
      <c r="F11" s="21"/>
      <c r="G11" s="397"/>
      <c r="H11" s="397"/>
      <c r="I11" s="397"/>
      <c r="J11" s="21"/>
      <c r="K11" s="397"/>
      <c r="L11" s="397"/>
      <c r="M11" s="397"/>
      <c r="N11" s="397"/>
    </row>
    <row r="12" spans="2:14" ht="15" customHeight="1" x14ac:dyDescent="0.35">
      <c r="B12" s="19"/>
      <c r="C12" s="21"/>
      <c r="D12" s="21"/>
      <c r="E12" s="21"/>
      <c r="F12" s="21"/>
      <c r="G12" s="397"/>
      <c r="H12" s="397"/>
      <c r="I12" s="397"/>
      <c r="J12" s="21"/>
      <c r="K12" s="397"/>
      <c r="L12" s="397"/>
      <c r="M12" s="397"/>
      <c r="N12" s="397"/>
    </row>
    <row r="13" spans="2:14" ht="13.5" thickBot="1" x14ac:dyDescent="0.25">
      <c r="B13" s="21"/>
      <c r="C13" s="21"/>
      <c r="D13" s="21"/>
      <c r="E13" s="21"/>
      <c r="F13" s="21"/>
      <c r="G13" s="397"/>
      <c r="H13" s="397"/>
      <c r="I13" s="397"/>
      <c r="J13" s="21"/>
      <c r="K13" s="397"/>
      <c r="L13" s="397"/>
      <c r="M13" s="397"/>
      <c r="N13" s="397"/>
    </row>
    <row r="14" spans="2:14" ht="94.5" customHeight="1" thickBot="1" x14ac:dyDescent="0.25">
      <c r="B14" s="29" t="s">
        <v>57</v>
      </c>
      <c r="C14" s="30" t="s">
        <v>52</v>
      </c>
      <c r="D14" s="31" t="s">
        <v>58</v>
      </c>
      <c r="E14" s="31" t="s">
        <v>59</v>
      </c>
      <c r="F14" s="32" t="s">
        <v>60</v>
      </c>
      <c r="G14" s="33" t="s">
        <v>61</v>
      </c>
      <c r="H14" s="34"/>
      <c r="I14" s="34"/>
      <c r="J14" s="35"/>
      <c r="K14" s="35"/>
      <c r="L14" s="35"/>
      <c r="M14" s="35"/>
      <c r="N14" s="35"/>
    </row>
    <row r="15" spans="2:14" ht="15" customHeight="1" x14ac:dyDescent="0.2">
      <c r="B15" s="36">
        <v>1</v>
      </c>
      <c r="C15" s="37" t="s">
        <v>62</v>
      </c>
      <c r="D15" s="38">
        <v>106284.72058097442</v>
      </c>
      <c r="E15" s="39"/>
      <c r="F15" s="40">
        <f>D15-E15</f>
        <v>106284.72058097442</v>
      </c>
      <c r="G15" s="41"/>
      <c r="H15" s="42"/>
      <c r="I15" s="42"/>
      <c r="J15" s="21"/>
      <c r="K15" s="21"/>
      <c r="L15" s="21"/>
      <c r="M15" s="21"/>
      <c r="N15" s="21"/>
    </row>
    <row r="16" spans="2:14" ht="15" customHeight="1" x14ac:dyDescent="0.2">
      <c r="B16" s="36">
        <v>2</v>
      </c>
      <c r="C16" s="43"/>
      <c r="D16" s="39"/>
      <c r="E16" s="39"/>
      <c r="F16" s="40">
        <f t="shared" ref="F16:F30" si="0">D16-E16</f>
        <v>0</v>
      </c>
      <c r="G16" s="44"/>
      <c r="J16" s="45"/>
    </row>
    <row r="17" spans="2:14" ht="15" customHeight="1" x14ac:dyDescent="0.2">
      <c r="B17" s="36">
        <v>3</v>
      </c>
      <c r="C17" s="43"/>
      <c r="D17" s="39"/>
      <c r="E17" s="39"/>
      <c r="F17" s="40">
        <f t="shared" si="0"/>
        <v>0</v>
      </c>
      <c r="G17" s="44"/>
      <c r="J17" s="45"/>
    </row>
    <row r="18" spans="2:14" ht="15" customHeight="1" x14ac:dyDescent="0.2">
      <c r="B18" s="36">
        <v>4</v>
      </c>
      <c r="C18" s="43"/>
      <c r="D18" s="39"/>
      <c r="E18" s="39"/>
      <c r="F18" s="40">
        <f t="shared" si="0"/>
        <v>0</v>
      </c>
      <c r="G18" s="44"/>
      <c r="J18" s="45"/>
    </row>
    <row r="19" spans="2:14" ht="15" customHeight="1" x14ac:dyDescent="0.2">
      <c r="B19" s="36">
        <v>5</v>
      </c>
      <c r="C19" s="43"/>
      <c r="D19" s="39"/>
      <c r="E19" s="39"/>
      <c r="F19" s="40">
        <f t="shared" si="0"/>
        <v>0</v>
      </c>
      <c r="G19" s="44"/>
      <c r="J19" s="45"/>
    </row>
    <row r="20" spans="2:14" ht="15" customHeight="1" x14ac:dyDescent="0.2">
      <c r="B20" s="36">
        <v>6</v>
      </c>
      <c r="C20" s="43"/>
      <c r="D20" s="39"/>
      <c r="E20" s="39"/>
      <c r="F20" s="40">
        <f t="shared" si="0"/>
        <v>0</v>
      </c>
      <c r="G20" s="44"/>
      <c r="J20" s="45"/>
    </row>
    <row r="21" spans="2:14" ht="15" customHeight="1" x14ac:dyDescent="0.2">
      <c r="B21" s="36">
        <v>7</v>
      </c>
      <c r="C21" s="43"/>
      <c r="D21" s="39"/>
      <c r="E21" s="39"/>
      <c r="F21" s="40">
        <f t="shared" si="0"/>
        <v>0</v>
      </c>
      <c r="G21" s="44"/>
      <c r="J21" s="45"/>
    </row>
    <row r="22" spans="2:14" ht="15" customHeight="1" x14ac:dyDescent="0.2">
      <c r="B22" s="36">
        <v>8</v>
      </c>
      <c r="C22" s="43"/>
      <c r="D22" s="39"/>
      <c r="E22" s="39"/>
      <c r="F22" s="40">
        <f t="shared" si="0"/>
        <v>0</v>
      </c>
      <c r="G22" s="44"/>
      <c r="J22" s="45"/>
    </row>
    <row r="23" spans="2:14" ht="15" customHeight="1" x14ac:dyDescent="0.2">
      <c r="B23" s="36">
        <v>9</v>
      </c>
      <c r="C23" s="43"/>
      <c r="D23" s="39"/>
      <c r="E23" s="39"/>
      <c r="F23" s="40">
        <f t="shared" si="0"/>
        <v>0</v>
      </c>
      <c r="G23" s="44"/>
      <c r="J23" s="45"/>
      <c r="K23" s="45"/>
      <c r="L23" s="45"/>
      <c r="M23" s="45"/>
      <c r="N23" s="45"/>
    </row>
    <row r="24" spans="2:14" ht="15" customHeight="1" x14ac:dyDescent="0.2">
      <c r="B24" s="36">
        <v>10</v>
      </c>
      <c r="C24" s="43"/>
      <c r="D24" s="39"/>
      <c r="E24" s="39"/>
      <c r="F24" s="40">
        <f t="shared" si="0"/>
        <v>0</v>
      </c>
      <c r="G24" s="46"/>
      <c r="H24" s="21"/>
      <c r="I24" s="21"/>
      <c r="J24" s="21"/>
      <c r="K24" s="21"/>
      <c r="L24" s="21"/>
      <c r="M24" s="21"/>
      <c r="N24" s="21"/>
    </row>
    <row r="25" spans="2:14" ht="15" customHeight="1" x14ac:dyDescent="0.2">
      <c r="B25" s="36">
        <v>11</v>
      </c>
      <c r="C25" s="43"/>
      <c r="D25" s="39"/>
      <c r="E25" s="39"/>
      <c r="F25" s="40">
        <f t="shared" si="0"/>
        <v>0</v>
      </c>
      <c r="G25" s="46"/>
      <c r="H25" s="21"/>
      <c r="I25" s="21"/>
      <c r="J25" s="21"/>
      <c r="K25" s="21"/>
      <c r="L25" s="21"/>
      <c r="M25" s="21"/>
      <c r="N25" s="21"/>
    </row>
    <row r="26" spans="2:14" ht="15" customHeight="1" x14ac:dyDescent="0.2">
      <c r="B26" s="36">
        <v>12</v>
      </c>
      <c r="C26" s="43"/>
      <c r="D26" s="39"/>
      <c r="E26" s="39"/>
      <c r="F26" s="40">
        <f t="shared" si="0"/>
        <v>0</v>
      </c>
      <c r="G26" s="46"/>
      <c r="H26" s="21"/>
      <c r="I26" s="21"/>
      <c r="J26" s="21"/>
      <c r="K26" s="21"/>
      <c r="L26" s="21"/>
      <c r="M26" s="21"/>
      <c r="N26" s="21"/>
    </row>
    <row r="27" spans="2:14" ht="15" customHeight="1" x14ac:dyDescent="0.2">
      <c r="B27" s="36">
        <v>13</v>
      </c>
      <c r="C27" s="43"/>
      <c r="D27" s="39"/>
      <c r="E27" s="39"/>
      <c r="F27" s="40">
        <f t="shared" si="0"/>
        <v>0</v>
      </c>
      <c r="G27" s="46"/>
      <c r="H27" s="21"/>
      <c r="I27" s="21"/>
      <c r="J27" s="21"/>
      <c r="K27" s="21"/>
      <c r="L27" s="21"/>
      <c r="M27" s="21"/>
      <c r="N27" s="21"/>
    </row>
    <row r="28" spans="2:14" ht="15" customHeight="1" x14ac:dyDescent="0.2">
      <c r="B28" s="36">
        <v>14</v>
      </c>
      <c r="C28" s="43"/>
      <c r="D28" s="39"/>
      <c r="E28" s="39"/>
      <c r="F28" s="40">
        <f t="shared" si="0"/>
        <v>0</v>
      </c>
      <c r="G28" s="46"/>
      <c r="H28" s="21"/>
      <c r="I28" s="21"/>
      <c r="J28" s="21"/>
      <c r="K28" s="21"/>
      <c r="L28" s="21"/>
      <c r="M28" s="21"/>
      <c r="N28" s="21"/>
    </row>
    <row r="29" spans="2:14" ht="15" customHeight="1" thickBot="1" x14ac:dyDescent="0.25">
      <c r="B29" s="36">
        <v>15</v>
      </c>
      <c r="C29" s="43"/>
      <c r="D29" s="39"/>
      <c r="E29" s="39"/>
      <c r="F29" s="47">
        <f t="shared" si="0"/>
        <v>0</v>
      </c>
      <c r="G29" s="48"/>
      <c r="H29" s="21"/>
      <c r="I29" s="21"/>
      <c r="J29" s="21"/>
      <c r="K29" s="21"/>
      <c r="L29" s="21"/>
      <c r="M29" s="21"/>
      <c r="N29" s="21"/>
    </row>
    <row r="30" spans="2:14" ht="16.5" thickBot="1" x14ac:dyDescent="0.3">
      <c r="B30" s="49">
        <v>16</v>
      </c>
      <c r="C30" s="50" t="s">
        <v>63</v>
      </c>
      <c r="D30" s="51">
        <f>SUM(D15:D29)</f>
        <v>106284.72058097442</v>
      </c>
      <c r="E30" s="51">
        <f>SUM(E15:E29)</f>
        <v>0</v>
      </c>
      <c r="F30" s="52">
        <f t="shared" si="0"/>
        <v>106284.72058097442</v>
      </c>
      <c r="G30" s="53"/>
      <c r="H30" s="21"/>
      <c r="I30" s="21"/>
      <c r="J30" s="21"/>
      <c r="K30" s="21"/>
      <c r="L30" s="21"/>
      <c r="M30" s="21"/>
      <c r="N30" s="21"/>
    </row>
    <row r="31" spans="2:14" ht="15.75" x14ac:dyDescent="0.25">
      <c r="B31" s="54"/>
      <c r="C31" s="55"/>
      <c r="D31" s="26"/>
      <c r="E31" s="26"/>
      <c r="F31" s="26"/>
      <c r="G31" s="21"/>
      <c r="H31" s="21"/>
      <c r="I31" s="21"/>
      <c r="J31" s="21"/>
      <c r="K31" s="21"/>
      <c r="L31" s="21"/>
      <c r="M31" s="21"/>
      <c r="N31" s="21"/>
    </row>
    <row r="32" spans="2:14" ht="15.75" x14ac:dyDescent="0.25">
      <c r="B32" s="54"/>
      <c r="C32" s="55"/>
      <c r="D32" s="26"/>
      <c r="E32" s="26"/>
      <c r="F32" s="26"/>
      <c r="G32" s="21"/>
      <c r="H32" s="21"/>
      <c r="I32" s="21"/>
      <c r="J32" s="21"/>
      <c r="K32" s="21"/>
      <c r="L32" s="21"/>
      <c r="M32" s="21"/>
      <c r="N32" s="21"/>
    </row>
    <row r="33" spans="2:14" ht="15.75" x14ac:dyDescent="0.25">
      <c r="B33" s="54"/>
      <c r="C33" s="55"/>
      <c r="D33" s="26"/>
      <c r="E33" s="26"/>
      <c r="F33" s="26"/>
      <c r="G33" s="21"/>
      <c r="H33" s="21"/>
      <c r="I33" s="21"/>
      <c r="J33" s="21"/>
      <c r="K33" s="21"/>
      <c r="L33" s="21"/>
      <c r="M33" s="21"/>
      <c r="N33" s="21"/>
    </row>
    <row r="34" spans="2:14" ht="15.75" x14ac:dyDescent="0.25">
      <c r="B34" s="54"/>
      <c r="C34" s="55"/>
      <c r="D34" s="26"/>
      <c r="E34" s="26"/>
      <c r="F34" s="26"/>
      <c r="G34" s="21"/>
      <c r="H34" s="21"/>
      <c r="I34" s="21"/>
      <c r="J34" s="21"/>
      <c r="K34" s="21"/>
      <c r="L34" s="21"/>
      <c r="M34" s="21"/>
      <c r="N34" s="21"/>
    </row>
    <row r="35" spans="2:14" ht="15.75" x14ac:dyDescent="0.25">
      <c r="B35" s="54"/>
      <c r="C35" s="55"/>
      <c r="D35" s="26"/>
      <c r="E35" s="26"/>
      <c r="F35" s="26"/>
      <c r="G35" s="21"/>
      <c r="H35" s="21"/>
      <c r="I35" s="21"/>
      <c r="J35" s="21"/>
      <c r="K35" s="21"/>
      <c r="L35" s="21"/>
      <c r="M35" s="21"/>
      <c r="N35" s="21"/>
    </row>
    <row r="36" spans="2:14" ht="15.75" x14ac:dyDescent="0.25">
      <c r="B36" s="54"/>
      <c r="C36" s="55"/>
      <c r="D36" s="26"/>
      <c r="E36" s="26"/>
      <c r="F36" s="26"/>
      <c r="G36" s="21"/>
      <c r="H36" s="21"/>
      <c r="I36" s="21"/>
      <c r="J36" s="21"/>
      <c r="K36" s="21"/>
      <c r="L36" s="21"/>
      <c r="M36" s="21"/>
      <c r="N36" s="21"/>
    </row>
    <row r="37" spans="2:14" ht="15.75" x14ac:dyDescent="0.25">
      <c r="B37" s="54"/>
      <c r="C37" s="55"/>
      <c r="D37" s="26"/>
      <c r="E37" s="26"/>
      <c r="F37" s="26"/>
      <c r="G37" s="21"/>
      <c r="H37" s="21"/>
      <c r="I37" s="21"/>
      <c r="J37" s="21"/>
      <c r="K37" s="21"/>
      <c r="L37" s="21"/>
      <c r="M37" s="21"/>
      <c r="N37" s="21"/>
    </row>
    <row r="38" spans="2:14" ht="15.75" x14ac:dyDescent="0.25">
      <c r="B38" s="54"/>
      <c r="C38" s="55"/>
      <c r="D38" s="26"/>
      <c r="E38" s="26"/>
      <c r="F38" s="26"/>
      <c r="G38" s="21"/>
      <c r="H38" s="21"/>
      <c r="I38" s="21"/>
      <c r="J38" s="21"/>
      <c r="K38" s="21"/>
      <c r="L38" s="21"/>
      <c r="M38" s="21"/>
      <c r="N38" s="21"/>
    </row>
    <row r="39" spans="2:14" ht="15.75" x14ac:dyDescent="0.25">
      <c r="B39" s="54"/>
      <c r="C39" s="55"/>
      <c r="D39" s="26"/>
      <c r="E39" s="26"/>
      <c r="F39" s="26"/>
      <c r="G39" s="21"/>
      <c r="H39" s="21"/>
      <c r="I39" s="21"/>
      <c r="J39" s="21"/>
      <c r="K39" s="21"/>
      <c r="L39" s="21"/>
      <c r="M39" s="21"/>
      <c r="N39" s="21"/>
    </row>
    <row r="40" spans="2:14" ht="16.5" thickBot="1" x14ac:dyDescent="0.3">
      <c r="B40" s="26"/>
      <c r="C40" s="55"/>
      <c r="D40" s="26"/>
      <c r="E40" s="26"/>
      <c r="F40" s="21"/>
      <c r="G40" s="21"/>
      <c r="H40" s="21"/>
      <c r="I40" s="21"/>
      <c r="J40" s="21"/>
      <c r="K40" s="21"/>
      <c r="L40" s="21"/>
      <c r="M40" s="21"/>
      <c r="N40" s="21"/>
    </row>
    <row r="41" spans="2:14" ht="63" x14ac:dyDescent="0.2">
      <c r="B41" s="29" t="s">
        <v>57</v>
      </c>
      <c r="C41" s="56" t="s">
        <v>53</v>
      </c>
      <c r="D41" s="31" t="s">
        <v>58</v>
      </c>
      <c r="E41" s="31" t="s">
        <v>59</v>
      </c>
      <c r="F41" s="32" t="s">
        <v>60</v>
      </c>
      <c r="G41" s="35"/>
      <c r="H41" s="35"/>
      <c r="I41" s="35"/>
      <c r="J41" s="35"/>
      <c r="K41" s="35"/>
      <c r="L41" s="35"/>
      <c r="M41" s="35"/>
      <c r="N41" s="35"/>
    </row>
    <row r="42" spans="2:14" x14ac:dyDescent="0.2">
      <c r="B42" s="57">
        <v>1</v>
      </c>
      <c r="C42" s="58"/>
      <c r="D42" s="39"/>
      <c r="E42" s="39"/>
      <c r="F42" s="40">
        <f>D42-E42</f>
        <v>0</v>
      </c>
      <c r="G42" s="59"/>
      <c r="H42" s="59"/>
      <c r="I42" s="59"/>
      <c r="J42" s="59"/>
      <c r="K42" s="59"/>
      <c r="L42" s="59"/>
      <c r="M42" s="59"/>
      <c r="N42" s="59"/>
    </row>
    <row r="43" spans="2:14" x14ac:dyDescent="0.2">
      <c r="B43" s="57">
        <v>2</v>
      </c>
      <c r="C43" s="58"/>
      <c r="D43" s="39"/>
      <c r="E43" s="39"/>
      <c r="F43" s="40">
        <f t="shared" ref="F43:F57" si="1">D43-E43</f>
        <v>0</v>
      </c>
      <c r="G43" s="27"/>
      <c r="H43" s="27"/>
      <c r="I43" s="27"/>
      <c r="J43" s="59"/>
      <c r="K43" s="27"/>
      <c r="L43" s="27"/>
      <c r="M43" s="27"/>
      <c r="N43" s="27"/>
    </row>
    <row r="44" spans="2:14" x14ac:dyDescent="0.2">
      <c r="B44" s="57">
        <v>3</v>
      </c>
      <c r="C44" s="58"/>
      <c r="D44" s="39"/>
      <c r="E44" s="39"/>
      <c r="F44" s="40">
        <f t="shared" si="1"/>
        <v>0</v>
      </c>
      <c r="G44" s="28"/>
      <c r="H44" s="28"/>
      <c r="I44" s="28"/>
      <c r="J44" s="59"/>
      <c r="K44" s="28"/>
      <c r="L44" s="28"/>
      <c r="M44" s="28"/>
      <c r="N44" s="28"/>
    </row>
    <row r="45" spans="2:14" x14ac:dyDescent="0.2">
      <c r="B45" s="57">
        <v>4</v>
      </c>
      <c r="C45" s="58"/>
      <c r="D45" s="39"/>
      <c r="E45" s="39"/>
      <c r="F45" s="40">
        <f t="shared" si="1"/>
        <v>0</v>
      </c>
      <c r="G45" s="28"/>
      <c r="H45" s="28"/>
      <c r="I45" s="28"/>
      <c r="J45" s="59"/>
      <c r="K45" s="28"/>
      <c r="L45" s="28"/>
      <c r="M45" s="28"/>
      <c r="N45" s="28"/>
    </row>
    <row r="46" spans="2:14" x14ac:dyDescent="0.2">
      <c r="B46" s="57">
        <v>5</v>
      </c>
      <c r="C46" s="58"/>
      <c r="D46" s="39"/>
      <c r="E46" s="39"/>
      <c r="F46" s="40">
        <f t="shared" si="1"/>
        <v>0</v>
      </c>
      <c r="G46" s="28"/>
      <c r="H46" s="28"/>
      <c r="I46" s="28"/>
      <c r="J46" s="59"/>
      <c r="K46" s="28"/>
      <c r="L46" s="28"/>
      <c r="M46" s="28"/>
      <c r="N46" s="28"/>
    </row>
    <row r="47" spans="2:14" x14ac:dyDescent="0.2">
      <c r="B47" s="57">
        <v>6</v>
      </c>
      <c r="C47" s="58"/>
      <c r="D47" s="39"/>
      <c r="E47" s="39"/>
      <c r="F47" s="40">
        <f t="shared" si="1"/>
        <v>0</v>
      </c>
      <c r="G47" s="28"/>
      <c r="H47" s="28"/>
      <c r="I47" s="28"/>
      <c r="J47" s="59"/>
      <c r="K47" s="28"/>
      <c r="L47" s="28"/>
      <c r="M47" s="28"/>
      <c r="N47" s="28"/>
    </row>
    <row r="48" spans="2:14" x14ac:dyDescent="0.2">
      <c r="B48" s="57">
        <v>7</v>
      </c>
      <c r="C48" s="58"/>
      <c r="D48" s="39"/>
      <c r="E48" s="39"/>
      <c r="F48" s="40">
        <f t="shared" si="1"/>
        <v>0</v>
      </c>
      <c r="G48" s="28"/>
      <c r="H48" s="28"/>
      <c r="I48" s="28"/>
      <c r="J48" s="59"/>
      <c r="K48" s="28"/>
      <c r="L48" s="28"/>
      <c r="M48" s="28"/>
      <c r="N48" s="28"/>
    </row>
    <row r="49" spans="2:14" x14ac:dyDescent="0.2">
      <c r="B49" s="57">
        <v>8</v>
      </c>
      <c r="C49" s="58"/>
      <c r="D49" s="39"/>
      <c r="E49" s="39"/>
      <c r="F49" s="40">
        <f t="shared" si="1"/>
        <v>0</v>
      </c>
      <c r="G49" s="28"/>
      <c r="H49" s="28"/>
      <c r="I49" s="28"/>
      <c r="J49" s="59"/>
      <c r="K49" s="28"/>
      <c r="L49" s="28"/>
      <c r="M49" s="28"/>
      <c r="N49" s="28"/>
    </row>
    <row r="50" spans="2:14" x14ac:dyDescent="0.2">
      <c r="B50" s="57">
        <v>9</v>
      </c>
      <c r="C50" s="58"/>
      <c r="D50" s="39"/>
      <c r="E50" s="39"/>
      <c r="F50" s="40">
        <f t="shared" si="1"/>
        <v>0</v>
      </c>
      <c r="G50" s="28"/>
      <c r="H50" s="28"/>
      <c r="I50" s="28"/>
      <c r="J50" s="54"/>
      <c r="K50" s="54"/>
      <c r="L50" s="54"/>
      <c r="M50" s="54"/>
      <c r="N50" s="54"/>
    </row>
    <row r="51" spans="2:14" x14ac:dyDescent="0.2">
      <c r="B51" s="57">
        <v>10</v>
      </c>
      <c r="C51" s="58"/>
      <c r="D51" s="39"/>
      <c r="E51" s="39"/>
      <c r="F51" s="40">
        <f t="shared" si="1"/>
        <v>0</v>
      </c>
      <c r="G51" s="28"/>
      <c r="H51" s="28"/>
      <c r="I51" s="28"/>
      <c r="J51" s="54"/>
      <c r="K51" s="54"/>
      <c r="L51" s="54"/>
      <c r="M51" s="54"/>
      <c r="N51" s="54"/>
    </row>
    <row r="52" spans="2:14" x14ac:dyDescent="0.2">
      <c r="B52" s="57">
        <v>11</v>
      </c>
      <c r="C52" s="58"/>
      <c r="D52" s="39"/>
      <c r="E52" s="39"/>
      <c r="F52" s="40">
        <f t="shared" si="1"/>
        <v>0</v>
      </c>
      <c r="G52" s="54"/>
      <c r="H52" s="54"/>
      <c r="I52" s="54"/>
      <c r="J52" s="54"/>
      <c r="K52" s="54"/>
      <c r="L52" s="54"/>
      <c r="M52" s="54"/>
      <c r="N52" s="54"/>
    </row>
    <row r="53" spans="2:14" x14ac:dyDescent="0.2">
      <c r="B53" s="57">
        <v>12</v>
      </c>
      <c r="C53" s="58"/>
      <c r="D53" s="39"/>
      <c r="E53" s="39"/>
      <c r="F53" s="40">
        <f t="shared" si="1"/>
        <v>0</v>
      </c>
      <c r="G53" s="54"/>
      <c r="H53" s="54"/>
      <c r="I53" s="54"/>
      <c r="J53" s="54"/>
      <c r="K53" s="54"/>
      <c r="L53" s="54"/>
      <c r="M53" s="54"/>
      <c r="N53" s="54"/>
    </row>
    <row r="54" spans="2:14" x14ac:dyDescent="0.2">
      <c r="B54" s="57">
        <v>13</v>
      </c>
      <c r="C54" s="58"/>
      <c r="D54" s="39"/>
      <c r="E54" s="39"/>
      <c r="F54" s="40">
        <f t="shared" si="1"/>
        <v>0</v>
      </c>
      <c r="G54" s="54"/>
      <c r="H54" s="54"/>
      <c r="I54" s="54"/>
      <c r="J54" s="54"/>
      <c r="K54" s="54"/>
      <c r="L54" s="54"/>
      <c r="M54" s="54"/>
      <c r="N54" s="54"/>
    </row>
    <row r="55" spans="2:14" x14ac:dyDescent="0.2">
      <c r="B55" s="57">
        <v>14</v>
      </c>
      <c r="C55" s="58"/>
      <c r="D55" s="39"/>
      <c r="E55" s="39"/>
      <c r="F55" s="40">
        <f t="shared" si="1"/>
        <v>0</v>
      </c>
      <c r="G55" s="54"/>
      <c r="H55" s="54"/>
      <c r="I55" s="54"/>
      <c r="J55" s="54"/>
      <c r="K55" s="54"/>
      <c r="L55" s="54"/>
      <c r="M55" s="54"/>
      <c r="N55" s="54"/>
    </row>
    <row r="56" spans="2:14" ht="13.5" thickBot="1" x14ac:dyDescent="0.25">
      <c r="B56" s="57">
        <v>15</v>
      </c>
      <c r="C56" s="58"/>
      <c r="D56" s="39"/>
      <c r="E56" s="39"/>
      <c r="F56" s="47">
        <f t="shared" si="1"/>
        <v>0</v>
      </c>
      <c r="G56" s="54"/>
      <c r="H56" s="54"/>
      <c r="I56" s="54"/>
      <c r="J56" s="54"/>
      <c r="K56" s="54"/>
      <c r="L56" s="54"/>
      <c r="M56" s="54"/>
      <c r="N56" s="54"/>
    </row>
    <row r="57" spans="2:14" ht="16.5" thickBot="1" x14ac:dyDescent="0.3">
      <c r="B57" s="60">
        <v>16</v>
      </c>
      <c r="C57" s="61" t="s">
        <v>63</v>
      </c>
      <c r="D57" s="51">
        <f>SUM(D42:D56)</f>
        <v>0</v>
      </c>
      <c r="E57" s="51">
        <f>SUM(E42:E56)</f>
        <v>0</v>
      </c>
      <c r="F57" s="52">
        <f t="shared" si="1"/>
        <v>0</v>
      </c>
      <c r="G57" s="54"/>
      <c r="H57" s="54"/>
      <c r="I57" s="54"/>
      <c r="J57" s="54"/>
      <c r="K57" s="54"/>
      <c r="L57" s="54"/>
      <c r="M57" s="54"/>
      <c r="N57" s="54"/>
    </row>
    <row r="58" spans="2:14" ht="15.75" x14ac:dyDescent="0.25">
      <c r="B58" s="54"/>
      <c r="C58" s="55"/>
      <c r="D58" s="26"/>
      <c r="E58" s="26"/>
      <c r="F58" s="26"/>
      <c r="G58" s="54"/>
      <c r="H58" s="54"/>
      <c r="I58" s="54"/>
      <c r="J58" s="54"/>
      <c r="K58" s="54"/>
      <c r="L58" s="54"/>
      <c r="M58" s="54"/>
      <c r="N58" s="54"/>
    </row>
    <row r="59" spans="2:14" ht="15.75" x14ac:dyDescent="0.25">
      <c r="B59" s="54"/>
      <c r="C59" s="55"/>
      <c r="D59" s="26"/>
      <c r="E59" s="26"/>
      <c r="F59" s="26"/>
      <c r="G59" s="54"/>
      <c r="H59" s="54"/>
      <c r="I59" s="54"/>
      <c r="J59" s="54"/>
      <c r="K59" s="54"/>
      <c r="L59" s="54"/>
      <c r="M59" s="54"/>
      <c r="N59" s="54"/>
    </row>
    <row r="60" spans="2:14" ht="15.75" x14ac:dyDescent="0.25">
      <c r="B60" s="54"/>
      <c r="C60" s="55"/>
      <c r="D60" s="26"/>
      <c r="E60" s="26"/>
      <c r="F60" s="26"/>
      <c r="G60" s="54"/>
      <c r="H60" s="54"/>
      <c r="I60" s="54"/>
      <c r="J60" s="54"/>
      <c r="K60" s="54"/>
      <c r="L60" s="54"/>
      <c r="M60" s="54"/>
      <c r="N60" s="54"/>
    </row>
    <row r="61" spans="2:14" ht="15.75" x14ac:dyDescent="0.25">
      <c r="B61" s="54"/>
      <c r="C61" s="55"/>
      <c r="D61" s="26"/>
      <c r="E61" s="26"/>
      <c r="F61" s="26"/>
      <c r="G61" s="54"/>
      <c r="H61" s="54"/>
      <c r="I61" s="54"/>
      <c r="J61" s="54"/>
      <c r="K61" s="54"/>
      <c r="L61" s="54"/>
      <c r="M61" s="54"/>
      <c r="N61" s="54"/>
    </row>
    <row r="62" spans="2:14" ht="15.75" x14ac:dyDescent="0.25">
      <c r="B62" s="54"/>
      <c r="C62" s="55"/>
      <c r="D62" s="26"/>
      <c r="E62" s="26"/>
      <c r="F62" s="26"/>
      <c r="G62" s="54"/>
      <c r="H62" s="54"/>
      <c r="I62" s="54"/>
      <c r="J62" s="54"/>
      <c r="K62" s="54"/>
      <c r="L62" s="54"/>
      <c r="M62" s="54"/>
      <c r="N62" s="54"/>
    </row>
    <row r="63" spans="2:14" ht="15.75" x14ac:dyDescent="0.25">
      <c r="B63" s="54"/>
      <c r="C63" s="55"/>
      <c r="D63" s="26"/>
      <c r="E63" s="26"/>
      <c r="F63" s="26"/>
      <c r="G63" s="54"/>
      <c r="H63" s="54"/>
      <c r="I63" s="54"/>
      <c r="J63" s="54"/>
      <c r="K63" s="54"/>
      <c r="L63" s="54"/>
      <c r="M63" s="54"/>
      <c r="N63" s="54"/>
    </row>
    <row r="64" spans="2:14" ht="15.75" x14ac:dyDescent="0.25">
      <c r="B64" s="54"/>
      <c r="C64" s="55"/>
      <c r="D64" s="26"/>
      <c r="E64" s="26"/>
      <c r="F64" s="26"/>
      <c r="G64" s="54"/>
      <c r="H64" s="54"/>
      <c r="I64" s="54"/>
      <c r="J64" s="54"/>
      <c r="K64" s="54"/>
      <c r="L64" s="54"/>
      <c r="M64" s="54"/>
      <c r="N64" s="54"/>
    </row>
    <row r="65" spans="2:14" ht="13.5" thickBot="1" x14ac:dyDescent="0.25">
      <c r="B65" s="21"/>
      <c r="C65" s="21"/>
      <c r="D65" s="21"/>
      <c r="E65" s="21"/>
      <c r="F65" s="21"/>
      <c r="G65" s="54"/>
      <c r="H65" s="54"/>
      <c r="I65" s="54"/>
      <c r="J65" s="54"/>
      <c r="K65" s="54"/>
      <c r="L65" s="54"/>
      <c r="M65" s="54"/>
      <c r="N65" s="54"/>
    </row>
    <row r="66" spans="2:14" ht="63" x14ac:dyDescent="0.2">
      <c r="B66" s="29" t="s">
        <v>57</v>
      </c>
      <c r="C66" s="56" t="s">
        <v>56</v>
      </c>
      <c r="D66" s="62" t="s">
        <v>58</v>
      </c>
      <c r="E66" s="31" t="s">
        <v>59</v>
      </c>
      <c r="F66" s="32" t="s">
        <v>60</v>
      </c>
      <c r="G66" s="35"/>
      <c r="H66" s="35"/>
      <c r="I66" s="35"/>
      <c r="J66" s="35"/>
      <c r="K66" s="35"/>
      <c r="L66" s="35"/>
      <c r="M66" s="35"/>
      <c r="N66" s="35"/>
    </row>
    <row r="67" spans="2:14" x14ac:dyDescent="0.2">
      <c r="B67" s="57">
        <v>1</v>
      </c>
      <c r="C67" s="63" t="s">
        <v>64</v>
      </c>
      <c r="D67" s="38">
        <v>1479.96</v>
      </c>
      <c r="E67" s="39"/>
      <c r="F67" s="40">
        <f>D67-E67</f>
        <v>1479.96</v>
      </c>
      <c r="G67" s="59"/>
      <c r="H67" s="59"/>
      <c r="I67" s="59"/>
      <c r="J67" s="59"/>
      <c r="K67" s="59"/>
      <c r="L67" s="59"/>
      <c r="M67" s="59"/>
      <c r="N67" s="59"/>
    </row>
    <row r="68" spans="2:14" x14ac:dyDescent="0.2">
      <c r="B68" s="57">
        <v>2</v>
      </c>
      <c r="C68" s="58"/>
      <c r="D68" s="39"/>
      <c r="E68" s="39"/>
      <c r="F68" s="40">
        <f t="shared" ref="F68:F82" si="2">D68-E68</f>
        <v>0</v>
      </c>
      <c r="G68" s="27"/>
      <c r="H68" s="27"/>
      <c r="I68" s="27"/>
      <c r="J68" s="54"/>
      <c r="K68" s="27"/>
      <c r="L68" s="27"/>
      <c r="M68" s="27"/>
      <c r="N68" s="27"/>
    </row>
    <row r="69" spans="2:14" x14ac:dyDescent="0.2">
      <c r="B69" s="57">
        <v>3</v>
      </c>
      <c r="C69" s="58"/>
      <c r="D69" s="39"/>
      <c r="E69" s="39"/>
      <c r="F69" s="40">
        <f t="shared" si="2"/>
        <v>0</v>
      </c>
      <c r="G69" s="28"/>
      <c r="H69" s="28"/>
      <c r="I69" s="28"/>
      <c r="J69" s="54"/>
      <c r="K69" s="28"/>
      <c r="L69" s="28"/>
      <c r="M69" s="28"/>
      <c r="N69" s="28"/>
    </row>
    <row r="70" spans="2:14" x14ac:dyDescent="0.2">
      <c r="B70" s="57">
        <v>4</v>
      </c>
      <c r="C70" s="58"/>
      <c r="D70" s="39"/>
      <c r="E70" s="39"/>
      <c r="F70" s="40">
        <f t="shared" si="2"/>
        <v>0</v>
      </c>
      <c r="G70" s="28"/>
      <c r="H70" s="28"/>
      <c r="I70" s="28"/>
      <c r="J70" s="54"/>
      <c r="K70" s="28"/>
      <c r="L70" s="28"/>
      <c r="M70" s="28"/>
      <c r="N70" s="28"/>
    </row>
    <row r="71" spans="2:14" x14ac:dyDescent="0.2">
      <c r="B71" s="57">
        <v>5</v>
      </c>
      <c r="C71" s="58"/>
      <c r="D71" s="39"/>
      <c r="E71" s="39"/>
      <c r="F71" s="40">
        <f t="shared" si="2"/>
        <v>0</v>
      </c>
      <c r="G71" s="28"/>
      <c r="H71" s="28"/>
      <c r="I71" s="28"/>
      <c r="J71" s="54"/>
      <c r="K71" s="28"/>
      <c r="L71" s="28"/>
      <c r="M71" s="28"/>
      <c r="N71" s="28"/>
    </row>
    <row r="72" spans="2:14" x14ac:dyDescent="0.2">
      <c r="B72" s="57">
        <v>6</v>
      </c>
      <c r="C72" s="58"/>
      <c r="D72" s="39"/>
      <c r="E72" s="39"/>
      <c r="F72" s="40">
        <f t="shared" si="2"/>
        <v>0</v>
      </c>
      <c r="G72" s="28"/>
      <c r="H72" s="28"/>
      <c r="I72" s="28"/>
      <c r="J72" s="54"/>
      <c r="K72" s="28"/>
      <c r="L72" s="28"/>
      <c r="M72" s="28"/>
      <c r="N72" s="28"/>
    </row>
    <row r="73" spans="2:14" x14ac:dyDescent="0.2">
      <c r="B73" s="57">
        <v>7</v>
      </c>
      <c r="C73" s="58"/>
      <c r="D73" s="39"/>
      <c r="E73" s="39"/>
      <c r="F73" s="40">
        <f t="shared" si="2"/>
        <v>0</v>
      </c>
      <c r="G73" s="28"/>
      <c r="H73" s="28"/>
      <c r="I73" s="28"/>
      <c r="J73" s="54"/>
      <c r="K73" s="28"/>
      <c r="L73" s="28"/>
      <c r="M73" s="28"/>
      <c r="N73" s="28"/>
    </row>
    <row r="74" spans="2:14" x14ac:dyDescent="0.2">
      <c r="B74" s="57">
        <v>8</v>
      </c>
      <c r="C74" s="58"/>
      <c r="D74" s="39"/>
      <c r="E74" s="39"/>
      <c r="F74" s="40">
        <f t="shared" si="2"/>
        <v>0</v>
      </c>
      <c r="G74" s="59"/>
      <c r="H74" s="59"/>
      <c r="I74" s="59"/>
      <c r="J74" s="59"/>
      <c r="K74" s="59"/>
      <c r="L74" s="59"/>
      <c r="M74" s="59"/>
      <c r="N74" s="59"/>
    </row>
    <row r="75" spans="2:14" x14ac:dyDescent="0.2">
      <c r="B75" s="57">
        <v>9</v>
      </c>
      <c r="C75" s="58"/>
      <c r="D75" s="39"/>
      <c r="E75" s="39"/>
      <c r="F75" s="40">
        <f t="shared" si="2"/>
        <v>0</v>
      </c>
      <c r="G75" s="59"/>
      <c r="H75" s="59"/>
      <c r="I75" s="59"/>
      <c r="J75" s="59"/>
      <c r="K75" s="59"/>
      <c r="L75" s="59"/>
      <c r="M75" s="59"/>
      <c r="N75" s="59"/>
    </row>
    <row r="76" spans="2:14" x14ac:dyDescent="0.2">
      <c r="B76" s="57">
        <v>10</v>
      </c>
      <c r="C76" s="58"/>
      <c r="D76" s="39"/>
      <c r="E76" s="39"/>
      <c r="F76" s="40">
        <f t="shared" si="2"/>
        <v>0</v>
      </c>
      <c r="G76" s="59"/>
      <c r="H76" s="59"/>
      <c r="I76" s="59"/>
      <c r="J76" s="59"/>
      <c r="K76" s="59"/>
      <c r="L76" s="59"/>
      <c r="M76" s="59"/>
      <c r="N76" s="59"/>
    </row>
    <row r="77" spans="2:14" x14ac:dyDescent="0.2">
      <c r="B77" s="57">
        <v>11</v>
      </c>
      <c r="C77" s="58"/>
      <c r="D77" s="39"/>
      <c r="E77" s="39"/>
      <c r="F77" s="40">
        <f t="shared" si="2"/>
        <v>0</v>
      </c>
      <c r="G77" s="59"/>
      <c r="H77" s="59"/>
      <c r="I77" s="59"/>
      <c r="J77" s="59"/>
      <c r="K77" s="59"/>
      <c r="L77" s="59"/>
      <c r="M77" s="59"/>
      <c r="N77" s="59"/>
    </row>
    <row r="78" spans="2:14" x14ac:dyDescent="0.2">
      <c r="B78" s="57">
        <v>12</v>
      </c>
      <c r="C78" s="58"/>
      <c r="D78" s="39"/>
      <c r="E78" s="39"/>
      <c r="F78" s="40">
        <f t="shared" si="2"/>
        <v>0</v>
      </c>
      <c r="G78" s="59"/>
      <c r="H78" s="59"/>
      <c r="I78" s="59"/>
      <c r="J78" s="59"/>
      <c r="K78" s="59"/>
      <c r="L78" s="59"/>
      <c r="M78" s="59"/>
      <c r="N78" s="59"/>
    </row>
    <row r="79" spans="2:14" x14ac:dyDescent="0.2">
      <c r="B79" s="57">
        <v>13</v>
      </c>
      <c r="C79" s="58"/>
      <c r="D79" s="39"/>
      <c r="E79" s="39"/>
      <c r="F79" s="40">
        <f t="shared" si="2"/>
        <v>0</v>
      </c>
      <c r="G79" s="21"/>
      <c r="H79" s="21"/>
      <c r="I79" s="21"/>
      <c r="J79" s="21"/>
      <c r="K79" s="21"/>
      <c r="L79" s="21"/>
      <c r="M79" s="21"/>
      <c r="N79" s="21"/>
    </row>
    <row r="80" spans="2:14" x14ac:dyDescent="0.2">
      <c r="B80" s="57">
        <v>14</v>
      </c>
      <c r="C80" s="58"/>
      <c r="D80" s="39"/>
      <c r="E80" s="39"/>
      <c r="F80" s="40">
        <f t="shared" si="2"/>
        <v>0</v>
      </c>
      <c r="G80" s="21"/>
      <c r="H80" s="21"/>
      <c r="I80" s="21"/>
      <c r="J80" s="21"/>
      <c r="K80" s="21"/>
      <c r="L80" s="21"/>
      <c r="M80" s="21"/>
      <c r="N80" s="21"/>
    </row>
    <row r="81" spans="2:14" ht="13.5" thickBot="1" x14ac:dyDescent="0.25">
      <c r="B81" s="57">
        <v>15</v>
      </c>
      <c r="C81" s="58"/>
      <c r="D81" s="39"/>
      <c r="E81" s="39"/>
      <c r="F81" s="47">
        <f t="shared" si="2"/>
        <v>0</v>
      </c>
      <c r="G81" s="21"/>
      <c r="H81" s="21"/>
      <c r="I81" s="21"/>
      <c r="J81" s="21"/>
      <c r="K81" s="21"/>
      <c r="L81" s="21"/>
      <c r="M81" s="21"/>
      <c r="N81" s="21"/>
    </row>
    <row r="82" spans="2:14" ht="16.5" thickBot="1" x14ac:dyDescent="0.3">
      <c r="B82" s="60">
        <v>16</v>
      </c>
      <c r="C82" s="61" t="s">
        <v>65</v>
      </c>
      <c r="D82" s="51">
        <f>SUM(D67:D81)</f>
        <v>1479.96</v>
      </c>
      <c r="E82" s="51">
        <f>SUM(E67:E81)</f>
        <v>0</v>
      </c>
      <c r="F82" s="52">
        <f t="shared" si="2"/>
        <v>1479.96</v>
      </c>
      <c r="G82" s="21"/>
      <c r="H82" s="21"/>
      <c r="I82" s="21"/>
      <c r="J82" s="21"/>
      <c r="K82" s="21"/>
      <c r="L82" s="21"/>
      <c r="M82" s="21"/>
      <c r="N82" s="21"/>
    </row>
  </sheetData>
  <mergeCells count="6">
    <mergeCell ref="G11:I11"/>
    <mergeCell ref="K11:N11"/>
    <mergeCell ref="G12:I12"/>
    <mergeCell ref="K12:N12"/>
    <mergeCell ref="G13:I13"/>
    <mergeCell ref="K13:N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E987-CB7A-4AF4-8A1C-3E68079B954D}">
  <sheetPr>
    <tabColor rgb="FF0070C0"/>
  </sheetPr>
  <dimension ref="B1:O31"/>
  <sheetViews>
    <sheetView zoomScale="90" zoomScaleNormal="90" workbookViewId="0">
      <selection activeCell="H38" sqref="H38"/>
    </sheetView>
  </sheetViews>
  <sheetFormatPr defaultColWidth="9.140625" defaultRowHeight="12.75" x14ac:dyDescent="0.2"/>
  <cols>
    <col min="1" max="1" width="4" style="2" customWidth="1"/>
    <col min="2" max="2" width="8" style="2" customWidth="1"/>
    <col min="3" max="3" width="54.5703125" style="2" customWidth="1"/>
    <col min="4" max="4" width="16" style="2" customWidth="1"/>
    <col min="5" max="5" width="15.85546875" style="2" customWidth="1"/>
    <col min="6" max="6" width="3.7109375" style="2" customWidth="1"/>
    <col min="7" max="10" width="13.7109375" style="2" customWidth="1"/>
    <col min="11" max="11" width="5.7109375" style="2" customWidth="1"/>
    <col min="12" max="14" width="13.7109375" style="2" customWidth="1"/>
    <col min="15" max="15" width="16.5703125" style="2" customWidth="1"/>
    <col min="16" max="16384" width="9.140625" style="2"/>
  </cols>
  <sheetData>
    <row r="1" spans="2:15" x14ac:dyDescent="0.2">
      <c r="B1" s="3"/>
      <c r="C1" s="64"/>
    </row>
    <row r="2" spans="2:15" ht="25.5" x14ac:dyDescent="0.35">
      <c r="B2" s="19" t="s">
        <v>66</v>
      </c>
      <c r="C2" s="22"/>
      <c r="D2" s="23" t="s">
        <v>54</v>
      </c>
      <c r="E2" s="24" t="s">
        <v>55</v>
      </c>
      <c r="F2" s="21"/>
      <c r="G2" s="21"/>
      <c r="H2" s="21"/>
      <c r="I2" s="21"/>
      <c r="J2" s="21"/>
      <c r="K2" s="21"/>
      <c r="L2" s="21"/>
      <c r="M2" s="21"/>
      <c r="N2" s="21"/>
      <c r="O2" s="21"/>
    </row>
    <row r="3" spans="2:15" x14ac:dyDescent="0.2">
      <c r="B3" s="21"/>
      <c r="C3" s="21"/>
      <c r="D3" s="21"/>
      <c r="E3" s="21"/>
      <c r="F3" s="21"/>
      <c r="G3" s="21"/>
      <c r="H3" s="21"/>
      <c r="I3" s="21"/>
      <c r="J3" s="21"/>
      <c r="K3" s="21"/>
      <c r="L3" s="21"/>
      <c r="M3" s="21"/>
      <c r="N3" s="21"/>
      <c r="O3" s="21"/>
    </row>
    <row r="4" spans="2:15" x14ac:dyDescent="0.2">
      <c r="B4" s="21"/>
      <c r="C4" s="21"/>
      <c r="D4" s="21"/>
      <c r="E4" s="21"/>
      <c r="F4" s="21"/>
      <c r="G4" s="21"/>
      <c r="H4" s="21"/>
      <c r="I4" s="21"/>
      <c r="J4" s="21"/>
      <c r="K4" s="21"/>
      <c r="L4" s="21"/>
      <c r="M4" s="21"/>
      <c r="N4" s="21"/>
      <c r="O4" s="21"/>
    </row>
    <row r="5" spans="2:15" x14ac:dyDescent="0.2">
      <c r="B5" s="21"/>
      <c r="C5" s="21"/>
      <c r="D5" s="21"/>
      <c r="E5" s="21"/>
      <c r="F5" s="21"/>
      <c r="G5" s="21"/>
      <c r="H5" s="21"/>
      <c r="I5" s="21"/>
      <c r="J5" s="21"/>
      <c r="K5" s="21"/>
      <c r="L5" s="21"/>
      <c r="M5" s="21"/>
      <c r="N5" s="21"/>
      <c r="O5" s="21"/>
    </row>
    <row r="6" spans="2:15" x14ac:dyDescent="0.2">
      <c r="B6" s="21"/>
      <c r="C6" s="21"/>
      <c r="D6" s="21"/>
      <c r="E6" s="21"/>
      <c r="F6" s="21"/>
      <c r="G6" s="21"/>
      <c r="H6" s="21"/>
      <c r="I6" s="21"/>
      <c r="J6" s="21"/>
      <c r="K6" s="21"/>
      <c r="L6" s="21"/>
      <c r="M6" s="21"/>
      <c r="N6" s="21"/>
      <c r="O6" s="21"/>
    </row>
    <row r="7" spans="2:15" x14ac:dyDescent="0.2">
      <c r="B7" s="21"/>
      <c r="C7" s="21"/>
      <c r="D7" s="21"/>
      <c r="E7" s="21"/>
      <c r="F7" s="21"/>
      <c r="G7" s="21"/>
      <c r="H7" s="21"/>
      <c r="I7" s="21"/>
      <c r="J7" s="21"/>
      <c r="K7" s="21"/>
      <c r="L7" s="21"/>
      <c r="M7" s="21"/>
      <c r="N7" s="21"/>
      <c r="O7" s="21"/>
    </row>
    <row r="8" spans="2:15" x14ac:dyDescent="0.2">
      <c r="B8" s="21"/>
      <c r="C8" s="21"/>
      <c r="D8" s="21"/>
      <c r="E8" s="21"/>
      <c r="F8" s="21"/>
      <c r="G8" s="21"/>
      <c r="H8" s="21"/>
      <c r="I8" s="21"/>
      <c r="J8" s="21"/>
      <c r="K8" s="21"/>
      <c r="L8" s="21"/>
      <c r="M8" s="21"/>
      <c r="N8" s="21"/>
      <c r="O8" s="21"/>
    </row>
    <row r="9" spans="2:15" x14ac:dyDescent="0.2">
      <c r="B9" s="21"/>
      <c r="C9" s="21"/>
      <c r="D9" s="21"/>
      <c r="E9" s="21"/>
      <c r="F9" s="21"/>
      <c r="G9" s="21"/>
      <c r="H9" s="21"/>
      <c r="I9" s="21"/>
      <c r="J9" s="21"/>
      <c r="K9" s="21"/>
      <c r="L9" s="21"/>
      <c r="M9" s="21"/>
      <c r="N9" s="21"/>
      <c r="O9" s="21"/>
    </row>
    <row r="10" spans="2:15" x14ac:dyDescent="0.2">
      <c r="B10" s="21"/>
      <c r="C10" s="21"/>
      <c r="D10" s="21"/>
      <c r="E10" s="21"/>
      <c r="F10" s="21"/>
      <c r="G10" s="21"/>
      <c r="H10" s="21"/>
      <c r="I10" s="21"/>
      <c r="J10" s="21"/>
      <c r="K10" s="21"/>
      <c r="L10" s="21"/>
      <c r="M10" s="21"/>
      <c r="N10" s="21"/>
      <c r="O10" s="21"/>
    </row>
    <row r="11" spans="2:15" x14ac:dyDescent="0.2">
      <c r="B11" s="65"/>
      <c r="C11" s="21"/>
      <c r="D11" s="21"/>
      <c r="E11" s="21"/>
      <c r="F11" s="21"/>
      <c r="G11" s="21"/>
      <c r="H11" s="21"/>
      <c r="I11" s="21"/>
      <c r="J11" s="21"/>
      <c r="K11" s="21"/>
      <c r="L11" s="21"/>
      <c r="M11" s="21"/>
      <c r="N11" s="21"/>
      <c r="O11" s="21"/>
    </row>
    <row r="12" spans="2:15" ht="13.5" thickBot="1" x14ac:dyDescent="0.25">
      <c r="B12" s="21"/>
      <c r="C12" s="21"/>
      <c r="D12" s="21"/>
      <c r="E12" s="21"/>
      <c r="F12" s="21"/>
      <c r="G12" s="21"/>
      <c r="H12" s="21"/>
      <c r="I12" s="21"/>
      <c r="J12" s="21"/>
      <c r="K12" s="21"/>
      <c r="L12" s="21"/>
      <c r="M12" s="21"/>
      <c r="N12" s="21"/>
      <c r="O12" s="21"/>
    </row>
    <row r="13" spans="2:15" ht="43.5" customHeight="1" thickBot="1" x14ac:dyDescent="0.25">
      <c r="B13" s="66" t="s">
        <v>57</v>
      </c>
      <c r="C13" s="67" t="s">
        <v>67</v>
      </c>
      <c r="D13" s="68" t="s">
        <v>68</v>
      </c>
      <c r="E13" s="69" t="s">
        <v>69</v>
      </c>
      <c r="F13" s="21"/>
      <c r="G13" s="400"/>
      <c r="H13" s="400"/>
      <c r="I13" s="400"/>
      <c r="J13" s="400"/>
      <c r="K13" s="400"/>
      <c r="L13" s="400"/>
      <c r="M13" s="400"/>
      <c r="N13" s="400"/>
      <c r="O13" s="400"/>
    </row>
    <row r="14" spans="2:15" x14ac:dyDescent="0.2">
      <c r="B14" s="70">
        <v>1</v>
      </c>
      <c r="C14" s="71" t="s">
        <v>70</v>
      </c>
      <c r="D14" s="72"/>
      <c r="E14" s="73"/>
      <c r="F14" s="21"/>
      <c r="G14" s="26"/>
      <c r="H14" s="26"/>
      <c r="I14" s="26"/>
      <c r="J14" s="26"/>
      <c r="K14" s="26"/>
      <c r="L14" s="26"/>
      <c r="M14" s="26"/>
      <c r="N14" s="26"/>
      <c r="O14" s="26"/>
    </row>
    <row r="15" spans="2:15" x14ac:dyDescent="0.2">
      <c r="B15" s="74">
        <v>2</v>
      </c>
      <c r="C15" s="58" t="s">
        <v>71</v>
      </c>
      <c r="D15" s="39">
        <v>16</v>
      </c>
      <c r="E15" s="75">
        <v>1147269</v>
      </c>
      <c r="F15" s="21"/>
      <c r="G15" s="401"/>
      <c r="H15" s="401"/>
      <c r="I15" s="401"/>
      <c r="J15" s="401"/>
      <c r="K15" s="54"/>
      <c r="L15" s="401"/>
      <c r="M15" s="401"/>
      <c r="N15" s="401"/>
      <c r="O15" s="401"/>
    </row>
    <row r="16" spans="2:15" x14ac:dyDescent="0.2">
      <c r="B16" s="74">
        <v>3</v>
      </c>
      <c r="C16" s="58" t="s">
        <v>72</v>
      </c>
      <c r="D16" s="39">
        <v>139</v>
      </c>
      <c r="E16" s="75">
        <v>1097340.6385920001</v>
      </c>
      <c r="F16" s="21"/>
      <c r="G16" s="398"/>
      <c r="H16" s="398"/>
      <c r="I16" s="398"/>
      <c r="J16" s="398"/>
      <c r="K16" s="54"/>
      <c r="L16" s="398"/>
      <c r="M16" s="398"/>
      <c r="N16" s="398"/>
      <c r="O16" s="398"/>
    </row>
    <row r="17" spans="2:15" x14ac:dyDescent="0.2">
      <c r="B17" s="74">
        <v>4</v>
      </c>
      <c r="C17" s="58" t="s">
        <v>73</v>
      </c>
      <c r="D17" s="39">
        <v>167</v>
      </c>
      <c r="E17" s="75">
        <v>1369420.5047420003</v>
      </c>
      <c r="F17" s="21"/>
      <c r="G17" s="399"/>
      <c r="H17" s="399"/>
      <c r="I17" s="399"/>
      <c r="J17" s="399"/>
      <c r="K17" s="54"/>
      <c r="L17" s="398"/>
      <c r="M17" s="398"/>
      <c r="N17" s="398"/>
      <c r="O17" s="398"/>
    </row>
    <row r="18" spans="2:15" x14ac:dyDescent="0.2">
      <c r="B18" s="74">
        <v>5</v>
      </c>
      <c r="C18" s="58" t="s">
        <v>74</v>
      </c>
      <c r="D18" s="39"/>
      <c r="E18" s="76"/>
      <c r="F18" s="21"/>
      <c r="G18" s="77"/>
      <c r="H18" s="77"/>
      <c r="I18" s="77"/>
      <c r="J18" s="77"/>
      <c r="K18" s="54"/>
      <c r="L18" s="54"/>
      <c r="M18" s="54"/>
      <c r="N18" s="54"/>
      <c r="O18" s="54"/>
    </row>
    <row r="19" spans="2:15" x14ac:dyDescent="0.2">
      <c r="B19" s="78">
        <v>6</v>
      </c>
      <c r="C19" s="79" t="s">
        <v>75</v>
      </c>
      <c r="D19" s="80"/>
      <c r="E19" s="76"/>
      <c r="F19" s="21"/>
      <c r="G19" s="398"/>
      <c r="H19" s="398"/>
      <c r="I19" s="398"/>
      <c r="J19" s="398"/>
      <c r="K19" s="54"/>
      <c r="L19" s="398"/>
      <c r="M19" s="398"/>
      <c r="N19" s="398"/>
      <c r="O19" s="398"/>
    </row>
    <row r="20" spans="2:15" ht="16.5" thickBot="1" x14ac:dyDescent="0.3">
      <c r="B20" s="60">
        <v>7</v>
      </c>
      <c r="C20" s="61" t="s">
        <v>76</v>
      </c>
      <c r="D20" s="51">
        <f>SUM(D14:D19)</f>
        <v>322</v>
      </c>
      <c r="E20" s="81">
        <f>SUM(E14:E19)</f>
        <v>3614030.1433340004</v>
      </c>
      <c r="F20" s="21"/>
      <c r="G20" s="398"/>
      <c r="H20" s="398"/>
      <c r="I20" s="398"/>
      <c r="J20" s="398"/>
      <c r="K20" s="54"/>
      <c r="L20" s="398"/>
      <c r="M20" s="398"/>
      <c r="N20" s="398"/>
      <c r="O20" s="398"/>
    </row>
    <row r="21" spans="2:15" ht="13.5" customHeight="1" thickBot="1" x14ac:dyDescent="0.25">
      <c r="B21" s="82"/>
      <c r="C21" s="3"/>
      <c r="D21" s="83"/>
      <c r="E21" s="84"/>
      <c r="F21" s="21"/>
      <c r="G21" s="398"/>
      <c r="H21" s="398"/>
      <c r="I21" s="398"/>
      <c r="J21" s="398"/>
      <c r="K21" s="54"/>
      <c r="L21" s="398"/>
      <c r="M21" s="398"/>
      <c r="N21" s="398"/>
      <c r="O21" s="398"/>
    </row>
    <row r="22" spans="2:15" ht="43.5" customHeight="1" thickBot="1" x14ac:dyDescent="0.25">
      <c r="B22" s="66" t="s">
        <v>57</v>
      </c>
      <c r="C22" s="67" t="s">
        <v>59</v>
      </c>
      <c r="D22" s="85"/>
      <c r="E22" s="86" t="s">
        <v>77</v>
      </c>
      <c r="F22" s="21"/>
      <c r="G22" s="398"/>
      <c r="H22" s="398"/>
      <c r="I22" s="398"/>
      <c r="J22" s="398"/>
      <c r="K22" s="54"/>
      <c r="L22" s="398"/>
      <c r="M22" s="398"/>
      <c r="N22" s="398"/>
      <c r="O22" s="398"/>
    </row>
    <row r="23" spans="2:15" x14ac:dyDescent="0.2">
      <c r="B23" s="70">
        <v>7</v>
      </c>
      <c r="C23" s="71" t="s">
        <v>78</v>
      </c>
      <c r="D23" s="87"/>
      <c r="E23" s="88">
        <v>1089470</v>
      </c>
      <c r="F23" s="21"/>
      <c r="G23" s="397"/>
      <c r="H23" s="397"/>
      <c r="I23" s="397"/>
      <c r="J23" s="397"/>
      <c r="K23" s="45"/>
      <c r="L23" s="45"/>
      <c r="M23" s="45"/>
      <c r="N23" s="45"/>
      <c r="O23" s="45"/>
    </row>
    <row r="24" spans="2:15" x14ac:dyDescent="0.2">
      <c r="B24" s="74">
        <v>8</v>
      </c>
      <c r="C24" s="58" t="s">
        <v>79</v>
      </c>
      <c r="D24" s="80"/>
      <c r="E24" s="75"/>
      <c r="F24" s="21"/>
      <c r="G24" s="21"/>
      <c r="H24" s="21"/>
      <c r="I24" s="21"/>
      <c r="J24" s="21"/>
      <c r="K24" s="21"/>
      <c r="L24" s="21"/>
      <c r="M24" s="21"/>
      <c r="N24" s="21"/>
      <c r="O24" s="21"/>
    </row>
    <row r="25" spans="2:15" x14ac:dyDescent="0.2">
      <c r="B25" s="74">
        <v>9</v>
      </c>
      <c r="C25" s="58" t="s">
        <v>80</v>
      </c>
      <c r="D25" s="80"/>
      <c r="E25" s="75">
        <v>81919</v>
      </c>
      <c r="F25" s="21"/>
      <c r="G25" s="21"/>
      <c r="H25" s="21"/>
      <c r="I25" s="21"/>
      <c r="J25" s="21"/>
      <c r="K25" s="21"/>
      <c r="L25" s="21"/>
      <c r="M25" s="21"/>
      <c r="N25" s="21"/>
      <c r="O25" s="21"/>
    </row>
    <row r="26" spans="2:15" x14ac:dyDescent="0.2">
      <c r="B26" s="74">
        <v>10</v>
      </c>
      <c r="C26" s="58" t="s">
        <v>81</v>
      </c>
      <c r="D26" s="80"/>
      <c r="E26" s="75"/>
      <c r="F26" s="21"/>
      <c r="G26" s="21"/>
      <c r="H26" s="21"/>
      <c r="I26" s="21"/>
      <c r="J26" s="21"/>
      <c r="K26" s="21"/>
      <c r="L26" s="21"/>
      <c r="M26" s="21"/>
      <c r="N26" s="21"/>
      <c r="O26" s="21"/>
    </row>
    <row r="27" spans="2:15" ht="16.5" thickBot="1" x14ac:dyDescent="0.3">
      <c r="B27" s="60">
        <v>11</v>
      </c>
      <c r="C27" s="61" t="s">
        <v>82</v>
      </c>
      <c r="D27" s="89"/>
      <c r="E27" s="81">
        <f>SUM(E23:E26)</f>
        <v>1171389</v>
      </c>
      <c r="F27" s="21"/>
      <c r="G27" s="21"/>
      <c r="H27" s="21"/>
      <c r="I27" s="21"/>
      <c r="J27" s="21"/>
      <c r="K27" s="21"/>
      <c r="L27" s="21"/>
      <c r="M27" s="21"/>
      <c r="N27" s="21"/>
      <c r="O27" s="21"/>
    </row>
    <row r="28" spans="2:15" x14ac:dyDescent="0.2">
      <c r="E28" s="90"/>
      <c r="F28" s="21"/>
      <c r="G28" s="21"/>
      <c r="H28" s="21"/>
      <c r="I28" s="21"/>
      <c r="J28" s="21"/>
      <c r="K28" s="21"/>
      <c r="L28" s="21"/>
      <c r="M28" s="21"/>
      <c r="N28" s="21"/>
      <c r="O28" s="21"/>
    </row>
    <row r="29" spans="2:15" ht="13.5" thickBot="1" x14ac:dyDescent="0.25">
      <c r="E29" s="90"/>
    </row>
    <row r="30" spans="2:15" ht="32.25" thickBot="1" x14ac:dyDescent="0.25">
      <c r="D30" s="68" t="s">
        <v>68</v>
      </c>
      <c r="E30" s="91" t="s">
        <v>69</v>
      </c>
    </row>
    <row r="31" spans="2:15" ht="16.5" thickBot="1" x14ac:dyDescent="0.3">
      <c r="B31" s="92">
        <v>12</v>
      </c>
      <c r="C31" s="93" t="s">
        <v>83</v>
      </c>
      <c r="D31" s="94">
        <f>D20</f>
        <v>322</v>
      </c>
      <c r="E31" s="95">
        <f>E20-E27</f>
        <v>2442641.1433340004</v>
      </c>
    </row>
  </sheetData>
  <mergeCells count="16">
    <mergeCell ref="G17:J17"/>
    <mergeCell ref="L17:O17"/>
    <mergeCell ref="G13:O13"/>
    <mergeCell ref="G15:J15"/>
    <mergeCell ref="L15:O15"/>
    <mergeCell ref="G16:J16"/>
    <mergeCell ref="L16:O16"/>
    <mergeCell ref="G22:J22"/>
    <mergeCell ref="L22:O22"/>
    <mergeCell ref="G23:J23"/>
    <mergeCell ref="G19:J19"/>
    <mergeCell ref="L19:O19"/>
    <mergeCell ref="G20:J20"/>
    <mergeCell ref="L20:O20"/>
    <mergeCell ref="G21:J21"/>
    <mergeCell ref="L21:O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02B8-D44F-4A81-A513-C26A7E0BE61A}">
  <sheetPr>
    <tabColor rgb="FF0070C0"/>
  </sheetPr>
  <dimension ref="B2:M52"/>
  <sheetViews>
    <sheetView zoomScale="90" zoomScaleNormal="90" workbookViewId="0">
      <selection activeCell="K51" sqref="K51:K52"/>
    </sheetView>
  </sheetViews>
  <sheetFormatPr defaultColWidth="9.140625" defaultRowHeight="12.75" x14ac:dyDescent="0.2"/>
  <cols>
    <col min="1" max="1" width="3" style="2" customWidth="1"/>
    <col min="2" max="2" width="8" style="2" customWidth="1"/>
    <col min="3" max="3" width="44.140625" style="2" customWidth="1"/>
    <col min="4" max="5" width="16" style="2" customWidth="1"/>
    <col min="6" max="8" width="13.7109375" style="2" customWidth="1"/>
    <col min="9" max="9" width="5.7109375" style="2" customWidth="1"/>
    <col min="10" max="13" width="13.7109375" style="2" customWidth="1"/>
    <col min="14" max="16384" width="9.140625" style="2"/>
  </cols>
  <sheetData>
    <row r="2" spans="2:13" ht="25.5" x14ac:dyDescent="0.35">
      <c r="B2" s="402" t="s">
        <v>84</v>
      </c>
      <c r="C2" s="402"/>
      <c r="D2" s="23" t="s">
        <v>54</v>
      </c>
      <c r="E2" s="24" t="s">
        <v>55</v>
      </c>
      <c r="F2" s="21"/>
      <c r="G2" s="21"/>
      <c r="H2" s="21"/>
    </row>
    <row r="3" spans="2:13" ht="25.5" x14ac:dyDescent="0.35">
      <c r="B3" s="403" t="s">
        <v>85</v>
      </c>
      <c r="C3" s="403"/>
      <c r="F3" s="21"/>
      <c r="G3" s="21"/>
      <c r="H3" s="21"/>
    </row>
    <row r="4" spans="2:13" x14ac:dyDescent="0.2">
      <c r="B4" s="21"/>
      <c r="C4" s="21"/>
      <c r="D4" s="21"/>
      <c r="E4" s="21"/>
      <c r="F4" s="21"/>
      <c r="G4" s="21"/>
      <c r="H4" s="21"/>
    </row>
    <row r="5" spans="2:13" x14ac:dyDescent="0.2">
      <c r="B5" s="65"/>
      <c r="C5" s="21"/>
      <c r="D5" s="21"/>
      <c r="E5" s="21"/>
      <c r="F5" s="21"/>
      <c r="G5" s="21"/>
      <c r="H5" s="21"/>
    </row>
    <row r="6" spans="2:13" x14ac:dyDescent="0.2">
      <c r="B6" s="21"/>
      <c r="C6" s="21"/>
      <c r="D6" s="21"/>
      <c r="E6" s="21"/>
      <c r="F6" s="21"/>
      <c r="G6" s="21"/>
      <c r="H6" s="21"/>
    </row>
    <row r="7" spans="2:13" x14ac:dyDescent="0.2">
      <c r="B7" s="21"/>
      <c r="C7" s="21"/>
      <c r="D7" s="21"/>
      <c r="E7" s="21"/>
      <c r="F7" s="21"/>
      <c r="G7" s="21"/>
      <c r="H7" s="21"/>
    </row>
    <row r="8" spans="2:13" x14ac:dyDescent="0.2">
      <c r="B8" s="21"/>
      <c r="C8" s="21"/>
      <c r="D8" s="21"/>
      <c r="E8" s="21"/>
      <c r="F8" s="21"/>
      <c r="G8" s="21"/>
      <c r="H8" s="21"/>
    </row>
    <row r="9" spans="2:13" x14ac:dyDescent="0.2">
      <c r="B9" s="21"/>
      <c r="C9" s="21"/>
      <c r="D9" s="21"/>
      <c r="E9" s="21"/>
      <c r="F9" s="21"/>
      <c r="G9" s="21"/>
      <c r="H9" s="21"/>
    </row>
    <row r="10" spans="2:13" ht="14.25" customHeight="1" x14ac:dyDescent="0.2">
      <c r="E10" s="21"/>
      <c r="F10" s="96"/>
      <c r="G10" s="96"/>
      <c r="H10" s="96"/>
      <c r="I10" s="97"/>
      <c r="J10" s="97"/>
      <c r="K10" s="97"/>
      <c r="L10" s="97"/>
      <c r="M10" s="97"/>
    </row>
    <row r="11" spans="2:13" x14ac:dyDescent="0.2">
      <c r="E11" s="21"/>
      <c r="F11" s="26"/>
      <c r="G11" s="26"/>
      <c r="H11" s="26"/>
      <c r="I11" s="3"/>
      <c r="J11" s="3"/>
      <c r="K11" s="3"/>
      <c r="L11" s="3"/>
      <c r="M11" s="3"/>
    </row>
    <row r="12" spans="2:13" x14ac:dyDescent="0.2">
      <c r="E12" s="21"/>
      <c r="F12" s="27"/>
      <c r="G12" s="27"/>
      <c r="H12" s="27"/>
      <c r="I12" s="98"/>
      <c r="J12" s="99"/>
      <c r="K12" s="99"/>
      <c r="L12" s="99"/>
      <c r="M12" s="99"/>
    </row>
    <row r="13" spans="2:13" ht="13.5" thickBot="1" x14ac:dyDescent="0.25">
      <c r="E13" s="21"/>
      <c r="F13" s="28"/>
      <c r="G13" s="28"/>
      <c r="H13" s="28"/>
      <c r="I13" s="98"/>
      <c r="J13" s="100"/>
      <c r="K13" s="100"/>
      <c r="L13" s="100"/>
      <c r="M13" s="100"/>
    </row>
    <row r="14" spans="2:13" ht="16.5" thickBot="1" x14ac:dyDescent="0.25">
      <c r="B14" s="101" t="s">
        <v>57</v>
      </c>
      <c r="C14" s="67" t="s">
        <v>84</v>
      </c>
      <c r="D14" s="69" t="s">
        <v>69</v>
      </c>
      <c r="E14" s="21"/>
      <c r="F14" s="28"/>
      <c r="G14" s="28"/>
      <c r="H14" s="28"/>
      <c r="I14" s="98"/>
      <c r="J14" s="100"/>
      <c r="K14" s="100"/>
      <c r="L14" s="100"/>
      <c r="M14" s="100"/>
    </row>
    <row r="15" spans="2:13" ht="12.75" customHeight="1" x14ac:dyDescent="0.2">
      <c r="B15" s="102">
        <v>1</v>
      </c>
      <c r="C15" s="103" t="s">
        <v>86</v>
      </c>
      <c r="D15" s="104"/>
      <c r="E15" s="21"/>
      <c r="F15" s="397"/>
      <c r="G15" s="397"/>
      <c r="H15" s="397"/>
      <c r="I15" s="105"/>
      <c r="J15" s="404"/>
      <c r="K15" s="404"/>
      <c r="L15" s="404"/>
      <c r="M15" s="404"/>
    </row>
    <row r="16" spans="2:13" ht="12.75" customHeight="1" x14ac:dyDescent="0.2">
      <c r="B16" s="57">
        <v>2</v>
      </c>
      <c r="C16" s="58" t="s">
        <v>87</v>
      </c>
      <c r="D16" s="76"/>
      <c r="E16" s="21"/>
      <c r="F16" s="397"/>
      <c r="G16" s="397"/>
      <c r="H16" s="397"/>
      <c r="I16" s="105"/>
      <c r="J16" s="404"/>
      <c r="K16" s="404"/>
      <c r="L16" s="404"/>
      <c r="M16" s="404"/>
    </row>
    <row r="17" spans="2:13" ht="13.5" thickBot="1" x14ac:dyDescent="0.25">
      <c r="B17" s="106">
        <v>3</v>
      </c>
      <c r="C17" s="107" t="s">
        <v>88</v>
      </c>
      <c r="D17" s="108">
        <f>SUM(D15:D16)</f>
        <v>0</v>
      </c>
      <c r="E17" s="21"/>
      <c r="F17" s="397"/>
      <c r="G17" s="397"/>
      <c r="H17" s="397"/>
      <c r="I17" s="105"/>
      <c r="J17" s="105"/>
      <c r="K17" s="105"/>
      <c r="L17" s="105"/>
      <c r="M17" s="105"/>
    </row>
    <row r="18" spans="2:13" ht="13.5" thickBot="1" x14ac:dyDescent="0.25">
      <c r="B18" s="109"/>
      <c r="C18" s="110"/>
      <c r="D18" s="111"/>
      <c r="E18" s="21"/>
      <c r="F18" s="21"/>
      <c r="G18" s="21"/>
      <c r="H18" s="21"/>
    </row>
    <row r="19" spans="2:13" ht="15.75" x14ac:dyDescent="0.2">
      <c r="B19" s="112"/>
      <c r="C19" s="113" t="s">
        <v>59</v>
      </c>
      <c r="D19" s="114" t="s">
        <v>77</v>
      </c>
      <c r="E19" s="21"/>
      <c r="F19" s="21"/>
      <c r="G19" s="21"/>
      <c r="H19" s="21"/>
    </row>
    <row r="20" spans="2:13" x14ac:dyDescent="0.2">
      <c r="B20" s="57">
        <v>4</v>
      </c>
      <c r="C20" s="58" t="s">
        <v>89</v>
      </c>
      <c r="D20" s="76"/>
      <c r="E20" s="21"/>
      <c r="F20" s="21"/>
      <c r="G20" s="21"/>
      <c r="H20" s="21"/>
    </row>
    <row r="21" spans="2:13" x14ac:dyDescent="0.2">
      <c r="B21" s="57">
        <v>5</v>
      </c>
      <c r="C21" s="58" t="s">
        <v>81</v>
      </c>
      <c r="D21" s="76"/>
      <c r="E21" s="21"/>
      <c r="F21" s="21"/>
      <c r="G21" s="21"/>
      <c r="H21" s="21"/>
    </row>
    <row r="22" spans="2:13" ht="13.5" thickBot="1" x14ac:dyDescent="0.25">
      <c r="B22" s="115">
        <v>6</v>
      </c>
      <c r="C22" s="116" t="s">
        <v>82</v>
      </c>
      <c r="D22" s="47">
        <f>SUM(D20:D21)</f>
        <v>0</v>
      </c>
      <c r="E22" s="21"/>
      <c r="F22" s="21"/>
      <c r="G22" s="21"/>
      <c r="H22" s="21"/>
    </row>
    <row r="23" spans="2:13" ht="19.5" customHeight="1" thickBot="1" x14ac:dyDescent="0.3">
      <c r="B23" s="117">
        <v>7</v>
      </c>
      <c r="C23" s="93" t="s">
        <v>83</v>
      </c>
      <c r="D23" s="52">
        <f>D17-D22</f>
        <v>0</v>
      </c>
      <c r="G23" s="21"/>
      <c r="H23" s="21"/>
    </row>
    <row r="24" spans="2:13" x14ac:dyDescent="0.2">
      <c r="G24" s="21"/>
      <c r="H24" s="21"/>
    </row>
    <row r="25" spans="2:13" x14ac:dyDescent="0.2">
      <c r="G25" s="21"/>
      <c r="H25" s="21"/>
    </row>
    <row r="26" spans="2:13" x14ac:dyDescent="0.2">
      <c r="G26" s="21"/>
      <c r="H26" s="21"/>
    </row>
    <row r="27" spans="2:13" x14ac:dyDescent="0.2">
      <c r="G27" s="21"/>
      <c r="H27" s="21"/>
    </row>
    <row r="28" spans="2:13" x14ac:dyDescent="0.2">
      <c r="G28" s="21"/>
      <c r="H28" s="21"/>
    </row>
    <row r="29" spans="2:13" x14ac:dyDescent="0.2">
      <c r="G29" s="21"/>
      <c r="H29" s="21"/>
    </row>
    <row r="30" spans="2:13" x14ac:dyDescent="0.2">
      <c r="G30" s="21"/>
      <c r="H30" s="21"/>
    </row>
    <row r="31" spans="2:13" x14ac:dyDescent="0.2">
      <c r="G31" s="21"/>
      <c r="H31" s="21"/>
    </row>
    <row r="32" spans="2:13" x14ac:dyDescent="0.2">
      <c r="G32" s="21"/>
      <c r="H32" s="21"/>
    </row>
    <row r="33" spans="2:8" ht="44.25" customHeight="1" x14ac:dyDescent="0.2">
      <c r="G33" s="21"/>
      <c r="H33" s="21"/>
    </row>
    <row r="34" spans="2:8" x14ac:dyDescent="0.2">
      <c r="G34" s="21"/>
      <c r="H34" s="21"/>
    </row>
    <row r="35" spans="2:8" ht="13.5" thickBot="1" x14ac:dyDescent="0.25">
      <c r="G35" s="21"/>
      <c r="H35" s="21"/>
    </row>
    <row r="36" spans="2:8" ht="48" thickBot="1" x14ac:dyDescent="0.25">
      <c r="B36" s="101" t="s">
        <v>57</v>
      </c>
      <c r="C36" s="67" t="s">
        <v>85</v>
      </c>
      <c r="D36" s="68" t="s">
        <v>90</v>
      </c>
      <c r="E36" s="68" t="s">
        <v>91</v>
      </c>
      <c r="F36" s="69" t="s">
        <v>92</v>
      </c>
      <c r="G36" s="21"/>
      <c r="H36" s="21"/>
    </row>
    <row r="37" spans="2:8" x14ac:dyDescent="0.2">
      <c r="B37" s="70">
        <v>1</v>
      </c>
      <c r="C37" s="118" t="s">
        <v>93</v>
      </c>
      <c r="D37" s="119">
        <v>105</v>
      </c>
      <c r="E37" s="72"/>
      <c r="F37" s="120">
        <f>D37-E37</f>
        <v>105</v>
      </c>
      <c r="G37" s="21"/>
      <c r="H37" s="21"/>
    </row>
    <row r="38" spans="2:8" x14ac:dyDescent="0.2">
      <c r="B38" s="74">
        <v>2</v>
      </c>
      <c r="C38" s="58" t="s">
        <v>94</v>
      </c>
      <c r="D38" s="121">
        <v>31425.80000000001</v>
      </c>
      <c r="E38" s="39"/>
      <c r="F38" s="40">
        <f t="shared" ref="F38:F52" si="0">D38-E38</f>
        <v>31425.80000000001</v>
      </c>
    </row>
    <row r="39" spans="2:8" x14ac:dyDescent="0.2">
      <c r="B39" s="74">
        <v>3</v>
      </c>
      <c r="C39" s="58" t="s">
        <v>95</v>
      </c>
      <c r="D39" s="121">
        <v>66382.540000000008</v>
      </c>
      <c r="E39" s="39"/>
      <c r="F39" s="40">
        <f t="shared" si="0"/>
        <v>66382.540000000008</v>
      </c>
    </row>
    <row r="40" spans="2:8" x14ac:dyDescent="0.2">
      <c r="B40" s="74">
        <v>4</v>
      </c>
      <c r="C40" s="58"/>
      <c r="D40" s="39"/>
      <c r="E40" s="39"/>
      <c r="F40" s="40">
        <f t="shared" si="0"/>
        <v>0</v>
      </c>
    </row>
    <row r="41" spans="2:8" x14ac:dyDescent="0.2">
      <c r="B41" s="74">
        <v>5</v>
      </c>
      <c r="C41" s="58"/>
      <c r="D41" s="39"/>
      <c r="E41" s="39"/>
      <c r="F41" s="40">
        <f t="shared" si="0"/>
        <v>0</v>
      </c>
    </row>
    <row r="42" spans="2:8" x14ac:dyDescent="0.2">
      <c r="B42" s="74">
        <v>6</v>
      </c>
      <c r="C42" s="58"/>
      <c r="D42" s="39"/>
      <c r="E42" s="39"/>
      <c r="F42" s="40">
        <f t="shared" si="0"/>
        <v>0</v>
      </c>
    </row>
    <row r="43" spans="2:8" x14ac:dyDescent="0.2">
      <c r="B43" s="74">
        <v>7</v>
      </c>
      <c r="C43" s="58"/>
      <c r="D43" s="39"/>
      <c r="E43" s="39"/>
      <c r="F43" s="40">
        <f t="shared" si="0"/>
        <v>0</v>
      </c>
    </row>
    <row r="44" spans="2:8" x14ac:dyDescent="0.2">
      <c r="B44" s="74">
        <v>8</v>
      </c>
      <c r="C44" s="58"/>
      <c r="D44" s="39"/>
      <c r="E44" s="39"/>
      <c r="F44" s="40">
        <f t="shared" si="0"/>
        <v>0</v>
      </c>
    </row>
    <row r="45" spans="2:8" x14ac:dyDescent="0.2">
      <c r="B45" s="74">
        <v>9</v>
      </c>
      <c r="C45" s="58"/>
      <c r="D45" s="39"/>
      <c r="E45" s="39"/>
      <c r="F45" s="40">
        <f t="shared" si="0"/>
        <v>0</v>
      </c>
    </row>
    <row r="46" spans="2:8" x14ac:dyDescent="0.2">
      <c r="B46" s="74">
        <v>10</v>
      </c>
      <c r="C46" s="58"/>
      <c r="D46" s="39"/>
      <c r="E46" s="39"/>
      <c r="F46" s="40">
        <f t="shared" si="0"/>
        <v>0</v>
      </c>
    </row>
    <row r="47" spans="2:8" x14ac:dyDescent="0.2">
      <c r="B47" s="74">
        <v>11</v>
      </c>
      <c r="C47" s="58"/>
      <c r="D47" s="39"/>
      <c r="E47" s="39"/>
      <c r="F47" s="40">
        <f t="shared" si="0"/>
        <v>0</v>
      </c>
    </row>
    <row r="48" spans="2:8" x14ac:dyDescent="0.2">
      <c r="B48" s="74">
        <v>12</v>
      </c>
      <c r="C48" s="58"/>
      <c r="D48" s="39"/>
      <c r="E48" s="39"/>
      <c r="F48" s="40">
        <f t="shared" si="0"/>
        <v>0</v>
      </c>
    </row>
    <row r="49" spans="2:6" x14ac:dyDescent="0.2">
      <c r="B49" s="74">
        <v>13</v>
      </c>
      <c r="C49" s="58"/>
      <c r="D49" s="39"/>
      <c r="E49" s="39"/>
      <c r="F49" s="40">
        <f t="shared" si="0"/>
        <v>0</v>
      </c>
    </row>
    <row r="50" spans="2:6" x14ac:dyDescent="0.2">
      <c r="B50" s="74">
        <v>14</v>
      </c>
      <c r="C50" s="58"/>
      <c r="D50" s="39"/>
      <c r="E50" s="39"/>
      <c r="F50" s="40">
        <f t="shared" si="0"/>
        <v>0</v>
      </c>
    </row>
    <row r="51" spans="2:6" ht="13.5" thickBot="1" x14ac:dyDescent="0.25">
      <c r="B51" s="122">
        <v>15</v>
      </c>
      <c r="C51" s="123"/>
      <c r="D51" s="124"/>
      <c r="E51" s="124"/>
      <c r="F51" s="47">
        <f t="shared" si="0"/>
        <v>0</v>
      </c>
    </row>
    <row r="52" spans="2:6" ht="16.5" thickBot="1" x14ac:dyDescent="0.3">
      <c r="B52" s="125"/>
      <c r="C52" s="93" t="s">
        <v>96</v>
      </c>
      <c r="D52" s="126">
        <f>SUM(D37:D51)</f>
        <v>97913.340000000026</v>
      </c>
      <c r="E52" s="127">
        <f>SUM(E37:E51)</f>
        <v>0</v>
      </c>
      <c r="F52" s="52">
        <f t="shared" si="0"/>
        <v>97913.340000000026</v>
      </c>
    </row>
  </sheetData>
  <mergeCells count="7">
    <mergeCell ref="F17:H17"/>
    <mergeCell ref="B2:C2"/>
    <mergeCell ref="B3:C3"/>
    <mergeCell ref="F15:H15"/>
    <mergeCell ref="J15:M15"/>
    <mergeCell ref="F16:H16"/>
    <mergeCell ref="J16:M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0BEFE-0FDB-46E7-8E05-D00976BCF1C3}">
  <sheetPr>
    <tabColor rgb="FF0070C0"/>
  </sheetPr>
  <dimension ref="B2:E22"/>
  <sheetViews>
    <sheetView showGridLines="0" zoomScale="90" zoomScaleNormal="90" workbookViewId="0">
      <selection activeCell="L19" sqref="K19:L19"/>
    </sheetView>
  </sheetViews>
  <sheetFormatPr defaultRowHeight="12.75" x14ac:dyDescent="0.2"/>
  <cols>
    <col min="2" max="2" width="8.7109375" style="178"/>
    <col min="3" max="3" width="71.5703125" customWidth="1"/>
    <col min="4" max="5" width="16" customWidth="1"/>
  </cols>
  <sheetData>
    <row r="2" spans="2:5" s="132" customFormat="1" ht="25.5" x14ac:dyDescent="0.2">
      <c r="B2" s="128" t="s">
        <v>97</v>
      </c>
      <c r="C2" s="129"/>
      <c r="D2" s="130" t="s">
        <v>54</v>
      </c>
      <c r="E2" s="131" t="s">
        <v>55</v>
      </c>
    </row>
    <row r="3" spans="2:5" s="132" customFormat="1" ht="18.75" x14ac:dyDescent="0.2">
      <c r="B3" s="133" t="s">
        <v>98</v>
      </c>
      <c r="C3" s="129"/>
      <c r="D3" s="134"/>
      <c r="E3" s="134"/>
    </row>
    <row r="4" spans="2:5" s="132" customFormat="1" x14ac:dyDescent="0.2">
      <c r="B4" s="135" t="s">
        <v>99</v>
      </c>
      <c r="C4" s="129"/>
      <c r="D4" s="134"/>
      <c r="E4" s="134"/>
    </row>
    <row r="5" spans="2:5" s="132" customFormat="1" ht="16.5" thickBot="1" x14ac:dyDescent="0.3">
      <c r="B5" s="136"/>
      <c r="C5" s="137"/>
      <c r="D5" s="138"/>
      <c r="E5" s="138"/>
    </row>
    <row r="6" spans="2:5" s="132" customFormat="1" ht="21.75" customHeight="1" thickBot="1" x14ac:dyDescent="0.25">
      <c r="B6" s="405" t="s">
        <v>100</v>
      </c>
      <c r="C6" s="406"/>
      <c r="D6" s="139" t="s">
        <v>101</v>
      </c>
      <c r="E6" s="140" t="s">
        <v>102</v>
      </c>
    </row>
    <row r="7" spans="2:5" s="132" customFormat="1" ht="21.75" customHeight="1" x14ac:dyDescent="0.2">
      <c r="B7" s="407" t="s">
        <v>103</v>
      </c>
      <c r="C7" s="408"/>
      <c r="D7" s="141"/>
      <c r="E7" s="142"/>
    </row>
    <row r="8" spans="2:5" s="132" customFormat="1" ht="21.75" customHeight="1" thickBot="1" x14ac:dyDescent="0.3">
      <c r="B8" s="143">
        <v>1</v>
      </c>
      <c r="C8" s="144" t="s">
        <v>104</v>
      </c>
      <c r="D8" s="145">
        <v>288737691</v>
      </c>
      <c r="E8" s="146">
        <v>95000000</v>
      </c>
    </row>
    <row r="9" spans="2:5" s="132" customFormat="1" ht="21.75" customHeight="1" x14ac:dyDescent="0.25">
      <c r="B9" s="409" t="s">
        <v>105</v>
      </c>
      <c r="C9" s="410"/>
      <c r="D9" s="147"/>
      <c r="E9" s="148"/>
    </row>
    <row r="10" spans="2:5" s="132" customFormat="1" ht="21.75" customHeight="1" x14ac:dyDescent="0.25">
      <c r="B10" s="149">
        <v>2</v>
      </c>
      <c r="C10" s="150" t="s">
        <v>106</v>
      </c>
      <c r="D10" s="151">
        <v>0</v>
      </c>
      <c r="E10" s="152">
        <v>2500000</v>
      </c>
    </row>
    <row r="11" spans="2:5" s="132" customFormat="1" ht="26.25" customHeight="1" x14ac:dyDescent="0.25">
      <c r="B11" s="153">
        <v>3</v>
      </c>
      <c r="C11" s="154" t="s">
        <v>107</v>
      </c>
      <c r="D11" s="155">
        <v>5154859</v>
      </c>
      <c r="E11" s="156">
        <v>7900000</v>
      </c>
    </row>
    <row r="12" spans="2:5" s="132" customFormat="1" ht="21.75" customHeight="1" x14ac:dyDescent="0.25">
      <c r="B12" s="153">
        <v>4</v>
      </c>
      <c r="C12" s="154" t="s">
        <v>108</v>
      </c>
      <c r="D12" s="155">
        <v>12916418</v>
      </c>
      <c r="E12" s="156">
        <v>1000000</v>
      </c>
    </row>
    <row r="13" spans="2:5" s="132" customFormat="1" ht="47.25" customHeight="1" x14ac:dyDescent="0.25">
      <c r="B13" s="157">
        <v>5</v>
      </c>
      <c r="C13" s="158" t="s">
        <v>109</v>
      </c>
      <c r="D13" s="159">
        <f>'Step 3. CHI, CBA and CBO'!D30+'Step 3. CHI, CBA and CBO'!D57+'Step 3. CHI, CBA and CBO'!D82+'Step 4. Health Profession Ed'!E20+'Step 5. Research &amp; Cash inkind'!D17+'Step 5. Research &amp; Cash inkind'!D52</f>
        <v>3819708.1639149748</v>
      </c>
      <c r="E13" s="156">
        <v>950000</v>
      </c>
    </row>
    <row r="14" spans="2:5" s="132" customFormat="1" ht="21.75" customHeight="1" x14ac:dyDescent="0.25">
      <c r="B14" s="153">
        <v>6</v>
      </c>
      <c r="C14" s="154" t="s">
        <v>110</v>
      </c>
      <c r="D14" s="159">
        <f>SUM(D10:D13)</f>
        <v>21890985.163914975</v>
      </c>
      <c r="E14" s="156">
        <f>SUM(E10:E13)</f>
        <v>12350000</v>
      </c>
    </row>
    <row r="15" spans="2:5" s="132" customFormat="1" ht="21.75" customHeight="1" thickBot="1" x14ac:dyDescent="0.3">
      <c r="B15" s="160">
        <v>7</v>
      </c>
      <c r="C15" s="144" t="s">
        <v>111</v>
      </c>
      <c r="D15" s="161">
        <f>D8-D14</f>
        <v>266846705.83608502</v>
      </c>
      <c r="E15" s="146">
        <f>E8-E14</f>
        <v>82650000</v>
      </c>
    </row>
    <row r="16" spans="2:5" s="132" customFormat="1" ht="21.75" customHeight="1" x14ac:dyDescent="0.25">
      <c r="B16" s="411" t="s">
        <v>112</v>
      </c>
      <c r="C16" s="412"/>
      <c r="D16" s="147"/>
      <c r="E16" s="148"/>
    </row>
    <row r="17" spans="2:5" s="132" customFormat="1" ht="21.75" customHeight="1" thickBot="1" x14ac:dyDescent="0.3">
      <c r="B17" s="162">
        <v>8</v>
      </c>
      <c r="C17" s="163" t="s">
        <v>113</v>
      </c>
      <c r="D17" s="164">
        <v>766509596</v>
      </c>
      <c r="E17" s="165">
        <v>170000000</v>
      </c>
    </row>
    <row r="18" spans="2:5" s="132" customFormat="1" ht="21.75" customHeight="1" x14ac:dyDescent="0.25">
      <c r="B18" s="409" t="s">
        <v>105</v>
      </c>
      <c r="C18" s="410"/>
      <c r="D18" s="147"/>
      <c r="E18" s="148"/>
    </row>
    <row r="19" spans="2:5" s="132" customFormat="1" ht="32.25" customHeight="1" x14ac:dyDescent="0.25">
      <c r="B19" s="166">
        <v>9</v>
      </c>
      <c r="C19" s="167" t="s">
        <v>114</v>
      </c>
      <c r="D19" s="168">
        <v>0</v>
      </c>
      <c r="E19" s="152">
        <v>50000</v>
      </c>
    </row>
    <row r="20" spans="2:5" s="132" customFormat="1" ht="21.75" customHeight="1" x14ac:dyDescent="0.25">
      <c r="B20" s="153">
        <v>10</v>
      </c>
      <c r="C20" s="154" t="s">
        <v>115</v>
      </c>
      <c r="D20" s="169">
        <f>D17-D19</f>
        <v>766509596</v>
      </c>
      <c r="E20" s="156">
        <f>E17-E19</f>
        <v>169950000</v>
      </c>
    </row>
    <row r="21" spans="2:5" s="132" customFormat="1" ht="50.25" customHeight="1" thickBot="1" x14ac:dyDescent="0.3">
      <c r="B21" s="170">
        <v>11</v>
      </c>
      <c r="C21" s="171" t="s">
        <v>116</v>
      </c>
      <c r="D21" s="172">
        <f>IF(D20=0,0,D15/D20)</f>
        <v>0.34813224417360722</v>
      </c>
      <c r="E21" s="173">
        <f>IF(E20=0,0,E15/E20)</f>
        <v>0.48631950573698146</v>
      </c>
    </row>
    <row r="22" spans="2:5" s="132" customFormat="1" ht="15" customHeight="1" x14ac:dyDescent="0.2">
      <c r="B22" s="174"/>
      <c r="C22" s="175"/>
      <c r="D22" s="176"/>
      <c r="E22" s="17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04AC-5E66-45E6-B2C6-32950D43FF24}">
  <sheetPr>
    <tabColor rgb="FF0070C0"/>
  </sheetPr>
  <dimension ref="B2:I45"/>
  <sheetViews>
    <sheetView showGridLines="0" topLeftCell="A16" zoomScale="90" zoomScaleNormal="90" workbookViewId="0">
      <selection activeCell="K43" sqref="K43"/>
    </sheetView>
  </sheetViews>
  <sheetFormatPr defaultRowHeight="12.75" x14ac:dyDescent="0.2"/>
  <cols>
    <col min="1" max="1" width="0.5703125" customWidth="1"/>
    <col min="3" max="3" width="74.5703125" customWidth="1"/>
    <col min="4" max="5" width="16" customWidth="1"/>
    <col min="6" max="6" width="2" customWidth="1"/>
    <col min="7" max="7" width="19.42578125" customWidth="1"/>
  </cols>
  <sheetData>
    <row r="2" spans="2:9" s="132" customFormat="1" ht="25.5" customHeight="1" x14ac:dyDescent="0.35">
      <c r="B2" s="413" t="s">
        <v>117</v>
      </c>
      <c r="C2" s="413"/>
      <c r="D2" s="23" t="s">
        <v>54</v>
      </c>
      <c r="E2" s="24" t="s">
        <v>55</v>
      </c>
      <c r="I2" s="132">
        <v>1</v>
      </c>
    </row>
    <row r="3" spans="2:9" s="132" customFormat="1" ht="18.75" customHeight="1" x14ac:dyDescent="0.3">
      <c r="B3" s="414" t="s">
        <v>118</v>
      </c>
      <c r="C3" s="414"/>
      <c r="D3" s="179"/>
      <c r="E3" s="179"/>
    </row>
    <row r="4" spans="2:9" s="132" customFormat="1" ht="18.75" customHeight="1" x14ac:dyDescent="0.3">
      <c r="B4" s="180"/>
      <c r="C4" s="180"/>
    </row>
    <row r="5" spans="2:9" s="132" customFormat="1" ht="18.75" customHeight="1" x14ac:dyDescent="0.3">
      <c r="B5" s="180"/>
      <c r="C5" s="180"/>
    </row>
    <row r="6" spans="2:9" s="132" customFormat="1" ht="18.75" customHeight="1" x14ac:dyDescent="0.3">
      <c r="B6" s="180"/>
      <c r="C6" s="180"/>
    </row>
    <row r="7" spans="2:9" s="132" customFormat="1" ht="18.75" customHeight="1" x14ac:dyDescent="0.3">
      <c r="B7" s="180"/>
      <c r="C7" s="180"/>
    </row>
    <row r="8" spans="2:9" s="132" customFormat="1" ht="18.75" customHeight="1" x14ac:dyDescent="0.3">
      <c r="B8" s="180"/>
      <c r="C8" s="180"/>
      <c r="D8" s="179"/>
      <c r="E8" s="179"/>
    </row>
    <row r="9" spans="2:9" s="132" customFormat="1" ht="18.75" customHeight="1" thickBot="1" x14ac:dyDescent="0.35">
      <c r="B9" s="180"/>
      <c r="C9" s="180"/>
      <c r="D9" s="179"/>
      <c r="E9" s="179"/>
    </row>
    <row r="10" spans="2:9" s="132" customFormat="1" ht="18.75" customHeight="1" x14ac:dyDescent="0.3">
      <c r="B10" s="180"/>
      <c r="C10" s="180"/>
      <c r="D10" s="181"/>
      <c r="E10" s="182"/>
      <c r="F10" s="183"/>
      <c r="G10" s="184"/>
    </row>
    <row r="11" spans="2:9" s="132" customFormat="1" x14ac:dyDescent="0.2">
      <c r="C11" s="185"/>
      <c r="D11" s="186"/>
      <c r="E11" s="179"/>
      <c r="F11" s="177"/>
      <c r="G11" s="187"/>
    </row>
    <row r="12" spans="2:9" s="132" customFormat="1" ht="15.75" x14ac:dyDescent="0.25">
      <c r="C12" s="188"/>
      <c r="D12" s="186"/>
      <c r="E12" s="179"/>
      <c r="F12" s="177"/>
      <c r="G12" s="187"/>
    </row>
    <row r="13" spans="2:9" s="132" customFormat="1" ht="16.5" thickBot="1" x14ac:dyDescent="0.3">
      <c r="B13" s="189"/>
      <c r="C13" s="188"/>
      <c r="D13" s="190"/>
      <c r="E13" s="191"/>
      <c r="F13" s="192"/>
      <c r="G13" s="193"/>
    </row>
    <row r="14" spans="2:9" s="132" customFormat="1" ht="16.5" thickBot="1" x14ac:dyDescent="0.3">
      <c r="C14" s="188"/>
      <c r="D14" s="179"/>
      <c r="E14" s="179"/>
      <c r="F14" s="194"/>
    </row>
    <row r="15" spans="2:9" s="132" customFormat="1" ht="42" customHeight="1" thickBot="1" x14ac:dyDescent="0.25">
      <c r="B15" s="195" t="s">
        <v>57</v>
      </c>
      <c r="C15" s="141" t="s">
        <v>113</v>
      </c>
      <c r="D15" s="141" t="s">
        <v>101</v>
      </c>
      <c r="E15" s="142" t="s">
        <v>102</v>
      </c>
      <c r="G15" s="196" t="s">
        <v>119</v>
      </c>
    </row>
    <row r="16" spans="2:9" s="132" customFormat="1" ht="21.75" customHeight="1" thickBot="1" x14ac:dyDescent="0.25">
      <c r="B16" s="197" t="s">
        <v>120</v>
      </c>
      <c r="C16" s="198" t="s">
        <v>121</v>
      </c>
      <c r="D16" s="199">
        <v>5030</v>
      </c>
      <c r="E16" s="200">
        <v>1000</v>
      </c>
      <c r="G16" s="201"/>
    </row>
    <row r="17" spans="2:7" s="132" customFormat="1" ht="21.75" customHeight="1" thickBot="1" x14ac:dyDescent="0.25">
      <c r="B17" s="202" t="s">
        <v>122</v>
      </c>
      <c r="C17" s="203" t="s">
        <v>123</v>
      </c>
      <c r="D17" s="204">
        <v>2709500.5500000003</v>
      </c>
      <c r="E17" s="205">
        <v>500000</v>
      </c>
      <c r="G17" s="206"/>
    </row>
    <row r="18" spans="2:7" s="132" customFormat="1" ht="21.75" customHeight="1" x14ac:dyDescent="0.2">
      <c r="B18" s="202" t="s">
        <v>124</v>
      </c>
      <c r="C18" s="203" t="s">
        <v>125</v>
      </c>
      <c r="D18" s="204">
        <v>0</v>
      </c>
      <c r="E18" s="207"/>
      <c r="G18" s="208"/>
    </row>
    <row r="19" spans="2:7" s="132" customFormat="1" ht="21.75" customHeight="1" x14ac:dyDescent="0.2">
      <c r="B19" s="202" t="s">
        <v>126</v>
      </c>
      <c r="C19" s="203" t="s">
        <v>127</v>
      </c>
      <c r="D19" s="204">
        <v>2696</v>
      </c>
      <c r="E19" s="205">
        <v>0</v>
      </c>
      <c r="G19" s="209"/>
    </row>
    <row r="20" spans="2:7" s="132" customFormat="1" ht="21.75" customHeight="1" thickBot="1" x14ac:dyDescent="0.25">
      <c r="B20" s="202" t="s">
        <v>128</v>
      </c>
      <c r="C20" s="210" t="s">
        <v>129</v>
      </c>
      <c r="D20" s="204">
        <v>5060</v>
      </c>
      <c r="E20" s="205">
        <v>575</v>
      </c>
      <c r="G20" s="211"/>
    </row>
    <row r="21" spans="2:7" s="132" customFormat="1" ht="21.75" customHeight="1" thickBot="1" x14ac:dyDescent="0.25">
      <c r="B21" s="202" t="s">
        <v>130</v>
      </c>
      <c r="C21" s="212" t="s">
        <v>131</v>
      </c>
      <c r="D21" s="204">
        <v>650111.87999999861</v>
      </c>
      <c r="E21" s="205">
        <v>1200000</v>
      </c>
      <c r="G21" s="206"/>
    </row>
    <row r="22" spans="2:7" s="132" customFormat="1" ht="21.75" customHeight="1" x14ac:dyDescent="0.2">
      <c r="B22" s="202" t="s">
        <v>132</v>
      </c>
      <c r="C22" s="210" t="s">
        <v>133</v>
      </c>
      <c r="D22" s="204">
        <v>0</v>
      </c>
      <c r="E22" s="205"/>
      <c r="G22" s="208"/>
    </row>
    <row r="23" spans="2:7" s="132" customFormat="1" ht="21.75" customHeight="1" x14ac:dyDescent="0.2">
      <c r="B23" s="202" t="s">
        <v>134</v>
      </c>
      <c r="C23" s="210" t="s">
        <v>135</v>
      </c>
      <c r="D23" s="204">
        <v>1609</v>
      </c>
      <c r="E23" s="205">
        <v>0</v>
      </c>
      <c r="G23" s="209"/>
    </row>
    <row r="24" spans="2:7" s="132" customFormat="1" ht="21.75" customHeight="1" thickBot="1" x14ac:dyDescent="0.25">
      <c r="B24" s="202" t="s">
        <v>136</v>
      </c>
      <c r="C24" s="213" t="s">
        <v>137</v>
      </c>
      <c r="D24" s="204">
        <v>12640</v>
      </c>
      <c r="E24" s="205">
        <v>1200</v>
      </c>
      <c r="G24" s="211"/>
    </row>
    <row r="25" spans="2:7" s="132" customFormat="1" ht="21.75" customHeight="1" thickBot="1" x14ac:dyDescent="0.25">
      <c r="B25" s="202" t="s">
        <v>138</v>
      </c>
      <c r="C25" s="214" t="s">
        <v>139</v>
      </c>
      <c r="D25" s="204">
        <v>2716070.4000000004</v>
      </c>
      <c r="E25" s="205">
        <v>1500000</v>
      </c>
      <c r="G25" s="206"/>
    </row>
    <row r="26" spans="2:7" s="132" customFormat="1" ht="21.75" customHeight="1" x14ac:dyDescent="0.2">
      <c r="B26" s="202" t="s">
        <v>140</v>
      </c>
      <c r="C26" s="213" t="s">
        <v>141</v>
      </c>
      <c r="D26" s="215">
        <v>0</v>
      </c>
      <c r="E26" s="207"/>
      <c r="G26" s="208"/>
    </row>
    <row r="27" spans="2:7" s="132" customFormat="1" ht="21.75" customHeight="1" x14ac:dyDescent="0.2">
      <c r="B27" s="202" t="s">
        <v>142</v>
      </c>
      <c r="C27" s="213" t="s">
        <v>143</v>
      </c>
      <c r="D27" s="204">
        <v>8625</v>
      </c>
      <c r="E27" s="205">
        <v>75</v>
      </c>
      <c r="G27" s="209"/>
    </row>
    <row r="28" spans="2:7" s="132" customFormat="1" ht="21.75" customHeight="1" thickBot="1" x14ac:dyDescent="0.25">
      <c r="B28" s="202" t="s">
        <v>144</v>
      </c>
      <c r="C28" s="216" t="s">
        <v>145</v>
      </c>
      <c r="D28" s="204">
        <v>12781</v>
      </c>
      <c r="E28" s="205">
        <v>500</v>
      </c>
      <c r="G28" s="211"/>
    </row>
    <row r="29" spans="2:7" s="132" customFormat="1" ht="21.75" customHeight="1" thickBot="1" x14ac:dyDescent="0.25">
      <c r="B29" s="202" t="s">
        <v>146</v>
      </c>
      <c r="C29" s="217" t="s">
        <v>147</v>
      </c>
      <c r="D29" s="204">
        <v>15308343.780000122</v>
      </c>
      <c r="E29" s="205">
        <v>1500000</v>
      </c>
      <c r="G29" s="206"/>
    </row>
    <row r="30" spans="2:7" s="132" customFormat="1" ht="21.75" customHeight="1" x14ac:dyDescent="0.2">
      <c r="B30" s="202" t="s">
        <v>148</v>
      </c>
      <c r="C30" s="216" t="s">
        <v>149</v>
      </c>
      <c r="D30" s="215">
        <v>0</v>
      </c>
      <c r="E30" s="207"/>
      <c r="G30" s="208"/>
    </row>
    <row r="31" spans="2:7" s="132" customFormat="1" ht="21.75" customHeight="1" x14ac:dyDescent="0.2">
      <c r="B31" s="202" t="s">
        <v>150</v>
      </c>
      <c r="C31" s="216" t="s">
        <v>151</v>
      </c>
      <c r="D31" s="204">
        <v>8744</v>
      </c>
      <c r="E31" s="205">
        <v>250</v>
      </c>
      <c r="G31" s="209"/>
    </row>
    <row r="32" spans="2:7" s="132" customFormat="1" ht="21.75" customHeight="1" thickBot="1" x14ac:dyDescent="0.25">
      <c r="B32" s="202" t="s">
        <v>152</v>
      </c>
      <c r="C32" s="218" t="s">
        <v>153</v>
      </c>
      <c r="D32" s="219">
        <v>345</v>
      </c>
      <c r="E32" s="205">
        <v>10</v>
      </c>
      <c r="G32" s="211"/>
    </row>
    <row r="33" spans="2:7" s="132" customFormat="1" ht="21.75" customHeight="1" thickBot="1" x14ac:dyDescent="0.25">
      <c r="B33" s="202" t="s">
        <v>154</v>
      </c>
      <c r="C33" s="220" t="s">
        <v>155</v>
      </c>
      <c r="D33" s="219">
        <v>36736.039999999994</v>
      </c>
      <c r="E33" s="205">
        <v>25000</v>
      </c>
      <c r="G33" s="206"/>
    </row>
    <row r="34" spans="2:7" s="132" customFormat="1" ht="21.75" customHeight="1" x14ac:dyDescent="0.2">
      <c r="B34" s="202" t="s">
        <v>156</v>
      </c>
      <c r="C34" s="218" t="s">
        <v>157</v>
      </c>
      <c r="D34" s="221">
        <v>0</v>
      </c>
      <c r="E34" s="207"/>
      <c r="G34" s="208"/>
    </row>
    <row r="35" spans="2:7" s="132" customFormat="1" ht="21.75" customHeight="1" thickBot="1" x14ac:dyDescent="0.25">
      <c r="B35" s="222" t="s">
        <v>158</v>
      </c>
      <c r="C35" s="223" t="s">
        <v>159</v>
      </c>
      <c r="D35" s="224">
        <v>3147</v>
      </c>
      <c r="E35" s="225">
        <v>0</v>
      </c>
      <c r="G35" s="211"/>
    </row>
    <row r="36" spans="2:7" s="132" customFormat="1" ht="21.75" customHeight="1" x14ac:dyDescent="0.2">
      <c r="B36" s="226">
        <v>6</v>
      </c>
      <c r="C36" s="227" t="s">
        <v>160</v>
      </c>
      <c r="D36" s="228">
        <f>D16+D20+D24+D28+D32</f>
        <v>35856</v>
      </c>
      <c r="E36" s="200">
        <f t="shared" ref="E36" si="0">E16+E20+E24+E28+E32</f>
        <v>3285</v>
      </c>
      <c r="G36" s="229">
        <f>G16+G20+G24+G28+G32</f>
        <v>0</v>
      </c>
    </row>
    <row r="37" spans="2:7" s="132" customFormat="1" ht="21.75" customHeight="1" x14ac:dyDescent="0.2">
      <c r="B37" s="230">
        <v>9</v>
      </c>
      <c r="C37" s="231" t="s">
        <v>161</v>
      </c>
      <c r="D37" s="232">
        <f>D19+D23+D27+D31+D35</f>
        <v>24821</v>
      </c>
      <c r="E37" s="205">
        <f>E19+E23+E27+E31+E35</f>
        <v>325</v>
      </c>
      <c r="G37" s="233">
        <f>G19+G23+G27+G31+G35</f>
        <v>0</v>
      </c>
    </row>
    <row r="38" spans="2:7" s="132" customFormat="1" ht="21.75" customHeight="1" thickBot="1" x14ac:dyDescent="0.25">
      <c r="B38" s="234">
        <v>7</v>
      </c>
      <c r="C38" s="235" t="s">
        <v>162</v>
      </c>
      <c r="D38" s="236">
        <f>D17+D21+D25+D29+D33</f>
        <v>21420762.650000121</v>
      </c>
      <c r="E38" s="237">
        <f>E17+E21+E25+E29+E32</f>
        <v>4700010</v>
      </c>
      <c r="G38" s="238"/>
    </row>
    <row r="39" spans="2:7" s="132" customFormat="1" ht="21.75" customHeight="1" x14ac:dyDescent="0.2">
      <c r="B39" s="239">
        <v>8</v>
      </c>
      <c r="C39" s="150" t="s">
        <v>163</v>
      </c>
      <c r="D39" s="240">
        <f>'Step 6. CCR'!D21</f>
        <v>0.34813224417360722</v>
      </c>
      <c r="E39" s="241">
        <f>'Step 6. CCR'!E21</f>
        <v>0.48631950573698146</v>
      </c>
      <c r="G39" s="242"/>
    </row>
    <row r="40" spans="2:7" s="132" customFormat="1" ht="21.75" customHeight="1" thickBot="1" x14ac:dyDescent="0.3">
      <c r="B40" s="243"/>
      <c r="C40" s="244" t="s">
        <v>164</v>
      </c>
      <c r="D40" s="245">
        <f>D38*D39</f>
        <v>7457258.1732547283</v>
      </c>
      <c r="E40" s="246">
        <f>E38*E39</f>
        <v>2285706.5401588702</v>
      </c>
      <c r="G40" s="247">
        <f>G17+G21+G25+G29+G33</f>
        <v>0</v>
      </c>
    </row>
    <row r="41" spans="2:7" s="132" customFormat="1" ht="21.75" customHeight="1" x14ac:dyDescent="0.2">
      <c r="B41" s="226">
        <v>11</v>
      </c>
      <c r="C41" s="248" t="s">
        <v>165</v>
      </c>
      <c r="D41" s="249"/>
      <c r="E41" s="200">
        <v>0</v>
      </c>
      <c r="G41" s="250"/>
    </row>
    <row r="42" spans="2:7" s="132" customFormat="1" ht="21.75" customHeight="1" thickBot="1" x14ac:dyDescent="0.25">
      <c r="B42" s="234">
        <v>8</v>
      </c>
      <c r="C42" s="235" t="s">
        <v>166</v>
      </c>
      <c r="D42" s="236">
        <f>D18+D22+D26+D30+D34+D41</f>
        <v>0</v>
      </c>
      <c r="E42" s="251">
        <v>0</v>
      </c>
      <c r="G42" s="252">
        <f>G18+G22+G26+G30+G34+G41</f>
        <v>0</v>
      </c>
    </row>
    <row r="43" spans="2:7" s="132" customFormat="1" ht="34.5" customHeight="1" thickBot="1" x14ac:dyDescent="0.3">
      <c r="B43" s="253">
        <v>12</v>
      </c>
      <c r="C43" s="254" t="s">
        <v>167</v>
      </c>
      <c r="D43" s="255">
        <f>D40-D42</f>
        <v>7457258.1732547283</v>
      </c>
      <c r="E43" s="256">
        <f>E40-E42</f>
        <v>2285706.5401588702</v>
      </c>
      <c r="G43" s="257">
        <f>G40-G42</f>
        <v>0</v>
      </c>
    </row>
    <row r="44" spans="2:7" ht="15.75" x14ac:dyDescent="0.25">
      <c r="C44" s="258"/>
    </row>
    <row r="45" spans="2:7" x14ac:dyDescent="0.2">
      <c r="B45" s="259"/>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A571-7179-44B6-8B81-7C7EB46084B2}">
  <sheetPr>
    <tabColor rgb="FF0070C0"/>
  </sheetPr>
  <dimension ref="A1:I60"/>
  <sheetViews>
    <sheetView showGridLines="0" zoomScale="90" zoomScaleNormal="90" workbookViewId="0">
      <selection activeCell="N61" sqref="N61"/>
    </sheetView>
  </sheetViews>
  <sheetFormatPr defaultRowHeight="12.75" x14ac:dyDescent="0.2"/>
  <cols>
    <col min="1" max="1" width="0.140625" customWidth="1"/>
    <col min="3" max="3" width="74.85546875" customWidth="1"/>
    <col min="4" max="4" width="21.5703125" customWidth="1"/>
    <col min="5" max="5" width="16" customWidth="1"/>
    <col min="6" max="6" width="3.5703125" customWidth="1"/>
    <col min="7" max="7" width="20" customWidth="1"/>
  </cols>
  <sheetData>
    <row r="1" spans="2:9" ht="12.75" customHeight="1" x14ac:dyDescent="0.2"/>
    <row r="2" spans="2:9" ht="21.75" customHeight="1" x14ac:dyDescent="0.35">
      <c r="B2" s="260" t="s">
        <v>168</v>
      </c>
      <c r="D2" s="23" t="s">
        <v>54</v>
      </c>
      <c r="E2" s="24" t="s">
        <v>55</v>
      </c>
      <c r="I2">
        <v>1</v>
      </c>
    </row>
    <row r="3" spans="2:9" ht="21" customHeight="1" x14ac:dyDescent="0.35">
      <c r="B3" s="261" t="s">
        <v>169</v>
      </c>
    </row>
    <row r="4" spans="2:9" ht="21" customHeight="1" thickBot="1" x14ac:dyDescent="0.4">
      <c r="B4" s="261" t="s">
        <v>170</v>
      </c>
    </row>
    <row r="5" spans="2:9" x14ac:dyDescent="0.2">
      <c r="D5" s="262"/>
      <c r="E5" s="263"/>
      <c r="F5" s="263"/>
      <c r="G5" s="264"/>
    </row>
    <row r="6" spans="2:9" x14ac:dyDescent="0.2">
      <c r="D6" s="109"/>
      <c r="E6" s="110"/>
      <c r="F6" s="110"/>
      <c r="G6" s="111"/>
    </row>
    <row r="7" spans="2:9" s="132" customFormat="1" ht="25.5" x14ac:dyDescent="0.35">
      <c r="B7" s="260" t="s">
        <v>171</v>
      </c>
      <c r="C7" s="129"/>
      <c r="D7" s="265"/>
      <c r="E7" s="177"/>
      <c r="F7" s="177"/>
      <c r="G7" s="187"/>
    </row>
    <row r="8" spans="2:9" s="132" customFormat="1" ht="19.5" thickBot="1" x14ac:dyDescent="0.35">
      <c r="B8" s="266" t="s">
        <v>172</v>
      </c>
      <c r="C8" s="129"/>
      <c r="D8" s="267"/>
      <c r="E8" s="268"/>
      <c r="F8" s="192"/>
      <c r="G8" s="193"/>
    </row>
    <row r="9" spans="2:9" s="132" customFormat="1" ht="13.5" customHeight="1" x14ac:dyDescent="0.3">
      <c r="B9" s="266"/>
      <c r="C9" s="129"/>
      <c r="D9" s="269"/>
      <c r="E9" s="269"/>
    </row>
    <row r="10" spans="2:9" s="132" customFormat="1" ht="13.5" customHeight="1" x14ac:dyDescent="0.3">
      <c r="B10" s="266"/>
      <c r="C10" s="129"/>
      <c r="D10" s="269"/>
      <c r="E10" s="269"/>
    </row>
    <row r="11" spans="2:9" s="132" customFormat="1" ht="18.75" x14ac:dyDescent="0.3">
      <c r="B11" s="266"/>
      <c r="C11" s="129"/>
      <c r="D11" s="269"/>
      <c r="E11" s="269"/>
    </row>
    <row r="12" spans="2:9" s="132" customFormat="1" x14ac:dyDescent="0.2">
      <c r="B12" s="129"/>
      <c r="C12" s="129"/>
      <c r="D12" s="270"/>
      <c r="E12" s="269"/>
      <c r="F12" s="271"/>
      <c r="G12" s="271"/>
    </row>
    <row r="13" spans="2:9" s="132" customFormat="1" ht="16.5" thickBot="1" x14ac:dyDescent="0.3">
      <c r="B13" s="272"/>
      <c r="C13" s="272"/>
      <c r="F13" s="271"/>
      <c r="G13" s="273"/>
    </row>
    <row r="14" spans="2:9" s="132" customFormat="1" ht="38.25" customHeight="1" thickBot="1" x14ac:dyDescent="0.25">
      <c r="B14" s="274" t="s">
        <v>57</v>
      </c>
      <c r="C14" s="139"/>
      <c r="D14" s="139" t="s">
        <v>101</v>
      </c>
      <c r="E14" s="140" t="s">
        <v>102</v>
      </c>
      <c r="G14" s="275" t="s">
        <v>119</v>
      </c>
    </row>
    <row r="15" spans="2:9" s="132" customFormat="1" ht="21.75" customHeight="1" x14ac:dyDescent="0.25">
      <c r="B15" s="276">
        <v>1</v>
      </c>
      <c r="C15" s="277" t="s">
        <v>173</v>
      </c>
      <c r="D15" s="278">
        <f>+'[15]Medicaid Shortfall HB'!T10+'[15]Summary (2)'!G34</f>
        <v>117820</v>
      </c>
      <c r="E15" s="279">
        <v>2000</v>
      </c>
      <c r="F15" s="280"/>
      <c r="G15" s="281"/>
    </row>
    <row r="16" spans="2:9" s="132" customFormat="1" ht="21.75" customHeight="1" thickBot="1" x14ac:dyDescent="0.3">
      <c r="B16" s="153">
        <v>2</v>
      </c>
      <c r="C16" s="154" t="s">
        <v>174</v>
      </c>
      <c r="D16" s="282">
        <f>+'[15]Medicaid Shortfall HB'!S10+'[15]Medicaid_Other Public PB'!L64</f>
        <v>174560437.06000403</v>
      </c>
      <c r="E16" s="156">
        <v>23000000</v>
      </c>
      <c r="F16" s="280"/>
      <c r="G16" s="283"/>
    </row>
    <row r="17" spans="2:7" s="132" customFormat="1" ht="21.75" customHeight="1" thickBot="1" x14ac:dyDescent="0.3">
      <c r="B17" s="284">
        <v>3</v>
      </c>
      <c r="C17" s="285" t="s">
        <v>175</v>
      </c>
      <c r="D17" s="286">
        <f>'Step 6. CCR'!D21</f>
        <v>0.34813224417360722</v>
      </c>
      <c r="E17" s="287">
        <f>'Step 6. CCR'!E21</f>
        <v>0.48631950573698146</v>
      </c>
      <c r="F17" s="288"/>
      <c r="G17" s="289"/>
    </row>
    <row r="18" spans="2:7" s="132" customFormat="1" ht="21.75" customHeight="1" x14ac:dyDescent="0.25">
      <c r="B18" s="166">
        <v>4</v>
      </c>
      <c r="C18" s="167" t="s">
        <v>176</v>
      </c>
      <c r="D18" s="290">
        <f>D16*D17</f>
        <v>60770116.697624914</v>
      </c>
      <c r="E18" s="291">
        <f>E16*E17</f>
        <v>11185348.631950574</v>
      </c>
      <c r="F18" s="292"/>
      <c r="G18" s="293">
        <f>G16</f>
        <v>0</v>
      </c>
    </row>
    <row r="19" spans="2:7" s="132" customFormat="1" ht="21.75" customHeight="1" thickBot="1" x14ac:dyDescent="0.3">
      <c r="B19" s="294">
        <v>5</v>
      </c>
      <c r="C19" s="295" t="s">
        <v>177</v>
      </c>
      <c r="D19" s="296">
        <v>12916418</v>
      </c>
      <c r="E19" s="297">
        <v>1000000</v>
      </c>
      <c r="F19" s="292"/>
      <c r="G19" s="298"/>
    </row>
    <row r="20" spans="2:7" s="132" customFormat="1" ht="21.75" customHeight="1" thickBot="1" x14ac:dyDescent="0.3">
      <c r="B20" s="299">
        <v>6</v>
      </c>
      <c r="C20" s="300" t="s">
        <v>178</v>
      </c>
      <c r="D20" s="301">
        <f>D18+D19</f>
        <v>73686534.697624922</v>
      </c>
      <c r="E20" s="302">
        <f>E18+E19</f>
        <v>12185348.631950574</v>
      </c>
      <c r="F20" s="292"/>
      <c r="G20" s="303">
        <f>G18+G19</f>
        <v>0</v>
      </c>
    </row>
    <row r="21" spans="2:7" s="132" customFormat="1" ht="33.6" customHeight="1" x14ac:dyDescent="0.25">
      <c r="B21" s="166">
        <v>7</v>
      </c>
      <c r="C21" s="167" t="s">
        <v>179</v>
      </c>
      <c r="D21" s="168">
        <f>+'[15]Medicaid Shortfall HB'!H19+'[15]Medicaid_Other Public PB'!M37</f>
        <v>41153676.369999602</v>
      </c>
      <c r="E21" s="152">
        <v>7000000</v>
      </c>
      <c r="F21" s="280"/>
      <c r="G21" s="304"/>
    </row>
    <row r="22" spans="2:7" s="132" customFormat="1" ht="21.75" customHeight="1" x14ac:dyDescent="0.25">
      <c r="B22" s="157">
        <v>8</v>
      </c>
      <c r="C22" s="158" t="s">
        <v>180</v>
      </c>
      <c r="D22" s="282"/>
      <c r="E22" s="156">
        <v>1000000</v>
      </c>
      <c r="F22" s="280"/>
      <c r="G22" s="283"/>
    </row>
    <row r="23" spans="2:7" s="132" customFormat="1" ht="21.75" customHeight="1" x14ac:dyDescent="0.25">
      <c r="B23" s="157">
        <v>9</v>
      </c>
      <c r="C23" s="158" t="s">
        <v>181</v>
      </c>
      <c r="D23" s="305">
        <f>D21+D22</f>
        <v>41153676.369999602</v>
      </c>
      <c r="E23" s="306">
        <f>SUM(E21:E22)</f>
        <v>8000000</v>
      </c>
      <c r="F23" s="292"/>
      <c r="G23" s="307">
        <f>G21+G22</f>
        <v>0</v>
      </c>
    </row>
    <row r="24" spans="2:7" s="132" customFormat="1" ht="21.75" customHeight="1" thickBot="1" x14ac:dyDescent="0.3">
      <c r="B24" s="308">
        <v>10</v>
      </c>
      <c r="C24" s="171" t="s">
        <v>182</v>
      </c>
      <c r="D24" s="309">
        <f>D20-D23</f>
        <v>32532858.327625319</v>
      </c>
      <c r="E24" s="310">
        <f>E20-E23</f>
        <v>4185348.631950574</v>
      </c>
      <c r="F24" s="292"/>
      <c r="G24" s="311">
        <f>G20-G23</f>
        <v>0</v>
      </c>
    </row>
    <row r="25" spans="2:7" s="132" customFormat="1" ht="18.75" customHeight="1" thickBot="1" x14ac:dyDescent="0.3">
      <c r="B25" s="415" t="s">
        <v>183</v>
      </c>
      <c r="C25" s="416"/>
      <c r="D25" s="416"/>
      <c r="E25" s="417"/>
      <c r="G25" s="312"/>
    </row>
    <row r="26" spans="2:7" s="132" customFormat="1" x14ac:dyDescent="0.2">
      <c r="G26" s="312"/>
    </row>
    <row r="27" spans="2:7" ht="25.5" x14ac:dyDescent="0.35">
      <c r="B27" s="260" t="s">
        <v>184</v>
      </c>
      <c r="C27" s="129"/>
    </row>
    <row r="28" spans="2:7" ht="18.75" x14ac:dyDescent="0.3">
      <c r="B28" s="266" t="s">
        <v>185</v>
      </c>
      <c r="C28" s="129"/>
    </row>
    <row r="29" spans="2:7" ht="18.75" x14ac:dyDescent="0.3">
      <c r="B29" s="266"/>
      <c r="C29" s="129"/>
    </row>
    <row r="30" spans="2:7" ht="18.75" x14ac:dyDescent="0.3">
      <c r="B30" s="266"/>
      <c r="C30" s="129"/>
    </row>
    <row r="31" spans="2:7" ht="18.75" x14ac:dyDescent="0.3">
      <c r="B31" s="266"/>
      <c r="C31" s="129"/>
    </row>
    <row r="32" spans="2:7" ht="18.75" x14ac:dyDescent="0.3">
      <c r="B32" s="266"/>
      <c r="C32" s="129"/>
    </row>
    <row r="33" spans="1:7" ht="18.75" x14ac:dyDescent="0.3">
      <c r="B33" s="266"/>
      <c r="C33" s="129"/>
    </row>
    <row r="34" spans="1:7" ht="13.5" thickBot="1" x14ac:dyDescent="0.25"/>
    <row r="35" spans="1:7" ht="39.75" customHeight="1" thickBot="1" x14ac:dyDescent="0.25">
      <c r="B35" s="274" t="s">
        <v>57</v>
      </c>
      <c r="C35" s="139"/>
      <c r="D35" s="139" t="s">
        <v>101</v>
      </c>
      <c r="E35" s="140" t="s">
        <v>102</v>
      </c>
      <c r="G35" s="275" t="s">
        <v>119</v>
      </c>
    </row>
    <row r="36" spans="1:7" ht="15.75" x14ac:dyDescent="0.25">
      <c r="B36" s="276">
        <v>1</v>
      </c>
      <c r="C36" s="277" t="s">
        <v>186</v>
      </c>
      <c r="D36" s="278">
        <v>7324</v>
      </c>
      <c r="E36" s="279">
        <v>500</v>
      </c>
      <c r="G36" s="281"/>
    </row>
    <row r="37" spans="1:7" ht="16.5" thickBot="1" x14ac:dyDescent="0.3">
      <c r="A37" s="313"/>
      <c r="B37" s="153">
        <v>2</v>
      </c>
      <c r="C37" s="154" t="s">
        <v>187</v>
      </c>
      <c r="D37" s="282">
        <v>14405572.529999951</v>
      </c>
      <c r="E37" s="156">
        <v>10000000</v>
      </c>
      <c r="F37" s="313"/>
      <c r="G37" s="283"/>
    </row>
    <row r="38" spans="1:7" ht="16.5" thickBot="1" x14ac:dyDescent="0.3">
      <c r="A38" s="313"/>
      <c r="B38" s="284">
        <v>3</v>
      </c>
      <c r="C38" s="285" t="s">
        <v>175</v>
      </c>
      <c r="D38" s="286">
        <f>'Step 6. CCR'!D21</f>
        <v>0.34813224417360722</v>
      </c>
      <c r="E38" s="287">
        <v>0.48599999999999999</v>
      </c>
      <c r="F38" s="313"/>
      <c r="G38" s="289"/>
    </row>
    <row r="39" spans="1:7" ht="23.1" customHeight="1" thickBot="1" x14ac:dyDescent="0.3">
      <c r="A39" s="313"/>
      <c r="B39" s="299">
        <v>6</v>
      </c>
      <c r="C39" s="300" t="s">
        <v>188</v>
      </c>
      <c r="D39" s="314">
        <f>D37*D38</f>
        <v>5015044.2934745513</v>
      </c>
      <c r="E39" s="315">
        <f>E37*E38</f>
        <v>4860000</v>
      </c>
      <c r="F39" s="313"/>
      <c r="G39" s="303">
        <f>G37</f>
        <v>0</v>
      </c>
    </row>
    <row r="40" spans="1:7" ht="30.6" customHeight="1" x14ac:dyDescent="0.25">
      <c r="A40" s="313"/>
      <c r="B40" s="166">
        <v>7</v>
      </c>
      <c r="C40" s="167" t="s">
        <v>189</v>
      </c>
      <c r="D40" s="168">
        <v>4490347.1400000136</v>
      </c>
      <c r="E40" s="152">
        <v>4000000</v>
      </c>
      <c r="F40" s="313"/>
      <c r="G40" s="304"/>
    </row>
    <row r="41" spans="1:7" ht="15.75" x14ac:dyDescent="0.25">
      <c r="A41" s="313"/>
      <c r="B41" s="157">
        <v>8</v>
      </c>
      <c r="C41" s="158" t="s">
        <v>190</v>
      </c>
      <c r="D41" s="282"/>
      <c r="E41" s="156">
        <v>500000</v>
      </c>
      <c r="F41" s="313"/>
      <c r="G41" s="283"/>
    </row>
    <row r="42" spans="1:7" ht="15.75" x14ac:dyDescent="0.25">
      <c r="A42" s="313"/>
      <c r="B42" s="157">
        <v>9</v>
      </c>
      <c r="C42" s="158" t="s">
        <v>181</v>
      </c>
      <c r="D42" s="305">
        <f>D40+D41</f>
        <v>4490347.1400000136</v>
      </c>
      <c r="E42" s="306">
        <f>SUM(E40:E41)</f>
        <v>4500000</v>
      </c>
      <c r="F42" s="313"/>
      <c r="G42" s="307">
        <f>G40+G41</f>
        <v>0</v>
      </c>
    </row>
    <row r="43" spans="1:7" ht="16.5" thickBot="1" x14ac:dyDescent="0.3">
      <c r="A43" s="313"/>
      <c r="B43" s="308">
        <v>10</v>
      </c>
      <c r="C43" s="171" t="s">
        <v>167</v>
      </c>
      <c r="D43" s="309">
        <f>D39-D42</f>
        <v>524697.15347453766</v>
      </c>
      <c r="E43" s="310">
        <f>E39-E42</f>
        <v>360000</v>
      </c>
      <c r="F43" s="313"/>
      <c r="G43" s="311">
        <f>G39-G42</f>
        <v>0</v>
      </c>
    </row>
    <row r="44" spans="1:7" ht="17.25" customHeight="1" thickBot="1" x14ac:dyDescent="0.3">
      <c r="A44" s="313"/>
      <c r="B44" s="415" t="s">
        <v>183</v>
      </c>
      <c r="C44" s="416"/>
      <c r="D44" s="416"/>
      <c r="E44" s="417"/>
      <c r="F44" s="313"/>
    </row>
    <row r="47" spans="1:7" ht="25.5" x14ac:dyDescent="0.35">
      <c r="B47" s="260" t="s">
        <v>170</v>
      </c>
    </row>
    <row r="48" spans="1:7" ht="25.5" x14ac:dyDescent="0.35">
      <c r="B48" s="260"/>
    </row>
    <row r="49" spans="2:7" ht="25.5" x14ac:dyDescent="0.35">
      <c r="B49" s="260"/>
    </row>
    <row r="52" spans="2:7" ht="13.5" thickBot="1" x14ac:dyDescent="0.25"/>
    <row r="53" spans="2:7" ht="16.5" thickBot="1" x14ac:dyDescent="0.25">
      <c r="B53" s="274" t="s">
        <v>57</v>
      </c>
      <c r="C53" s="139"/>
      <c r="D53" s="139" t="s">
        <v>101</v>
      </c>
      <c r="E53" s="140" t="s">
        <v>102</v>
      </c>
      <c r="G53" s="316"/>
    </row>
    <row r="54" spans="2:7" ht="15.75" x14ac:dyDescent="0.25">
      <c r="B54" s="276">
        <v>1</v>
      </c>
      <c r="C54" s="277" t="s">
        <v>191</v>
      </c>
      <c r="D54" s="278"/>
      <c r="E54" s="279">
        <v>500</v>
      </c>
      <c r="G54" s="317"/>
    </row>
    <row r="55" spans="2:7" ht="15.75" x14ac:dyDescent="0.25">
      <c r="B55" s="153">
        <v>2</v>
      </c>
      <c r="C55" s="154" t="s">
        <v>192</v>
      </c>
      <c r="D55" s="282">
        <v>0</v>
      </c>
      <c r="E55" s="156">
        <v>10000000</v>
      </c>
      <c r="F55" s="313"/>
      <c r="G55" s="317"/>
    </row>
    <row r="56" spans="2:7" ht="15.75" x14ac:dyDescent="0.25">
      <c r="B56" s="166">
        <v>3</v>
      </c>
      <c r="C56" s="167" t="s">
        <v>193</v>
      </c>
      <c r="D56" s="168">
        <v>0</v>
      </c>
      <c r="E56" s="152">
        <v>4000000</v>
      </c>
      <c r="F56" s="313"/>
      <c r="G56" s="317"/>
    </row>
    <row r="57" spans="2:7" ht="31.5" x14ac:dyDescent="0.25">
      <c r="B57" s="157">
        <v>4</v>
      </c>
      <c r="C57" s="158" t="s">
        <v>194</v>
      </c>
      <c r="D57" s="282"/>
      <c r="E57" s="156">
        <v>500000</v>
      </c>
      <c r="F57" s="313"/>
      <c r="G57" s="317"/>
    </row>
    <row r="58" spans="2:7" ht="15.75" x14ac:dyDescent="0.25">
      <c r="B58" s="157">
        <v>5</v>
      </c>
      <c r="C58" s="158" t="s">
        <v>181</v>
      </c>
      <c r="D58" s="305">
        <f>D56+D57</f>
        <v>0</v>
      </c>
      <c r="E58" s="306">
        <f>SUM(E56:E57)</f>
        <v>4500000</v>
      </c>
      <c r="F58" s="313"/>
      <c r="G58" s="318"/>
    </row>
    <row r="59" spans="2:7" ht="16.5" thickBot="1" x14ac:dyDescent="0.3">
      <c r="B59" s="308">
        <v>6</v>
      </c>
      <c r="C59" s="171" t="s">
        <v>167</v>
      </c>
      <c r="D59" s="309">
        <f>D55-D58</f>
        <v>0</v>
      </c>
      <c r="E59" s="310">
        <f>E55-E58</f>
        <v>5500000</v>
      </c>
      <c r="F59" s="313"/>
      <c r="G59" s="318"/>
    </row>
    <row r="60" spans="2:7" ht="16.5" thickBot="1" x14ac:dyDescent="0.3">
      <c r="B60" s="415" t="s">
        <v>183</v>
      </c>
      <c r="C60" s="416"/>
      <c r="D60" s="416"/>
      <c r="E60" s="417"/>
      <c r="F60" s="313"/>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66675</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439B-00A3-4A92-83BC-356B580C0118}">
  <sheetPr>
    <tabColor rgb="FF00B050"/>
    <pageSetUpPr fitToPage="1"/>
  </sheetPr>
  <dimension ref="B1:J40"/>
  <sheetViews>
    <sheetView showGridLines="0" tabSelected="1" showRuler="0" zoomScale="90" zoomScaleNormal="90" zoomScalePageLayoutView="60" workbookViewId="0">
      <selection activeCell="I6" sqref="I6:J6"/>
    </sheetView>
  </sheetViews>
  <sheetFormatPr defaultColWidth="8.85546875" defaultRowHeight="15" x14ac:dyDescent="0.2"/>
  <cols>
    <col min="2" max="2" width="7.28515625" style="319" customWidth="1"/>
    <col min="3" max="3" width="18.7109375" customWidth="1"/>
    <col min="4" max="4" width="8.28515625" customWidth="1"/>
    <col min="5" max="5" width="25.85546875" customWidth="1"/>
    <col min="6" max="6" width="20.425781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320"/>
      <c r="E1" s="321"/>
      <c r="F1" s="320"/>
      <c r="G1" s="320"/>
      <c r="H1" s="320"/>
      <c r="I1" s="320"/>
      <c r="J1" s="320"/>
    </row>
    <row r="2" spans="2:10" ht="23.25" x14ac:dyDescent="0.35">
      <c r="B2" s="451" t="s">
        <v>195</v>
      </c>
      <c r="C2" s="452"/>
      <c r="D2" s="452"/>
      <c r="E2" s="452"/>
      <c r="F2" s="452"/>
      <c r="G2" s="322"/>
      <c r="H2" s="322"/>
      <c r="I2" s="323" t="s">
        <v>5</v>
      </c>
      <c r="J2" s="324">
        <f>'Step 2. Hospital Information'!C6</f>
        <v>2022</v>
      </c>
    </row>
    <row r="3" spans="2:10" ht="18.75" customHeight="1" x14ac:dyDescent="0.3">
      <c r="B3" s="325"/>
      <c r="C3" s="423" t="s">
        <v>1</v>
      </c>
      <c r="D3" s="423"/>
      <c r="E3" s="448" t="str">
        <f>'Step 2. Hospital Information'!C4</f>
        <v>Hillsboro Medical Center/Tuality Community Hospital</v>
      </c>
      <c r="F3" s="449"/>
      <c r="G3" s="449"/>
      <c r="H3" s="449"/>
      <c r="I3" s="449"/>
      <c r="J3" s="450"/>
    </row>
    <row r="4" spans="2:10" ht="18.75" customHeight="1" x14ac:dyDescent="0.3">
      <c r="B4" s="325"/>
      <c r="C4" s="423" t="s">
        <v>3</v>
      </c>
      <c r="D4" s="423"/>
      <c r="E4" s="448" t="str">
        <f>'Step 2. Hospital Information'!C5</f>
        <v>Oregon Health and Science University</v>
      </c>
      <c r="F4" s="449"/>
      <c r="G4" s="449"/>
      <c r="H4" s="449"/>
      <c r="I4" s="449"/>
      <c r="J4" s="450"/>
    </row>
    <row r="5" spans="2:10" ht="18.75" customHeight="1" x14ac:dyDescent="0.3">
      <c r="B5" s="325"/>
      <c r="C5" s="423" t="s">
        <v>6</v>
      </c>
      <c r="D5" s="424"/>
      <c r="E5" s="448" t="str">
        <f>'Step 2. Hospital Information'!C7</f>
        <v>7/1/21-6/30/22</v>
      </c>
      <c r="F5" s="449"/>
      <c r="G5" s="449"/>
      <c r="H5" s="449"/>
      <c r="I5" s="449"/>
      <c r="J5" s="450"/>
    </row>
    <row r="6" spans="2:10" ht="18.75" customHeight="1" x14ac:dyDescent="0.3">
      <c r="B6" s="325"/>
      <c r="C6" s="423" t="s">
        <v>196</v>
      </c>
      <c r="D6" s="424"/>
      <c r="E6" s="425" t="s">
        <v>8</v>
      </c>
      <c r="F6" s="425"/>
      <c r="G6" s="326"/>
      <c r="H6" s="327" t="s">
        <v>9</v>
      </c>
      <c r="I6" s="426"/>
      <c r="J6" s="427"/>
    </row>
    <row r="7" spans="2:10" ht="18.75" customHeight="1" x14ac:dyDescent="0.3">
      <c r="B7" s="328"/>
      <c r="C7" s="329"/>
      <c r="D7" s="329"/>
      <c r="E7" s="428" t="s">
        <v>11</v>
      </c>
      <c r="F7" s="429"/>
      <c r="G7" s="326"/>
      <c r="H7" s="327" t="s">
        <v>10</v>
      </c>
      <c r="I7" s="430"/>
      <c r="J7" s="431"/>
    </row>
    <row r="8" spans="2:10" ht="18.75" customHeight="1" x14ac:dyDescent="0.3">
      <c r="B8" s="328"/>
      <c r="C8" s="432"/>
      <c r="D8" s="432"/>
      <c r="E8" s="433" t="s">
        <v>12</v>
      </c>
      <c r="F8" s="433"/>
      <c r="G8" s="330" t="str">
        <f>'Step 2. Hospital Information'!C12</f>
        <v>Jennifer Doll</v>
      </c>
      <c r="H8" s="327" t="s">
        <v>9</v>
      </c>
      <c r="I8" s="434" t="str">
        <f>'Step 2. Hospital Information'!C13</f>
        <v>CFO - Healthcare</v>
      </c>
      <c r="J8" s="435"/>
    </row>
    <row r="9" spans="2:10" ht="15" customHeight="1" x14ac:dyDescent="0.2">
      <c r="B9" s="328"/>
      <c r="C9" s="110"/>
      <c r="D9" s="331"/>
      <c r="E9" s="332"/>
      <c r="F9" s="332"/>
      <c r="G9" s="332"/>
      <c r="H9" s="333"/>
      <c r="I9" s="333"/>
      <c r="J9" s="334"/>
    </row>
    <row r="10" spans="2:10" ht="59.25" customHeight="1" x14ac:dyDescent="0.2">
      <c r="B10" s="335" t="s">
        <v>57</v>
      </c>
      <c r="C10" s="436" t="s">
        <v>197</v>
      </c>
      <c r="D10" s="436"/>
      <c r="E10" s="336" t="s">
        <v>198</v>
      </c>
      <c r="F10" s="337" t="s">
        <v>199</v>
      </c>
      <c r="G10" s="336" t="s">
        <v>200</v>
      </c>
      <c r="H10" s="336" t="s">
        <v>201</v>
      </c>
      <c r="I10" s="336" t="s">
        <v>182</v>
      </c>
      <c r="J10" s="334"/>
    </row>
    <row r="11" spans="2:10" ht="16.5" customHeight="1" x14ac:dyDescent="0.2">
      <c r="B11" s="338">
        <v>1</v>
      </c>
      <c r="C11" s="437" t="str">
        <f>IF('Step 7. Charity Care'!I2=1,"Cost to Charge Ratio","Cost Accounting")</f>
        <v>Cost to Charge Ratio</v>
      </c>
      <c r="D11" s="438"/>
      <c r="E11" s="339" t="s">
        <v>202</v>
      </c>
      <c r="F11" s="340">
        <f>'Step 7. Charity Care'!D16</f>
        <v>5030</v>
      </c>
      <c r="G11" s="341">
        <f>IF('Step 7. Charity Care'!I2=1,'Step 7. Charity Care'!D17*'Step 7. Charity Care'!D39,'Step 7. Charity Care'!G17)</f>
        <v>943264.50706112315</v>
      </c>
      <c r="H11" s="341">
        <f>IF('Step 7. Charity Care'!I2=1,'Step 7. Charity Care'!D18,'Step 7. Charity Care'!G18)</f>
        <v>0</v>
      </c>
      <c r="I11" s="342">
        <f t="shared" ref="I11:I16" si="0">G11-H11</f>
        <v>943264.50706112315</v>
      </c>
      <c r="J11" s="441"/>
    </row>
    <row r="12" spans="2:10" ht="16.5" customHeight="1" x14ac:dyDescent="0.2">
      <c r="B12" s="338">
        <v>2</v>
      </c>
      <c r="C12" s="439"/>
      <c r="D12" s="440"/>
      <c r="E12" s="339" t="s">
        <v>203</v>
      </c>
      <c r="F12" s="340">
        <f>'Step 7. Charity Care'!D20</f>
        <v>5060</v>
      </c>
      <c r="G12" s="341">
        <f>IF('Step 7. Charity Care'!I2=1,'Step 7. Charity Care'!D21*'Step 7. Charity Care'!D39,'Step 7. Charity Care'!G21)</f>
        <v>226324.90774832235</v>
      </c>
      <c r="H12" s="341">
        <f>IF('Step 7. Charity Care'!I2=1,'Step 7. Charity Care'!D22,'Step 7. Charity Care'!G22)</f>
        <v>0</v>
      </c>
      <c r="I12" s="342">
        <f t="shared" si="0"/>
        <v>226324.90774832235</v>
      </c>
      <c r="J12" s="441"/>
    </row>
    <row r="13" spans="2:10" ht="16.5" customHeight="1" x14ac:dyDescent="0.2">
      <c r="B13" s="343">
        <v>3</v>
      </c>
      <c r="C13" s="344" t="s">
        <v>204</v>
      </c>
      <c r="D13" s="110"/>
      <c r="E13" s="345" t="s">
        <v>205</v>
      </c>
      <c r="F13" s="340">
        <f>'Step 7. Charity Care'!D24</f>
        <v>12640</v>
      </c>
      <c r="G13" s="341">
        <f>IF('Step 7. Charity Care'!I2=1,'Step 7. Charity Care'!D25*'Step 7. Charity Care'!D39,'Step 7. Charity Care'!G25)</f>
        <v>945551.68368550716</v>
      </c>
      <c r="H13" s="341">
        <f>IF('Step 7. Charity Care'!I2=1,'Step 7. Charity Care'!D26,'Step 7. Charity Care'!G26)</f>
        <v>0</v>
      </c>
      <c r="I13" s="342">
        <f t="shared" si="0"/>
        <v>945551.68368550716</v>
      </c>
      <c r="J13" s="441"/>
    </row>
    <row r="14" spans="2:10" ht="16.5" customHeight="1" x14ac:dyDescent="0.2">
      <c r="B14" s="343">
        <v>4</v>
      </c>
      <c r="C14" s="346">
        <f>'Step 7. Charity Care'!D37/'CBR Summary Table'!F16</f>
        <v>0.69224118697010262</v>
      </c>
      <c r="D14" s="110"/>
      <c r="E14" s="345" t="s">
        <v>206</v>
      </c>
      <c r="F14" s="340">
        <f>'Step 7. Charity Care'!D28</f>
        <v>12781</v>
      </c>
      <c r="G14" s="341">
        <f>IF('Step 7. Charity Care'!I2=1,'Step 7. Charity Care'!D29*'Step 7. Charity Care'!D39,'Step 7. Charity Care'!G29)</f>
        <v>5329328.0747125242</v>
      </c>
      <c r="H14" s="341">
        <f>IF('Step 7. Charity Care'!I2=1,'Step 7. Charity Care'!D30,'Step 7. Charity Care'!G30)</f>
        <v>0</v>
      </c>
      <c r="I14" s="342">
        <f t="shared" si="0"/>
        <v>5329328.0747125242</v>
      </c>
      <c r="J14" s="441"/>
    </row>
    <row r="15" spans="2:10" ht="16.5" customHeight="1" x14ac:dyDescent="0.2">
      <c r="B15" s="343">
        <v>5</v>
      </c>
      <c r="C15" s="110"/>
      <c r="D15" s="110"/>
      <c r="E15" s="345" t="s">
        <v>207</v>
      </c>
      <c r="F15" s="340">
        <f>'Step 7. Charity Care'!D32</f>
        <v>345</v>
      </c>
      <c r="G15" s="341">
        <f>IF('Step 7. Charity Care'!I2=1,'Step 7. Charity Care'!D33*'Step 7. Charity Care'!D39,'Step 7. Charity Care'!G33)</f>
        <v>12789.0000472514</v>
      </c>
      <c r="H15" s="341">
        <f>IF('Step 7. Charity Care'!I2=1,'Step 7. Charity Care'!D34,'Step 7. Charity Care'!G34)</f>
        <v>0</v>
      </c>
      <c r="I15" s="342">
        <f t="shared" si="0"/>
        <v>12789.0000472514</v>
      </c>
      <c r="J15" s="441"/>
    </row>
    <row r="16" spans="2:10" ht="16.5" customHeight="1" x14ac:dyDescent="0.2">
      <c r="B16" s="343">
        <v>6</v>
      </c>
      <c r="C16" s="110"/>
      <c r="D16" s="110"/>
      <c r="E16" s="347" t="s">
        <v>208</v>
      </c>
      <c r="F16" s="348">
        <f>SUM(F11:F15)</f>
        <v>35856</v>
      </c>
      <c r="G16" s="349">
        <f>IF('Step 7. Charity Care'!I2=1,'Step 7. Charity Care'!D40,'Step 7. Charity Care'!G40)</f>
        <v>7457258.1732547283</v>
      </c>
      <c r="H16" s="349">
        <f>IF('Step 7. Charity Care'!I2=1,'Step 7. Charity Care'!D42,'Step 7. Charity Care'!G42)</f>
        <v>0</v>
      </c>
      <c r="I16" s="349">
        <f t="shared" si="0"/>
        <v>7457258.1732547283</v>
      </c>
      <c r="J16" s="441"/>
    </row>
    <row r="17" spans="2:10" ht="16.5" customHeight="1" x14ac:dyDescent="0.2">
      <c r="B17" s="343"/>
      <c r="C17" s="110"/>
      <c r="D17" s="350"/>
      <c r="E17" s="110"/>
      <c r="F17" s="110"/>
      <c r="G17" s="351"/>
      <c r="H17" s="352"/>
      <c r="I17" s="352"/>
      <c r="J17" s="441"/>
    </row>
    <row r="18" spans="2:10" ht="47.25" customHeight="1" x14ac:dyDescent="0.2">
      <c r="B18" s="343"/>
      <c r="C18" s="442" t="s">
        <v>197</v>
      </c>
      <c r="D18" s="443"/>
      <c r="E18" s="336" t="s">
        <v>209</v>
      </c>
      <c r="F18" s="337" t="s">
        <v>199</v>
      </c>
      <c r="G18" s="336" t="s">
        <v>200</v>
      </c>
      <c r="H18" s="336" t="s">
        <v>201</v>
      </c>
      <c r="I18" s="336" t="s">
        <v>182</v>
      </c>
      <c r="J18" s="441"/>
    </row>
    <row r="19" spans="2:10" ht="20.25" customHeight="1" x14ac:dyDescent="0.2">
      <c r="B19" s="343">
        <v>7</v>
      </c>
      <c r="C19" s="444" t="str">
        <f>IF('Stp 8. Unreimbursed programs'!I2=1,"Cost to Charge Ratio","Cost Accounting")</f>
        <v>Cost to Charge Ratio</v>
      </c>
      <c r="D19" s="445"/>
      <c r="E19" s="353" t="s">
        <v>210</v>
      </c>
      <c r="F19" s="354">
        <f>'Stp 8. Unreimbursed programs'!D15</f>
        <v>117820</v>
      </c>
      <c r="G19" s="355">
        <f>IF('Stp 8. Unreimbursed programs'!I2=1,'Stp 8. Unreimbursed programs'!D20,'Stp 8. Unreimbursed programs'!G20)</f>
        <v>73686534.697624922</v>
      </c>
      <c r="H19" s="355">
        <f>IF('Stp 8. Unreimbursed programs'!I2=1,'Stp 8. Unreimbursed programs'!D23,'Stp 8. Unreimbursed programs'!G23)</f>
        <v>41153676.369999602</v>
      </c>
      <c r="I19" s="356">
        <f>G19-H19</f>
        <v>32532858.327625319</v>
      </c>
      <c r="J19" s="334"/>
    </row>
    <row r="20" spans="2:10" ht="17.25" customHeight="1" x14ac:dyDescent="0.2">
      <c r="B20" s="343">
        <v>8</v>
      </c>
      <c r="C20" s="446"/>
      <c r="D20" s="447"/>
      <c r="E20" s="357" t="s">
        <v>211</v>
      </c>
      <c r="F20" s="340">
        <f>'Stp 8. Unreimbursed programs'!D36</f>
        <v>7324</v>
      </c>
      <c r="G20" s="358">
        <f>IF('Stp 8. Unreimbursed programs'!I2=1,'Stp 8. Unreimbursed programs'!D39,'Stp 8. Unreimbursed programs'!G39)</f>
        <v>5015044.2934745513</v>
      </c>
      <c r="H20" s="358">
        <f>IF('Stp 8. Unreimbursed programs'!I2,'Stp 8. Unreimbursed programs'!D42,'Stp 8. Unreimbursed programs'!G42)</f>
        <v>4490347.1400000136</v>
      </c>
      <c r="I20" s="342">
        <f>G20-H20</f>
        <v>524697.15347453766</v>
      </c>
      <c r="J20" s="334"/>
    </row>
    <row r="21" spans="2:10" ht="33.75" customHeight="1" x14ac:dyDescent="0.2">
      <c r="B21" s="343">
        <v>9</v>
      </c>
      <c r="C21" s="110"/>
      <c r="D21" s="359"/>
      <c r="E21" s="345" t="s">
        <v>170</v>
      </c>
      <c r="F21" s="360">
        <f>'Stp 8. Unreimbursed programs'!D45</f>
        <v>0</v>
      </c>
      <c r="G21" s="341">
        <f>'Stp 8. Unreimbursed programs'!D55</f>
        <v>0</v>
      </c>
      <c r="H21" s="341">
        <f>'Stp 8. Unreimbursed programs'!D58</f>
        <v>0</v>
      </c>
      <c r="I21" s="361">
        <f t="shared" ref="I21" si="1">G21-H21</f>
        <v>0</v>
      </c>
      <c r="J21" s="362"/>
    </row>
    <row r="22" spans="2:10" ht="31.5" x14ac:dyDescent="0.2">
      <c r="B22" s="343">
        <v>10</v>
      </c>
      <c r="C22" s="110"/>
      <c r="D22" s="110"/>
      <c r="E22" s="347" t="s">
        <v>212</v>
      </c>
      <c r="F22" s="363">
        <f>SUM(F19:F20)</f>
        <v>125144</v>
      </c>
      <c r="G22" s="364">
        <f>SUM(G19:G21)</f>
        <v>78701578.991099477</v>
      </c>
      <c r="H22" s="364">
        <f t="shared" ref="H22:I22" si="2">SUM(H19:H21)</f>
        <v>45644023.509999618</v>
      </c>
      <c r="I22" s="364">
        <f t="shared" si="2"/>
        <v>33057555.481099859</v>
      </c>
      <c r="J22" s="334"/>
    </row>
    <row r="23" spans="2:10" ht="15.75" x14ac:dyDescent="0.2">
      <c r="B23" s="365"/>
      <c r="C23" s="110"/>
      <c r="D23" s="110"/>
      <c r="E23" s="110"/>
      <c r="F23" s="366"/>
      <c r="G23" s="367"/>
      <c r="H23" s="367"/>
      <c r="I23" s="367"/>
      <c r="J23" s="334"/>
    </row>
    <row r="24" spans="2:10" ht="31.5" x14ac:dyDescent="0.2">
      <c r="B24" s="343">
        <v>11</v>
      </c>
      <c r="C24" s="110"/>
      <c r="D24" s="110"/>
      <c r="E24" s="347" t="s">
        <v>213</v>
      </c>
      <c r="F24" s="363">
        <f>F16+F22</f>
        <v>161000</v>
      </c>
      <c r="G24" s="364">
        <f>G16+G22</f>
        <v>86158837.164354205</v>
      </c>
      <c r="H24" s="364">
        <f>H16+H22</f>
        <v>45644023.509999618</v>
      </c>
      <c r="I24" s="364">
        <f>I16+I22</f>
        <v>40514813.654354587</v>
      </c>
      <c r="J24" s="334"/>
    </row>
    <row r="25" spans="2:10" ht="15.75" customHeight="1" x14ac:dyDescent="0.2">
      <c r="B25" s="328"/>
      <c r="C25" s="368"/>
      <c r="D25" s="369"/>
      <c r="E25" s="370"/>
      <c r="F25" s="370"/>
      <c r="G25" s="370"/>
      <c r="H25" s="333"/>
      <c r="I25" s="333"/>
      <c r="J25" s="334"/>
    </row>
    <row r="26" spans="2:10" ht="38.25" customHeight="1" x14ac:dyDescent="0.2">
      <c r="B26" s="371" t="s">
        <v>57</v>
      </c>
      <c r="C26" s="422" t="s">
        <v>214</v>
      </c>
      <c r="D26" s="422"/>
      <c r="E26" s="422"/>
      <c r="F26" s="337" t="s">
        <v>61</v>
      </c>
      <c r="G26" s="372" t="s">
        <v>200</v>
      </c>
      <c r="H26" s="372" t="s">
        <v>201</v>
      </c>
      <c r="I26" s="372" t="s">
        <v>215</v>
      </c>
      <c r="J26" s="373"/>
    </row>
    <row r="27" spans="2:10" ht="16.5" customHeight="1" x14ac:dyDescent="0.2">
      <c r="B27" s="365">
        <v>12</v>
      </c>
      <c r="C27" s="421" t="s">
        <v>216</v>
      </c>
      <c r="D27" s="421"/>
      <c r="E27" s="421"/>
      <c r="F27" s="374"/>
      <c r="G27" s="375">
        <f>'Step 3. CHI, CBA and CBO'!D30</f>
        <v>106284.72058097442</v>
      </c>
      <c r="H27" s="375">
        <f>'Step 3. CHI, CBA and CBO'!E30</f>
        <v>0</v>
      </c>
      <c r="I27" s="376">
        <f t="shared" ref="I27:I32" si="3">G27-H27</f>
        <v>106284.72058097442</v>
      </c>
      <c r="J27" s="377"/>
    </row>
    <row r="28" spans="2:10" ht="15.75" x14ac:dyDescent="0.2">
      <c r="B28" s="343">
        <v>13</v>
      </c>
      <c r="C28" s="421" t="s">
        <v>84</v>
      </c>
      <c r="D28" s="421"/>
      <c r="E28" s="421"/>
      <c r="F28" s="378"/>
      <c r="G28" s="379">
        <f>'Step 5. Research &amp; Cash inkind'!D17</f>
        <v>0</v>
      </c>
      <c r="H28" s="379">
        <f>'Step 5. Research &amp; Cash inkind'!D22</f>
        <v>0</v>
      </c>
      <c r="I28" s="380">
        <f t="shared" si="3"/>
        <v>0</v>
      </c>
      <c r="J28" s="362"/>
    </row>
    <row r="29" spans="2:10" ht="15.75" customHeight="1" x14ac:dyDescent="0.2">
      <c r="B29" s="343">
        <v>14</v>
      </c>
      <c r="C29" s="421" t="s">
        <v>217</v>
      </c>
      <c r="D29" s="421"/>
      <c r="E29" s="421"/>
      <c r="F29" s="378"/>
      <c r="G29" s="379">
        <f>'Step 4. Health Profession Ed'!E20</f>
        <v>3614030.1433340004</v>
      </c>
      <c r="H29" s="379">
        <f>'Step 4. Health Profession Ed'!E27</f>
        <v>1171389</v>
      </c>
      <c r="I29" s="380">
        <f t="shared" si="3"/>
        <v>2442641.1433340004</v>
      </c>
      <c r="J29" s="362"/>
    </row>
    <row r="30" spans="2:10" ht="15.75" customHeight="1" x14ac:dyDescent="0.2">
      <c r="B30" s="343">
        <v>15</v>
      </c>
      <c r="C30" s="421" t="s">
        <v>218</v>
      </c>
      <c r="D30" s="421"/>
      <c r="E30" s="421"/>
      <c r="F30" s="378"/>
      <c r="G30" s="379">
        <f>'Step 5. Research &amp; Cash inkind'!D52</f>
        <v>97913.340000000026</v>
      </c>
      <c r="H30" s="379">
        <f>'Step 5. Research &amp; Cash inkind'!E52</f>
        <v>0</v>
      </c>
      <c r="I30" s="380">
        <f t="shared" si="3"/>
        <v>97913.340000000026</v>
      </c>
      <c r="J30" s="362"/>
    </row>
    <row r="31" spans="2:10" ht="15.75" customHeight="1" x14ac:dyDescent="0.2">
      <c r="B31" s="343">
        <v>16</v>
      </c>
      <c r="C31" s="421" t="s">
        <v>219</v>
      </c>
      <c r="D31" s="421"/>
      <c r="E31" s="421"/>
      <c r="F31" s="378"/>
      <c r="G31" s="379">
        <f>'Step 3. CHI, CBA and CBO'!D57</f>
        <v>0</v>
      </c>
      <c r="H31" s="379">
        <f>'Step 3. CHI, CBA and CBO'!E57</f>
        <v>0</v>
      </c>
      <c r="I31" s="380">
        <f t="shared" si="3"/>
        <v>0</v>
      </c>
      <c r="J31" s="362"/>
    </row>
    <row r="32" spans="2:10" ht="15.75" customHeight="1" x14ac:dyDescent="0.2">
      <c r="B32" s="343">
        <v>17</v>
      </c>
      <c r="C32" s="421" t="s">
        <v>220</v>
      </c>
      <c r="D32" s="421"/>
      <c r="E32" s="421"/>
      <c r="F32" s="378"/>
      <c r="G32" s="375">
        <f>'Step 3. CHI, CBA and CBO'!D82</f>
        <v>1479.96</v>
      </c>
      <c r="H32" s="375">
        <f>'Step 3. CHI, CBA and CBO'!E82</f>
        <v>0</v>
      </c>
      <c r="I32" s="380">
        <f t="shared" si="3"/>
        <v>1479.96</v>
      </c>
      <c r="J32" s="362"/>
    </row>
    <row r="33" spans="2:10" ht="15.75" customHeight="1" x14ac:dyDescent="0.2">
      <c r="B33" s="343">
        <v>18</v>
      </c>
      <c r="C33" s="418" t="s">
        <v>221</v>
      </c>
      <c r="D33" s="419"/>
      <c r="E33" s="419"/>
      <c r="F33" s="381">
        <f>F27</f>
        <v>0</v>
      </c>
      <c r="G33" s="379">
        <f>SUM(G27:G32)</f>
        <v>3819708.1639149748</v>
      </c>
      <c r="H33" s="379">
        <f>SUM(H27:H32)</f>
        <v>1171389</v>
      </c>
      <c r="I33" s="380">
        <f>SUM(I27:I32)</f>
        <v>2648319.1639149748</v>
      </c>
      <c r="J33" s="334"/>
    </row>
    <row r="34" spans="2:10" ht="15.75" customHeight="1" thickBot="1" x14ac:dyDescent="0.25">
      <c r="B34" s="382">
        <v>19</v>
      </c>
      <c r="C34" s="420" t="s">
        <v>222</v>
      </c>
      <c r="D34" s="420"/>
      <c r="E34" s="420"/>
      <c r="F34" s="383">
        <f>F24+F33</f>
        <v>161000</v>
      </c>
      <c r="G34" s="384">
        <f>G24+G33</f>
        <v>89978545.328269184</v>
      </c>
      <c r="H34" s="384">
        <f>H24+H33</f>
        <v>46815412.509999618</v>
      </c>
      <c r="I34" s="384">
        <f>I24+I33</f>
        <v>43163132.818269566</v>
      </c>
      <c r="J34" s="385"/>
    </row>
    <row r="35" spans="2:10" ht="15.75" x14ac:dyDescent="0.2">
      <c r="B35" s="386"/>
      <c r="C35" s="387"/>
      <c r="D35" s="388"/>
      <c r="E35" s="389"/>
      <c r="F35" s="389"/>
      <c r="G35" s="389"/>
      <c r="H35" s="390"/>
      <c r="I35" s="391" t="s">
        <v>223</v>
      </c>
      <c r="J35" s="390" t="str">
        <f>'Form Version'!A2</f>
        <v>CBR12022.01</v>
      </c>
    </row>
    <row r="36" spans="2:10" ht="15.75" x14ac:dyDescent="0.2">
      <c r="B36" s="392"/>
      <c r="C36" s="393"/>
      <c r="D36" s="387"/>
      <c r="E36" s="388"/>
      <c r="F36" s="389"/>
      <c r="G36" s="389"/>
      <c r="H36" s="389"/>
      <c r="I36" s="387"/>
      <c r="J36" s="387"/>
    </row>
    <row r="37" spans="2:10" x14ac:dyDescent="0.2">
      <c r="D37" s="394"/>
      <c r="E37" s="394"/>
      <c r="F37" s="394"/>
      <c r="G37" s="394"/>
      <c r="H37" s="394"/>
    </row>
    <row r="38" spans="2:10" x14ac:dyDescent="0.2">
      <c r="E38" s="394"/>
      <c r="F38" s="394"/>
      <c r="G38" s="394"/>
      <c r="H38" s="394"/>
      <c r="J38" s="395"/>
    </row>
    <row r="39" spans="2:10" x14ac:dyDescent="0.2">
      <c r="E39" s="394"/>
      <c r="F39" s="394"/>
      <c r="G39" s="394"/>
      <c r="H39" s="394"/>
    </row>
    <row r="40" spans="2:10" x14ac:dyDescent="0.2">
      <c r="E40" s="394"/>
      <c r="F40" s="394"/>
      <c r="G40" s="394"/>
      <c r="H40" s="394"/>
    </row>
  </sheetData>
  <mergeCells count="29">
    <mergeCell ref="C5:D5"/>
    <mergeCell ref="E5:J5"/>
    <mergeCell ref="B2:F2"/>
    <mergeCell ref="C3:D3"/>
    <mergeCell ref="E3:J3"/>
    <mergeCell ref="C4:D4"/>
    <mergeCell ref="E4:J4"/>
    <mergeCell ref="C26:E26"/>
    <mergeCell ref="C6:D6"/>
    <mergeCell ref="E6:F6"/>
    <mergeCell ref="I6:J6"/>
    <mergeCell ref="E7:F7"/>
    <mergeCell ref="I7:J7"/>
    <mergeCell ref="C8:D8"/>
    <mergeCell ref="E8:F8"/>
    <mergeCell ref="I8:J8"/>
    <mergeCell ref="C10:D10"/>
    <mergeCell ref="C11:D12"/>
    <mergeCell ref="J11:J18"/>
    <mergeCell ref="C18:D18"/>
    <mergeCell ref="C19:D20"/>
    <mergeCell ref="C33:E33"/>
    <mergeCell ref="C34:E34"/>
    <mergeCell ref="C27:E27"/>
    <mergeCell ref="C28:E28"/>
    <mergeCell ref="C29:E29"/>
    <mergeCell ref="C30:E30"/>
    <mergeCell ref="C31:E31"/>
    <mergeCell ref="C32:E32"/>
  </mergeCells>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https://www.oregon.gov/oha/HPA/ANALYTICS/HospitalDocuments/FY22%20CBR-1%20Hillsboro%20Med%20Ctr.xlsx</Url>
      <Description>FY22 CBR-1 Hillsboro Med Ctr.xlsx</Description>
    </URL>
    <Meta_x0020_Keywords xmlns="10bab1ba-c75a-4166-8cdc-bbc3bb77138e" xsi:nil="true"/>
    <Meta_x0020_Description xmlns="10bab1ba-c75a-4166-8cdc-bbc3bb77138e" xsi:nil="true"/>
    <Hospital xmlns="10bab1ba-c75a-4166-8cdc-bbc3bb77138e">Hillsboro Medical Center</Hospital>
    <DocumentType xmlns="10bab1ba-c75a-4166-8cdc-bbc3bb77138e">CBR-1 Form</DocumentType>
  </documentManagement>
</p:properties>
</file>

<file path=customXml/itemProps1.xml><?xml version="1.0" encoding="utf-8"?>
<ds:datastoreItem xmlns:ds="http://schemas.openxmlformats.org/officeDocument/2006/customXml" ds:itemID="{9AEDAFDE-D863-4FC7-8B10-67899994DF55}"/>
</file>

<file path=customXml/itemProps2.xml><?xml version="1.0" encoding="utf-8"?>
<ds:datastoreItem xmlns:ds="http://schemas.openxmlformats.org/officeDocument/2006/customXml" ds:itemID="{F080B933-DFC3-4521-A7DC-0E5115A5E37D}"/>
</file>

<file path=customXml/itemProps3.xml><?xml version="1.0" encoding="utf-8"?>
<ds:datastoreItem xmlns:ds="http://schemas.openxmlformats.org/officeDocument/2006/customXml" ds:itemID="{E8D756BB-B1C1-4080-981D-213E4C09E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Oregon Health and Science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Hillsboro Med Ctr.xlsx</dc:title>
  <dc:creator>Shina Murakami</dc:creator>
  <cp:lastModifiedBy>Higgins Rachel  Jeanette</cp:lastModifiedBy>
  <dcterms:created xsi:type="dcterms:W3CDTF">2023-02-24T17:41:23Z</dcterms:created>
  <dcterms:modified xsi:type="dcterms:W3CDTF">2023-03-31T16:12:22Z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cc355e29-d0b2-4625-b17b-e81e368dee1c,3;cc355e29-d0b2-4625-b17b-e81e368dee1c,5;cc355e29-d0b2-4625-b17b-e81e368dee1c,7;</vt:lpwstr>
  </property>
</Properties>
</file>