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DHS.SDC.PVT\Root\Offices\Salem (500 Summer St)\Health Analytics\Hospital Reporting Program\Community Benefit\Submitted Community Benefit Forms\2022 Reports Plus\2022 CBR-1 Forms\"/>
    </mc:Choice>
  </mc:AlternateContent>
  <xr:revisionPtr revIDLastSave="0" documentId="8_{3268D442-AE3B-4782-B124-DF67A221A4EF}" xr6:coauthVersionLast="47" xr6:coauthVersionMax="47" xr10:uidLastSave="{00000000-0000-0000-0000-000000000000}"/>
  <bookViews>
    <workbookView xWindow="2295" yWindow="1335" windowWidth="24945" windowHeight="13860" tabRatio="856" firstSheet="1" activeTab="1"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definedNames>
    <definedName name="_xlnm.Print_Area" localSheetId="8">'CBR Summary Table'!$B$2:$J$35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2" l="1"/>
  <c r="F33" i="22"/>
  <c r="G21" i="22"/>
  <c r="F21" i="22"/>
  <c r="E5" i="22"/>
  <c r="J2" i="22"/>
  <c r="D38" i="30" l="1"/>
  <c r="E4" i="22" l="1"/>
  <c r="E3" i="22"/>
  <c r="H15" i="22"/>
  <c r="H14" i="22"/>
  <c r="H13" i="22"/>
  <c r="H12" i="22"/>
  <c r="C19" i="22"/>
  <c r="C11" i="22"/>
  <c r="H11" i="22"/>
  <c r="D58" i="31"/>
  <c r="H21" i="22" s="1"/>
  <c r="E58" i="31"/>
  <c r="E59" i="31" s="1"/>
  <c r="F20" i="22"/>
  <c r="G39" i="31"/>
  <c r="G42" i="31"/>
  <c r="G18" i="31"/>
  <c r="G20" i="31"/>
  <c r="G23" i="31"/>
  <c r="G42" i="30"/>
  <c r="G40" i="30"/>
  <c r="D42" i="30"/>
  <c r="H16" i="22"/>
  <c r="E37" i="30"/>
  <c r="G37" i="30"/>
  <c r="E38" i="30"/>
  <c r="E40" i="30" s="1"/>
  <c r="E43" i="30" s="1"/>
  <c r="E36" i="30"/>
  <c r="G36" i="30"/>
  <c r="G43" i="30"/>
  <c r="G24" i="31"/>
  <c r="G43" i="31"/>
  <c r="E39" i="31"/>
  <c r="E43" i="31" s="1"/>
  <c r="E42" i="31"/>
  <c r="D42" i="31"/>
  <c r="H20" i="22"/>
  <c r="D23" i="31"/>
  <c r="H19" i="22"/>
  <c r="D37" i="30"/>
  <c r="D36" i="30"/>
  <c r="F19" i="22"/>
  <c r="F15" i="22"/>
  <c r="F14" i="22"/>
  <c r="F13" i="22"/>
  <c r="F12" i="22"/>
  <c r="F11" i="22"/>
  <c r="E57" i="37"/>
  <c r="H31" i="22"/>
  <c r="D57" i="37"/>
  <c r="F57" i="37" s="1"/>
  <c r="G31" i="22"/>
  <c r="I31" i="22" s="1"/>
  <c r="F56" i="37"/>
  <c r="F55" i="37"/>
  <c r="F54" i="37"/>
  <c r="F53" i="37"/>
  <c r="F52" i="37"/>
  <c r="F51" i="37"/>
  <c r="F50" i="37"/>
  <c r="F49" i="37"/>
  <c r="F48" i="37"/>
  <c r="F47" i="37"/>
  <c r="F46" i="37"/>
  <c r="F45" i="37"/>
  <c r="F44" i="37"/>
  <c r="F43" i="37"/>
  <c r="F42" i="37"/>
  <c r="E52" i="40"/>
  <c r="H30" i="22"/>
  <c r="D52" i="40"/>
  <c r="G30" i="22" s="1"/>
  <c r="F51" i="40"/>
  <c r="F50" i="40"/>
  <c r="F49" i="40"/>
  <c r="F48" i="40"/>
  <c r="F47" i="40"/>
  <c r="F46" i="40"/>
  <c r="F45" i="40"/>
  <c r="F44" i="40"/>
  <c r="F43" i="40"/>
  <c r="F42" i="40"/>
  <c r="F41" i="40"/>
  <c r="F40" i="40"/>
  <c r="F39" i="40"/>
  <c r="F38" i="40"/>
  <c r="F37" i="40"/>
  <c r="D22" i="40"/>
  <c r="H28" i="22"/>
  <c r="D17" i="40"/>
  <c r="E27" i="38"/>
  <c r="H29" i="22"/>
  <c r="E20" i="38"/>
  <c r="G29" i="22" s="1"/>
  <c r="D20" i="38"/>
  <c r="D31" i="38"/>
  <c r="E82" i="37"/>
  <c r="H32" i="22"/>
  <c r="D82" i="37"/>
  <c r="G32" i="22"/>
  <c r="F68" i="37"/>
  <c r="F69" i="37"/>
  <c r="F70" i="37"/>
  <c r="F71" i="37"/>
  <c r="F72" i="37"/>
  <c r="F73" i="37"/>
  <c r="F74" i="37"/>
  <c r="F75" i="37"/>
  <c r="F76" i="37"/>
  <c r="F77" i="37"/>
  <c r="F78" i="37"/>
  <c r="F79" i="37"/>
  <c r="F80" i="37"/>
  <c r="F81" i="37"/>
  <c r="F67" i="37"/>
  <c r="E30" i="37"/>
  <c r="H27" i="22" s="1"/>
  <c r="D30" i="37"/>
  <c r="F16" i="37"/>
  <c r="F17" i="37"/>
  <c r="F18" i="37"/>
  <c r="F19" i="37"/>
  <c r="F20" i="37"/>
  <c r="F21" i="37"/>
  <c r="F22" i="37"/>
  <c r="F23" i="37"/>
  <c r="F24" i="37"/>
  <c r="F25" i="37"/>
  <c r="F26" i="37"/>
  <c r="F27" i="37"/>
  <c r="F28" i="37"/>
  <c r="F29" i="37"/>
  <c r="F15" i="37"/>
  <c r="E23" i="31"/>
  <c r="E20" i="29"/>
  <c r="D20" i="29"/>
  <c r="E14" i="29"/>
  <c r="E15" i="29"/>
  <c r="D23" i="40"/>
  <c r="G28" i="22"/>
  <c r="E21" i="29"/>
  <c r="E17" i="31" s="1"/>
  <c r="E18" i="31" s="1"/>
  <c r="E20" i="31" s="1"/>
  <c r="E24" i="31" s="1"/>
  <c r="E39" i="30"/>
  <c r="F82" i="37"/>
  <c r="I29" i="22" l="1"/>
  <c r="D13" i="29"/>
  <c r="D14" i="29" s="1"/>
  <c r="D15" i="29" s="1"/>
  <c r="D21" i="29" s="1"/>
  <c r="I32" i="22"/>
  <c r="E31" i="38"/>
  <c r="H22" i="22"/>
  <c r="H24" i="22" s="1"/>
  <c r="I21" i="22"/>
  <c r="D59" i="31"/>
  <c r="F52" i="40"/>
  <c r="F30" i="37"/>
  <c r="G27" i="22"/>
  <c r="I27" i="22" s="1"/>
  <c r="I30" i="22"/>
  <c r="I28" i="22"/>
  <c r="H33" i="22"/>
  <c r="F22" i="22"/>
  <c r="F16" i="22"/>
  <c r="F24" i="22" s="1"/>
  <c r="F34" i="22" s="1"/>
  <c r="D38" i="31" l="1"/>
  <c r="D39" i="31" s="1"/>
  <c r="D17" i="31"/>
  <c r="D18" i="31" s="1"/>
  <c r="D20" i="31" s="1"/>
  <c r="G33" i="22"/>
  <c r="I33" i="22"/>
  <c r="D39" i="30"/>
  <c r="C14" i="22"/>
  <c r="H34" i="22"/>
  <c r="G11" i="22"/>
  <c r="I11" i="22" s="1"/>
  <c r="G14" i="22"/>
  <c r="I14" i="22" s="1"/>
  <c r="G15" i="22"/>
  <c r="I15" i="22" s="1"/>
  <c r="G12" i="22"/>
  <c r="I12" i="22" s="1"/>
  <c r="G13" i="22"/>
  <c r="I13" i="22" s="1"/>
  <c r="D40" i="30"/>
  <c r="D24" i="31"/>
  <c r="G19" i="22"/>
  <c r="D43" i="31" l="1"/>
  <c r="G20" i="22"/>
  <c r="I20" i="22" s="1"/>
  <c r="I19" i="22"/>
  <c r="I22" i="22" s="1"/>
  <c r="D43" i="30"/>
  <c r="G16" i="22"/>
  <c r="G22" i="22" l="1"/>
  <c r="G24" i="22"/>
  <c r="G34" i="22" s="1"/>
  <c r="I16" i="22"/>
  <c r="I24" i="22" s="1"/>
  <c r="I34" i="22" s="1"/>
</calcChain>
</file>

<file path=xl/sharedStrings.xml><?xml version="1.0" encoding="utf-8"?>
<sst xmlns="http://schemas.openxmlformats.org/spreadsheetml/2006/main" count="311" uniqueCount="223">
  <si>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</si>
  <si>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</si>
  <si>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</si>
  <si>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</si>
  <si>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</si>
  <si>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</si>
  <si>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</si>
  <si>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</si>
  <si>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</si>
  <si>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</si>
  <si>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</si>
  <si>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</si>
  <si>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</si>
  <si>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</si>
  <si>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</si>
  <si>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</si>
  <si>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</si>
  <si>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</si>
  <si>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</si>
  <si>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</si>
  <si>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</si>
  <si>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</si>
  <si>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</si>
  <si>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</si>
  <si>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</si>
  <si>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</si>
  <si>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</si>
  <si>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</si>
  <si>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</si>
  <si>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</si>
  <si>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</si>
  <si>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</si>
  <si>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</si>
  <si>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</si>
  <si>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</si>
  <si>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</si>
  <si>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</si>
  <si>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</si>
  <si>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</si>
  <si>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</si>
  <si>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</si>
  <si>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</si>
  <si>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</si>
  <si>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</si>
  <si>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</si>
  <si>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</si>
  <si>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</si>
  <si>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</si>
  <si>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</si>
  <si>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</si>
  <si>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</si>
  <si>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</si>
  <si>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</si>
  <si>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</si>
  <si>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</si>
  <si>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</si>
  <si>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</si>
  <si>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</si>
  <si>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</si>
  <si>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</si>
  <si>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</si>
  <si>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</si>
  <si>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</si>
  <si>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</si>
  <si>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</si>
  <si>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</si>
  <si>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</si>
  <si>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</si>
  <si>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</si>
  <si>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</si>
  <si>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</si>
  <si>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</si>
  <si>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</si>
  <si>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</si>
  <si>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</si>
  <si>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</si>
  <si>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</si>
  <si>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</si>
  <si>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</si>
  <si>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</si>
  <si>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</si>
  <si>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</si>
  <si>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</si>
  <si>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Number of Medicaid patients provided charity care</t>
  </si>
  <si>
    <t>Number of Medicaid patients provided 100% charity care</t>
  </si>
  <si>
    <t>5b</t>
  </si>
  <si>
    <t>Amount of gross Medicare patient charges written off as charity care</t>
  </si>
  <si>
    <t>Number of Medicare patients provided charity care</t>
  </si>
  <si>
    <t>Number of Medicare patients provided 100% charity care</t>
  </si>
  <si>
    <t>3a</t>
  </si>
  <si>
    <t>3c</t>
  </si>
  <si>
    <t>Amount of gross Commercial patient charges written off as charity care</t>
  </si>
  <si>
    <t>Number of Commercial patients provided charity care</t>
  </si>
  <si>
    <t>4a</t>
  </si>
  <si>
    <t>4c</t>
  </si>
  <si>
    <t>Amount of gross Uninsured patient charges written off as charity care</t>
  </si>
  <si>
    <t>Number of Uninsured patients provided charity care</t>
  </si>
  <si>
    <t>Number of Uninsured patients provided 100% charity care</t>
  </si>
  <si>
    <t>5a</t>
  </si>
  <si>
    <t>5c</t>
  </si>
  <si>
    <t>Amount of gross Other Payor patient charges written off as charity care</t>
  </si>
  <si>
    <t>Number of Other Payor patients provided charity care</t>
  </si>
  <si>
    <t>Number of Other Payor patients provided 100%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</si>
  <si>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</si>
  <si>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</si>
  <si>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</si>
  <si>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</si>
  <si>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</si>
  <si>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</si>
  <si>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</si>
  <si>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</si>
  <si>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</si>
  <si>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</si>
  <si>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</si>
  <si>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</si>
  <si>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</si>
  <si>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</si>
  <si>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</si>
  <si>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</si>
  <si>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</si>
  <si>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</si>
  <si>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</si>
  <si>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</si>
  <si>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</si>
  <si>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</si>
  <si>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</si>
  <si>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</si>
  <si>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</si>
  <si>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</si>
  <si>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</si>
  <si>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</si>
  <si>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</si>
  <si>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</si>
  <si>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</si>
  <si>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</si>
  <si>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</si>
  <si>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</si>
  <si>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</si>
  <si>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</si>
  <si>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</si>
  <si>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</si>
  <si>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</si>
  <si>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</si>
  <si>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</si>
  <si>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</si>
  <si>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</si>
  <si>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</si>
  <si>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</si>
  <si>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</si>
  <si>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</si>
  <si>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</si>
  <si>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</si>
  <si>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</si>
  <si>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</si>
  <si>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</si>
  <si>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</si>
  <si>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</si>
  <si>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</si>
  <si>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</si>
  <si>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</si>
  <si>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</si>
  <si>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</si>
  <si>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</si>
  <si>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</si>
  <si>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</si>
  <si>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Percentage of Charity Care at 100%</t>
  </si>
  <si>
    <t>Type of accounting system used for this reporting</t>
  </si>
  <si>
    <t>Total Unreimbursed Care</t>
  </si>
  <si>
    <t>Health Professions Education Expenses</t>
  </si>
  <si>
    <t>Number of Commercial patients provided 100% charity care</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</si>
  <si>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</si>
  <si>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</si>
  <si>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</si>
  <si>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</si>
  <si>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</si>
  <si>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</si>
  <si>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</si>
  <si>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</si>
  <si>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</si>
  <si>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</si>
  <si>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</si>
  <si>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</si>
  <si>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</si>
  <si>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</si>
  <si>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</si>
  <si>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</si>
  <si>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</si>
  <si>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</si>
  <si>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</si>
  <si>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</si>
  <si>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</si>
  <si>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</si>
  <si>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</si>
  <si>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</si>
  <si>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</si>
  <si>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</si>
  <si>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</si>
  <si>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</si>
  <si>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</si>
  <si>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</si>
  <si>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</si>
  <si>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 xml:space="preserve">Moved subsidized health services from line 14 to line 9 to align with the methodology of the minimum spending floor. Line 11 (Row 24) totals are what OHA will use to calculated unreimbursed care trends for the community benefit minimum spending floor purposes. </t>
  </si>
  <si>
    <t>Salem Health West Valley</t>
  </si>
  <si>
    <t>Salem Health Hospitals and Clinics</t>
  </si>
  <si>
    <t>7/1/2021-6/30/2022</t>
  </si>
  <si>
    <t>FY2022</t>
  </si>
  <si>
    <t>Salem Health Surgical Specialty Clinic - Dallas</t>
  </si>
  <si>
    <t>591 SE Clay St</t>
  </si>
  <si>
    <t>Dallas</t>
  </si>
  <si>
    <t>Salem Health Central School-Based Health Center</t>
  </si>
  <si>
    <t>1601 Monmouth St</t>
  </si>
  <si>
    <t>Independence</t>
  </si>
  <si>
    <t>Salem Health Medical Clinic - Monmouth</t>
  </si>
  <si>
    <t>512 Main St E, Suite 300</t>
  </si>
  <si>
    <t>Monmouth</t>
  </si>
  <si>
    <t>Salem Health Medication Management Clinic - Dallas</t>
  </si>
  <si>
    <t>555 SE Washington St</t>
  </si>
  <si>
    <t>Salem Health Medical Clinic- Independence</t>
  </si>
  <si>
    <t>1430 Monmouth St</t>
  </si>
  <si>
    <t>Community Health Education</t>
  </si>
  <si>
    <t>Cash Grants</t>
  </si>
  <si>
    <t>In-kind Donations</t>
  </si>
  <si>
    <t>Percent of Charity Care Dollars at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</si>
</sst>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1"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
      <sz val="11"/>
      <color theme="1"/>
      <name val="Calibri"/>
      <family val="2"/>
      <scheme val="minor"/>
    </font>
  </fonts>
  <fills count="19">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59999389629810485"/>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6">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xf numFmtId="0" fontId="30" fillId="0" borderId="0"/>
    <xf numFmtId="43" fontId="30" fillId="0" borderId="0" applyFont="0" applyFill="0" applyBorder="0" applyAlignment="0" applyProtection="0"/>
    <xf numFmtId="0" fontId="1" fillId="0" borderId="0"/>
    <xf numFmtId="43" fontId="30" fillId="0" borderId="0" applyFont="0" applyFill="0" applyBorder="0" applyAlignment="0" applyProtection="0"/>
    <xf numFmtId="0" fontId="30" fillId="0" borderId="0"/>
    <xf numFmtId="37" fontId="6" fillId="17" borderId="0" applyFill="0"/>
    <xf numFmtId="43" fontId="1" fillId="0" borderId="0" applyFont="0" applyFill="0" applyBorder="0" applyAlignment="0" applyProtection="0"/>
  </cellStyleXfs>
  <cellXfs count="454">
    <xf numFmtId="0" fontId="0" fillId="0" borderId="0" xfId="0"/>
    <xf numFmtId="0" fontId="0" fillId="0" borderId="0" xfId="0" applyFill="1" applyBorder="1"/>
    <xf numFmtId="0" fontId="0" fillId="0" borderId="0" xfId="0" applyFill="1"/>
    <xf numFmtId="0" fontId="0" fillId="0" borderId="0" xfId="0" applyProtection="1">
      <protection locked="0"/>
    </xf>
    <xf numFmtId="0" fontId="6" fillId="0" borderId="0" xfId="0" applyFont="1" applyAlignment="1">
      <alignment horizontal="center" vertical="center"/>
    </xf>
    <xf numFmtId="0" fontId="5" fillId="0" borderId="0" xfId="5"/>
    <xf numFmtId="0" fontId="5" fillId="0" borderId="0" xfId="5" applyFill="1"/>
    <xf numFmtId="0" fontId="5" fillId="0" borderId="0" xfId="5" applyBorder="1"/>
    <xf numFmtId="3" fontId="5" fillId="0" borderId="0" xfId="5" applyNumberFormat="1" applyFill="1"/>
    <xf numFmtId="0" fontId="8" fillId="0" borderId="0" xfId="5" applyFont="1" applyAlignment="1">
      <alignment horizontal="center"/>
    </xf>
    <xf numFmtId="9" fontId="5" fillId="0" borderId="0" xfId="5" applyNumberFormat="1" applyFill="1"/>
    <xf numFmtId="0" fontId="8" fillId="0" borderId="0" xfId="5" applyFont="1" applyFill="1" applyAlignment="1">
      <alignment horizontal="center"/>
    </xf>
    <xf numFmtId="3"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1" fillId="6" borderId="0" xfId="0" applyFont="1" applyFill="1" applyBorder="1" applyAlignment="1">
      <alignment vertical="center"/>
    </xf>
    <xf numFmtId="0" fontId="0" fillId="6" borderId="0" xfId="0" applyFill="1" applyBorder="1" applyAlignment="1">
      <alignment vertical="top" wrapText="1"/>
    </xf>
    <xf numFmtId="0" fontId="7" fillId="6" borderId="0" xfId="0" applyFont="1" applyFill="1" applyBorder="1" applyAlignment="1">
      <alignment vertical="center"/>
    </xf>
    <xf numFmtId="0" fontId="9" fillId="0" borderId="0" xfId="0" applyFont="1"/>
    <xf numFmtId="0" fontId="10" fillId="0" borderId="0" xfId="0" applyFont="1"/>
    <xf numFmtId="0" fontId="0" fillId="0" borderId="0" xfId="0" applyBorder="1"/>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5" fillId="0" borderId="0" xfId="0" applyFont="1" applyFill="1" applyBorder="1"/>
    <xf numFmtId="0" fontId="15" fillId="0" borderId="18" xfId="0" applyFont="1" applyFill="1" applyBorder="1"/>
    <xf numFmtId="0" fontId="15" fillId="0" borderId="0" xfId="0" applyFont="1" applyBorder="1"/>
    <xf numFmtId="165" fontId="15" fillId="0" borderId="0" xfId="1" applyNumberFormat="1" applyFont="1" applyFill="1" applyBorder="1" applyAlignment="1">
      <alignment wrapText="1"/>
    </xf>
    <xf numFmtId="0" fontId="15" fillId="0" borderId="1" xfId="0" applyFont="1" applyFill="1" applyBorder="1" applyAlignment="1">
      <alignment wrapText="1"/>
    </xf>
    <xf numFmtId="0" fontId="12" fillId="0" borderId="29" xfId="0" applyFont="1" applyFill="1" applyBorder="1" applyAlignment="1">
      <alignment horizontal="center" vertical="center"/>
    </xf>
    <xf numFmtId="166" fontId="15" fillId="0" borderId="0" xfId="0" applyNumberFormat="1" applyFont="1" applyFill="1" applyBorder="1" applyAlignment="1">
      <alignment wrapText="1"/>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5" fillId="0" borderId="16" xfId="0" applyFont="1" applyFill="1" applyBorder="1"/>
    <xf numFmtId="0" fontId="12" fillId="0" borderId="0" xfId="0" applyFont="1" applyFill="1" applyAlignment="1">
      <alignment horizontal="center" vertical="center"/>
    </xf>
    <xf numFmtId="0" fontId="15" fillId="0" borderId="0" xfId="0" applyFont="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5" fillId="0" borderId="0" xfId="0" applyFont="1" applyFill="1"/>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applyBorder="1"/>
    <xf numFmtId="0" fontId="15" fillId="6" borderId="0" xfId="0" applyFont="1" applyFill="1"/>
    <xf numFmtId="0" fontId="19" fillId="6" borderId="0" xfId="5" applyFont="1" applyFill="1" applyBorder="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Fill="1" applyBorder="1" applyAlignment="1">
      <alignment horizontal="center" vertical="center"/>
    </xf>
    <xf numFmtId="0" fontId="13"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5" borderId="2" xfId="0" applyFont="1" applyFill="1" applyBorder="1"/>
    <xf numFmtId="0" fontId="15" fillId="3" borderId="28" xfId="0" applyFont="1" applyFill="1" applyBorder="1"/>
    <xf numFmtId="0" fontId="15" fillId="6" borderId="0" xfId="0" applyFont="1" applyFill="1" applyAlignment="1">
      <alignment horizontal="center" vertical="center"/>
    </xf>
    <xf numFmtId="0" fontId="15" fillId="3" borderId="37" xfId="0" applyFont="1" applyFill="1" applyBorder="1"/>
    <xf numFmtId="0" fontId="16" fillId="6" borderId="20" xfId="0" applyFont="1" applyFill="1" applyBorder="1"/>
    <xf numFmtId="0" fontId="15" fillId="3" borderId="20" xfId="0" applyFont="1" applyFill="1" applyBorder="1"/>
    <xf numFmtId="0" fontId="15" fillId="3" borderId="14" xfId="0" applyFont="1" applyFill="1" applyBorder="1"/>
    <xf numFmtId="0" fontId="15" fillId="6" borderId="0" xfId="0" applyFont="1" applyFill="1" applyBorder="1"/>
    <xf numFmtId="0" fontId="16" fillId="6" borderId="0" xfId="0" applyFont="1" applyFill="1" applyBorder="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Border="1" applyAlignment="1">
      <alignment vertical="top" wrapText="1"/>
    </xf>
    <xf numFmtId="0" fontId="18" fillId="6" borderId="0" xfId="0" applyFont="1" applyFill="1" applyBorder="1" applyAlignment="1">
      <alignment vertical="center"/>
    </xf>
    <xf numFmtId="0" fontId="15" fillId="6" borderId="0" xfId="0" applyFont="1" applyFill="1" applyBorder="1" applyAlignment="1">
      <alignment vertical="center"/>
    </xf>
    <xf numFmtId="0" fontId="0" fillId="6" borderId="18" xfId="0" applyFill="1" applyBorder="1"/>
    <xf numFmtId="0" fontId="15" fillId="0" borderId="0" xfId="0" applyFont="1" applyFill="1" applyBorder="1" applyAlignment="1"/>
    <xf numFmtId="0" fontId="15" fillId="0" borderId="30" xfId="0" applyFont="1" applyFill="1" applyBorder="1" applyAlignment="1">
      <alignment vertical="center"/>
    </xf>
    <xf numFmtId="0" fontId="15" fillId="3" borderId="40" xfId="0" applyFont="1" applyFill="1" applyBorder="1"/>
    <xf numFmtId="0" fontId="15" fillId="6" borderId="31"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4" xfId="0" applyFont="1" applyFill="1" applyBorder="1"/>
    <xf numFmtId="0" fontId="16" fillId="0" borderId="2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5" fillId="4" borderId="7" xfId="0" applyFont="1" applyFill="1" applyBorder="1"/>
    <xf numFmtId="0" fontId="12"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5" fillId="3" borderId="34" xfId="0" applyFont="1" applyFill="1" applyBorder="1"/>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15" fillId="5" borderId="36" xfId="0" applyFont="1" applyFill="1" applyBorder="1"/>
    <xf numFmtId="0" fontId="0" fillId="0" borderId="30" xfId="0" applyBorder="1"/>
    <xf numFmtId="0" fontId="0" fillId="0" borderId="18" xfId="0" applyBorder="1"/>
    <xf numFmtId="0" fontId="18" fillId="0" borderId="0" xfId="5" applyFont="1" applyBorder="1"/>
    <xf numFmtId="0" fontId="15" fillId="0" borderId="0" xfId="5" applyFont="1" applyBorder="1"/>
    <xf numFmtId="0" fontId="12" fillId="0" borderId="0" xfId="5" applyFont="1" applyBorder="1"/>
    <xf numFmtId="0" fontId="16" fillId="0" borderId="0" xfId="5" applyFont="1" applyFill="1" applyBorder="1"/>
    <xf numFmtId="0" fontId="12" fillId="0" borderId="0" xfId="5" applyFont="1" applyFill="1" applyBorder="1"/>
    <xf numFmtId="0" fontId="21" fillId="0" borderId="0" xfId="5" applyFont="1" applyFill="1" applyBorder="1" applyAlignment="1">
      <alignment wrapText="1"/>
    </xf>
    <xf numFmtId="0" fontId="7" fillId="0" borderId="0" xfId="5" applyFont="1" applyBorder="1" applyAlignment="1">
      <alignment horizontal="left" wrapText="1"/>
    </xf>
    <xf numFmtId="164" fontId="5" fillId="0" borderId="0" xfId="5" applyNumberFormat="1" applyBorder="1"/>
    <xf numFmtId="0" fontId="17" fillId="0" borderId="0" xfId="5" applyFont="1" applyFill="1" applyBorder="1"/>
    <xf numFmtId="0" fontId="18" fillId="0" borderId="0" xfId="5" applyFont="1" applyFill="1" applyBorder="1"/>
    <xf numFmtId="0" fontId="15" fillId="0" borderId="0" xfId="5" applyFont="1" applyFill="1" applyBorder="1"/>
    <xf numFmtId="0" fontId="13" fillId="0" borderId="0" xfId="5" applyFont="1" applyFill="1" applyBorder="1"/>
    <xf numFmtId="0" fontId="15" fillId="0" borderId="0" xfId="5" applyFont="1" applyFill="1" applyBorder="1" applyAlignment="1">
      <alignment horizontal="center"/>
    </xf>
    <xf numFmtId="0" fontId="18" fillId="6" borderId="0" xfId="5" applyFont="1" applyFill="1" applyBorder="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Fill="1" applyBorder="1"/>
    <xf numFmtId="3" fontId="12" fillId="0" borderId="28" xfId="5" applyNumberFormat="1" applyFont="1" applyFill="1" applyBorder="1"/>
    <xf numFmtId="0" fontId="16" fillId="0" borderId="21" xfId="5" applyFont="1" applyFill="1" applyBorder="1" applyAlignment="1">
      <alignment horizontal="center" vertical="center"/>
    </xf>
    <xf numFmtId="0" fontId="16" fillId="0" borderId="45" xfId="5" applyFont="1" applyFill="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Fill="1" applyBorder="1"/>
    <xf numFmtId="3" fontId="16" fillId="0" borderId="40" xfId="5" applyNumberFormat="1" applyFont="1" applyFill="1" applyBorder="1"/>
    <xf numFmtId="0" fontId="12" fillId="0" borderId="35" xfId="5" applyFont="1" applyFill="1" applyBorder="1" applyAlignment="1">
      <alignment horizontal="left" vertical="center"/>
    </xf>
    <xf numFmtId="0" fontId="12" fillId="0" borderId="2" xfId="5" applyFont="1" applyFill="1" applyBorder="1" applyAlignment="1">
      <alignment vertical="center"/>
    </xf>
    <xf numFmtId="0" fontId="12" fillId="0" borderId="41" xfId="5" applyFont="1" applyFill="1" applyBorder="1" applyAlignment="1">
      <alignment vertical="center"/>
    </xf>
    <xf numFmtId="0" fontId="16" fillId="0" borderId="20" xfId="5" applyFont="1" applyFill="1" applyBorder="1" applyAlignment="1">
      <alignment vertical="center" wrapText="1"/>
    </xf>
    <xf numFmtId="0" fontId="12" fillId="0" borderId="2" xfId="5" applyFont="1" applyFill="1" applyBorder="1" applyAlignment="1">
      <alignment vertical="center" wrapText="1"/>
    </xf>
    <xf numFmtId="0" fontId="12" fillId="0" borderId="7" xfId="5" applyFont="1" applyFill="1" applyBorder="1" applyAlignment="1">
      <alignment vertical="center"/>
    </xf>
    <xf numFmtId="0" fontId="16" fillId="0" borderId="41" xfId="5" applyFont="1" applyFill="1" applyBorder="1" applyAlignment="1">
      <alignment horizontal="center" vertical="center"/>
    </xf>
    <xf numFmtId="0" fontId="16" fillId="0" borderId="42" xfId="5" applyFont="1" applyFill="1" applyBorder="1" applyAlignment="1">
      <alignment horizontal="center" vertical="center"/>
    </xf>
    <xf numFmtId="0" fontId="12" fillId="0" borderId="38" xfId="5" applyFont="1" applyFill="1" applyBorder="1" applyAlignment="1">
      <alignment horizontal="center" vertical="center"/>
    </xf>
    <xf numFmtId="0" fontId="12" fillId="0" borderId="29" xfId="5" applyFont="1" applyFill="1" applyBorder="1" applyAlignment="1">
      <alignment horizontal="center" vertical="center"/>
    </xf>
    <xf numFmtId="0" fontId="12" fillId="0" borderId="29" xfId="5" applyFont="1" applyFill="1" applyBorder="1" applyAlignment="1">
      <alignment horizontal="center" vertical="center" wrapText="1"/>
    </xf>
    <xf numFmtId="0" fontId="12" fillId="0" borderId="33" xfId="5" applyFont="1" applyFill="1" applyBorder="1" applyAlignment="1">
      <alignment horizontal="center" vertical="center" wrapText="1"/>
    </xf>
    <xf numFmtId="0" fontId="17" fillId="0" borderId="0" xfId="5" applyFont="1" applyFill="1" applyBorder="1" applyAlignment="1">
      <alignment vertical="center"/>
    </xf>
    <xf numFmtId="0" fontId="13" fillId="0" borderId="0" xfId="5" applyFont="1" applyFill="1" applyBorder="1" applyAlignment="1">
      <alignment vertical="center"/>
    </xf>
    <xf numFmtId="0" fontId="22" fillId="0" borderId="0" xfId="5" applyFont="1" applyFill="1" applyBorder="1" applyAlignment="1">
      <alignment vertical="center"/>
    </xf>
    <xf numFmtId="0" fontId="12" fillId="0" borderId="0" xfId="5" applyFont="1" applyFill="1" applyBorder="1" applyAlignment="1">
      <alignment vertical="center"/>
    </xf>
    <xf numFmtId="0" fontId="7" fillId="0" borderId="0" xfId="5" applyFont="1" applyBorder="1" applyAlignment="1">
      <alignment horizontal="left" vertical="center" wrapText="1"/>
    </xf>
    <xf numFmtId="0" fontId="0" fillId="0" borderId="0" xfId="0" applyAlignment="1">
      <alignment vertical="center"/>
    </xf>
    <xf numFmtId="0" fontId="15" fillId="0" borderId="0" xfId="5" applyFont="1"/>
    <xf numFmtId="0" fontId="16" fillId="0" borderId="43" xfId="5" applyFont="1" applyBorder="1" applyAlignment="1">
      <alignment horizontal="center" vertical="center"/>
    </xf>
    <xf numFmtId="0" fontId="16" fillId="0" borderId="33" xfId="5" applyFont="1" applyFill="1" applyBorder="1" applyAlignment="1">
      <alignment horizontal="center" vertical="center" wrapText="1"/>
    </xf>
    <xf numFmtId="164" fontId="12" fillId="0" borderId="40" xfId="5" applyNumberFormat="1" applyFont="1" applyFill="1" applyBorder="1"/>
    <xf numFmtId="0" fontId="12" fillId="0" borderId="32" xfId="5" applyFont="1" applyFill="1" applyBorder="1" applyAlignment="1">
      <alignment horizontal="center" vertical="center"/>
    </xf>
    <xf numFmtId="0" fontId="12" fillId="0" borderId="5" xfId="5" applyFont="1" applyFill="1" applyBorder="1" applyAlignment="1">
      <alignment vertical="center"/>
    </xf>
    <xf numFmtId="3" fontId="12" fillId="0" borderId="37" xfId="5" applyNumberFormat="1" applyFont="1" applyFill="1" applyBorder="1"/>
    <xf numFmtId="0" fontId="12" fillId="0" borderId="46" xfId="5" applyFont="1" applyFill="1" applyBorder="1" applyAlignment="1">
      <alignment horizontal="center" vertical="center"/>
    </xf>
    <xf numFmtId="0" fontId="12" fillId="0" borderId="47" xfId="5" applyFont="1" applyFill="1" applyBorder="1" applyAlignment="1">
      <alignment vertical="center"/>
    </xf>
    <xf numFmtId="3" fontId="12" fillId="0" borderId="48" xfId="5" applyNumberFormat="1" applyFont="1" applyFill="1" applyBorder="1"/>
    <xf numFmtId="3" fontId="12" fillId="0" borderId="34" xfId="5" applyNumberFormat="1" applyFont="1" applyFill="1" applyBorder="1"/>
    <xf numFmtId="0" fontId="15" fillId="0" borderId="32" xfId="5" applyFont="1" applyBorder="1" applyAlignment="1">
      <alignment horizontal="center" vertical="center"/>
    </xf>
    <xf numFmtId="0" fontId="12" fillId="0" borderId="31" xfId="5" applyFont="1" applyFill="1" applyBorder="1" applyAlignment="1">
      <alignment horizontal="center" vertical="center"/>
    </xf>
    <xf numFmtId="0" fontId="12" fillId="0" borderId="25" xfId="5" applyFont="1" applyFill="1" applyBorder="1"/>
    <xf numFmtId="0" fontId="12" fillId="0" borderId="31" xfId="5" applyFont="1" applyFill="1" applyBorder="1" applyAlignment="1">
      <alignment horizontal="center" vertical="center" wrapText="1"/>
    </xf>
    <xf numFmtId="0" fontId="12" fillId="0" borderId="7" xfId="5" applyFont="1" applyFill="1" applyBorder="1" applyAlignment="1">
      <alignment vertical="center" wrapText="1"/>
    </xf>
    <xf numFmtId="0" fontId="16" fillId="0" borderId="43" xfId="5" applyFont="1" applyBorder="1" applyAlignment="1">
      <alignment horizontal="center" vertical="center"/>
    </xf>
    <xf numFmtId="0" fontId="1" fillId="0" borderId="32" xfId="5" applyFont="1" applyBorder="1" applyAlignment="1">
      <alignment horizontal="center" vertical="center"/>
    </xf>
    <xf numFmtId="0" fontId="16" fillId="0" borderId="2" xfId="5" applyFont="1" applyFill="1" applyBorder="1" applyAlignment="1">
      <alignment horizontal="right" vertical="center"/>
    </xf>
    <xf numFmtId="0" fontId="16" fillId="0" borderId="35" xfId="5" applyFont="1" applyFill="1" applyBorder="1" applyAlignment="1">
      <alignment horizontal="right" vertical="center"/>
    </xf>
    <xf numFmtId="0" fontId="16" fillId="0" borderId="20" xfId="5" applyFont="1" applyFill="1" applyBorder="1" applyAlignment="1">
      <alignment horizontal="right"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Fill="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Fill="1" applyBorder="1"/>
    <xf numFmtId="0" fontId="12" fillId="0" borderId="43" xfId="5" applyFont="1" applyFill="1" applyBorder="1" applyAlignment="1">
      <alignment horizontal="center" vertical="center"/>
    </xf>
    <xf numFmtId="164" fontId="12" fillId="0" borderId="42" xfId="5" applyNumberFormat="1" applyFont="1" applyFill="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5" fillId="6" borderId="0" xfId="0" applyFont="1" applyFill="1" applyAlignment="1">
      <alignment horizontal="center" vertical="center"/>
    </xf>
    <xf numFmtId="0" fontId="12" fillId="0" borderId="26" xfId="5" applyFont="1" applyFill="1" applyBorder="1" applyAlignment="1">
      <alignment horizontal="center" vertical="center" wrapText="1"/>
    </xf>
    <xf numFmtId="0" fontId="12" fillId="0" borderId="6" xfId="5" applyFont="1" applyFill="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Fill="1" applyBorder="1" applyAlignment="1">
      <alignment horizontal="center" vertical="center" wrapText="1"/>
    </xf>
    <xf numFmtId="3" fontId="16" fillId="3" borderId="41" xfId="5" applyNumberFormat="1" applyFont="1" applyFill="1" applyBorder="1"/>
    <xf numFmtId="0" fontId="16" fillId="0" borderId="41" xfId="5" applyFont="1" applyFill="1" applyBorder="1" applyAlignment="1">
      <alignment vertical="center" wrapText="1"/>
    </xf>
    <xf numFmtId="3" fontId="16" fillId="0" borderId="41" xfId="5" applyNumberFormat="1" applyFont="1" applyFill="1" applyBorder="1"/>
    <xf numFmtId="3" fontId="12" fillId="0" borderId="52" xfId="5" applyNumberFormat="1" applyFont="1" applyFill="1" applyBorder="1"/>
    <xf numFmtId="0" fontId="15" fillId="6" borderId="0" xfId="5" applyFont="1" applyFill="1" applyBorder="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Fill="1" applyBorder="1" applyAlignment="1">
      <alignment horizontal="center"/>
    </xf>
    <xf numFmtId="0" fontId="16" fillId="0" borderId="35" xfId="0" applyFont="1" applyFill="1" applyBorder="1" applyAlignment="1">
      <alignment horizontal="center" vertical="center"/>
    </xf>
    <xf numFmtId="0" fontId="16" fillId="0" borderId="39" xfId="0" applyFont="1" applyFill="1" applyBorder="1" applyAlignment="1">
      <alignment horizontal="center" vertical="center"/>
    </xf>
    <xf numFmtId="0" fontId="13" fillId="0" borderId="0" xfId="5" applyFont="1" applyBorder="1" applyAlignment="1">
      <alignment horizontal="left"/>
    </xf>
    <xf numFmtId="0" fontId="15" fillId="0" borderId="28" xfId="0" applyFont="1" applyFill="1" applyBorder="1" applyAlignment="1">
      <alignment wrapText="1"/>
    </xf>
    <xf numFmtId="0" fontId="15" fillId="0" borderId="34" xfId="0" applyFont="1" applyFill="1" applyBorder="1" applyAlignment="1">
      <alignment wrapText="1"/>
    </xf>
    <xf numFmtId="0" fontId="0" fillId="5" borderId="2" xfId="0" applyFill="1" applyBorder="1"/>
    <xf numFmtId="0" fontId="15" fillId="6" borderId="0" xfId="0" applyFont="1" applyFill="1" applyBorder="1" applyAlignment="1">
      <alignment vertical="top"/>
    </xf>
    <xf numFmtId="0" fontId="15" fillId="6" borderId="0" xfId="0" applyFont="1" applyFill="1" applyBorder="1" applyAlignment="1">
      <alignment horizontal="center" vertical="center"/>
    </xf>
    <xf numFmtId="0" fontId="15" fillId="6" borderId="0" xfId="0" applyFont="1" applyFill="1" applyAlignment="1">
      <alignment vertical="center"/>
    </xf>
    <xf numFmtId="0" fontId="0" fillId="6" borderId="0" xfId="0" applyFill="1" applyAlignment="1"/>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Fill="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Border="1" applyAlignment="1">
      <alignment horizontal="center" vertical="center"/>
    </xf>
    <xf numFmtId="0" fontId="15" fillId="6" borderId="0" xfId="0" applyFont="1" applyFill="1" applyBorder="1" applyAlignment="1"/>
    <xf numFmtId="0" fontId="15" fillId="6" borderId="0" xfId="0" applyFont="1" applyFill="1" applyBorder="1" applyAlignment="1">
      <alignment horizontal="center"/>
    </xf>
    <xf numFmtId="0" fontId="0" fillId="6" borderId="30" xfId="0"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0" fontId="16" fillId="0" borderId="43" xfId="5" applyFont="1" applyBorder="1" applyAlignment="1">
      <alignment horizontal="center" vertical="center"/>
    </xf>
    <xf numFmtId="0" fontId="13" fillId="0" borderId="0" xfId="5" applyFont="1" applyBorder="1" applyAlignment="1">
      <alignment horizontal="lef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Fill="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Fill="1" applyBorder="1" applyAlignment="1">
      <alignment horizontal="center" vertical="center"/>
    </xf>
    <xf numFmtId="3" fontId="24" fillId="0" borderId="28" xfId="5" applyNumberFormat="1" applyFont="1" applyFill="1" applyBorder="1" applyAlignment="1">
      <alignment horizontal="center" vertical="center"/>
    </xf>
    <xf numFmtId="0" fontId="25" fillId="0" borderId="28" xfId="5" applyFont="1" applyBorder="1"/>
    <xf numFmtId="3" fontId="24" fillId="0" borderId="37" xfId="5" applyNumberFormat="1" applyFont="1" applyFill="1" applyBorder="1" applyAlignment="1">
      <alignment horizontal="center" vertical="center"/>
    </xf>
    <xf numFmtId="166" fontId="24" fillId="0" borderId="40" xfId="5" applyNumberFormat="1" applyFont="1" applyFill="1" applyBorder="1" applyAlignment="1">
      <alignment horizontal="center" vertical="center"/>
    </xf>
    <xf numFmtId="164" fontId="24" fillId="0" borderId="34" xfId="5" applyNumberFormat="1" applyFont="1" applyFill="1" applyBorder="1" applyAlignment="1">
      <alignment horizontal="center" vertical="center"/>
    </xf>
    <xf numFmtId="166" fontId="24" fillId="0" borderId="37" xfId="5" applyNumberFormat="1" applyFont="1" applyFill="1" applyBorder="1" applyAlignment="1">
      <alignment horizontal="center"/>
    </xf>
    <xf numFmtId="166" fontId="26" fillId="0" borderId="48" xfId="5" applyNumberFormat="1" applyFont="1" applyFill="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Fill="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Fill="1" applyBorder="1" applyAlignment="1">
      <alignment vertical="center"/>
    </xf>
    <xf numFmtId="0" fontId="12" fillId="0" borderId="53" xfId="0" applyFont="1" applyFill="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6" fillId="0" borderId="2"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0" fontId="15" fillId="7" borderId="14" xfId="0" applyFont="1" applyFill="1" applyBorder="1"/>
    <xf numFmtId="0" fontId="15" fillId="2" borderId="7" xfId="0" applyFont="1" applyFill="1" applyBorder="1" applyAlignment="1">
      <alignment vertical="center"/>
    </xf>
    <xf numFmtId="0" fontId="0" fillId="2" borderId="2" xfId="0" applyFill="1" applyBorder="1"/>
    <xf numFmtId="0" fontId="15" fillId="2" borderId="2" xfId="0" applyFont="1" applyFill="1" applyBorder="1"/>
    <xf numFmtId="0" fontId="15" fillId="2" borderId="5" xfId="0" applyFont="1" applyFill="1" applyBorder="1"/>
    <xf numFmtId="3" fontId="26" fillId="0" borderId="40" xfId="5" applyNumberFormat="1" applyFont="1" applyFill="1" applyBorder="1" applyAlignment="1">
      <alignment horizontal="center" vertical="center"/>
    </xf>
    <xf numFmtId="0" fontId="16" fillId="0" borderId="0" xfId="5" applyFont="1" applyFill="1" applyBorder="1" applyAlignment="1">
      <alignment horizontal="center" vertical="center" wrapText="1"/>
    </xf>
    <xf numFmtId="3" fontId="12" fillId="0" borderId="0" xfId="5" applyNumberFormat="1" applyFont="1" applyFill="1" applyBorder="1"/>
    <xf numFmtId="3" fontId="16" fillId="0" borderId="0" xfId="5" applyNumberFormat="1" applyFont="1" applyFill="1" applyBorder="1"/>
    <xf numFmtId="3" fontId="16" fillId="0" borderId="14" xfId="5" applyNumberFormat="1" applyFont="1" applyFill="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Fill="1" applyBorder="1"/>
    <xf numFmtId="0" fontId="15" fillId="0" borderId="62" xfId="5" applyFont="1" applyFill="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5" fillId="0" borderId="61" xfId="5" applyFont="1" applyBorder="1"/>
    <xf numFmtId="0" fontId="15" fillId="0" borderId="62" xfId="5" applyFont="1" applyBorder="1"/>
    <xf numFmtId="0" fontId="12" fillId="0" borderId="0" xfId="0" applyFont="1" applyFill="1" applyBorder="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165" fontId="12" fillId="7" borderId="2" xfId="1" applyNumberFormat="1" applyFont="1" applyFill="1" applyBorder="1" applyAlignment="1">
      <alignment horizontal="center" vertical="center"/>
    </xf>
    <xf numFmtId="37" fontId="12" fillId="0" borderId="0" xfId="1" applyNumberFormat="1" applyFont="1" applyFill="1" applyBorder="1" applyAlignment="1" applyProtection="1">
      <alignment horizontal="center" vertical="center" readingOrder="1"/>
    </xf>
    <xf numFmtId="37" fontId="16" fillId="7" borderId="2" xfId="1" applyNumberFormat="1" applyFont="1" applyFill="1" applyBorder="1" applyAlignment="1" applyProtection="1">
      <alignment horizontal="center" vertical="center" wrapText="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2" xfId="0" applyFill="1" applyBorder="1" applyAlignment="1"/>
    <xf numFmtId="0" fontId="0" fillId="5" borderId="13" xfId="0" applyFill="1" applyBorder="1" applyAlignment="1"/>
    <xf numFmtId="0" fontId="13" fillId="6" borderId="0" xfId="0" applyFont="1" applyFill="1" applyBorder="1" applyAlignment="1"/>
    <xf numFmtId="0" fontId="16" fillId="0" borderId="2" xfId="0" applyFont="1" applyFill="1" applyBorder="1" applyAlignment="1"/>
    <xf numFmtId="0" fontId="12" fillId="0" borderId="2" xfId="0" applyFont="1" applyFill="1" applyBorder="1" applyAlignment="1"/>
    <xf numFmtId="0" fontId="12" fillId="0" borderId="2" xfId="0" applyFont="1" applyFill="1" applyBorder="1" applyAlignment="1">
      <alignment horizontal="left"/>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2" borderId="2" xfId="0" applyFont="1" applyFill="1" applyBorder="1" applyAlignment="1">
      <alignment horizontal="left"/>
    </xf>
    <xf numFmtId="0" fontId="12" fillId="2" borderId="2" xfId="0" applyFont="1" applyFill="1" applyBorder="1" applyAlignment="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4" borderId="20" xfId="0" applyFont="1" applyFill="1" applyBorder="1"/>
    <xf numFmtId="0" fontId="15" fillId="6" borderId="43" xfId="0" applyFont="1" applyFill="1" applyBorder="1" applyAlignment="1">
      <alignment horizontal="center" vertical="center"/>
    </xf>
    <xf numFmtId="0" fontId="16" fillId="6" borderId="41" xfId="0" applyFont="1" applyFill="1" applyBorder="1"/>
    <xf numFmtId="0" fontId="15" fillId="7" borderId="60"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5" borderId="5" xfId="0" applyFont="1" applyFill="1" applyBorder="1"/>
    <xf numFmtId="0" fontId="15" fillId="6" borderId="43" xfId="0" applyFont="1" applyFill="1" applyBorder="1"/>
    <xf numFmtId="0" fontId="15" fillId="3" borderId="41"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5" fillId="6" borderId="0" xfId="0" applyFont="1" applyFill="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Fill="1" applyAlignment="1">
      <alignment horizontal="right"/>
    </xf>
    <xf numFmtId="0" fontId="1" fillId="0" borderId="0" xfId="0" applyFont="1" applyAlignment="1">
      <alignment wrapText="1"/>
    </xf>
    <xf numFmtId="3" fontId="12" fillId="9" borderId="56" xfId="5" applyNumberFormat="1" applyFont="1" applyFill="1" applyBorder="1" applyAlignment="1">
      <alignment horizontal="center" vertical="center"/>
    </xf>
    <xf numFmtId="0" fontId="16" fillId="8" borderId="2" xfId="0" applyFont="1" applyFill="1" applyBorder="1" applyAlignment="1">
      <alignment horizontal="center" vertical="center" wrapText="1"/>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6" fillId="0" borderId="2" xfId="0" applyFont="1" applyFill="1" applyBorder="1" applyAlignment="1">
      <alignment horizontal="right" vertical="center" wrapText="1"/>
    </xf>
    <xf numFmtId="0" fontId="12" fillId="0" borderId="0" xfId="0" applyFont="1" applyFill="1" applyBorder="1" applyAlignment="1">
      <alignment vertical="center" wrapText="1"/>
    </xf>
    <xf numFmtId="0" fontId="28" fillId="2" borderId="2" xfId="8" applyFill="1" applyBorder="1" applyAlignment="1"/>
    <xf numFmtId="0" fontId="1" fillId="5" borderId="2" xfId="0" applyFont="1" applyFill="1" applyBorder="1" applyAlignment="1"/>
    <xf numFmtId="0" fontId="1" fillId="5" borderId="2" xfId="0" applyFont="1" applyFill="1" applyBorder="1"/>
    <xf numFmtId="0" fontId="1" fillId="5" borderId="13" xfId="0" applyFont="1" applyFill="1" applyBorder="1" applyAlignment="1"/>
    <xf numFmtId="165" fontId="12" fillId="5" borderId="5" xfId="1" applyNumberFormat="1" applyFont="1" applyFill="1" applyBorder="1"/>
    <xf numFmtId="165" fontId="12" fillId="0" borderId="24" xfId="1" applyNumberFormat="1" applyFont="1" applyFill="1" applyBorder="1"/>
    <xf numFmtId="165" fontId="12" fillId="5" borderId="7" xfId="1" applyNumberFormat="1" applyFont="1" applyFill="1" applyBorder="1"/>
    <xf numFmtId="165" fontId="12" fillId="5" borderId="2" xfId="1" applyNumberFormat="1" applyFont="1" applyFill="1" applyBorder="1"/>
    <xf numFmtId="165" fontId="12" fillId="3" borderId="2" xfId="1" applyNumberFormat="1" applyFont="1" applyFill="1" applyBorder="1"/>
    <xf numFmtId="165" fontId="12" fillId="3" borderId="5" xfId="1" applyNumberFormat="1" applyFont="1" applyFill="1" applyBorder="1"/>
    <xf numFmtId="165" fontId="12" fillId="5" borderId="47" xfId="1" applyNumberFormat="1" applyFont="1" applyFill="1" applyBorder="1"/>
    <xf numFmtId="165" fontId="12" fillId="2" borderId="7" xfId="1" applyNumberFormat="1" applyFont="1" applyFill="1" applyBorder="1"/>
    <xf numFmtId="165" fontId="12" fillId="7" borderId="2" xfId="1" applyNumberFormat="1" applyFont="1" applyFill="1" applyBorder="1"/>
    <xf numFmtId="165" fontId="12" fillId="3" borderId="5" xfId="1" applyNumberFormat="1" applyFont="1" applyFill="1" applyBorder="1" applyAlignment="1">
      <alignment horizontal="center"/>
    </xf>
    <xf numFmtId="43" fontId="12" fillId="2" borderId="2" xfId="1" applyFont="1" applyFill="1" applyBorder="1"/>
    <xf numFmtId="43" fontId="16" fillId="7" borderId="2" xfId="1" applyFont="1" applyFill="1" applyBorder="1"/>
    <xf numFmtId="43" fontId="12" fillId="2" borderId="7" xfId="1" applyFont="1" applyFill="1" applyBorder="1"/>
    <xf numFmtId="43" fontId="16" fillId="3" borderId="60" xfId="1" applyFont="1" applyFill="1" applyBorder="1"/>
    <xf numFmtId="43" fontId="16" fillId="7" borderId="20" xfId="1" applyFont="1" applyFill="1" applyBorder="1"/>
    <xf numFmtId="10" fontId="12" fillId="3" borderId="20" xfId="5" applyNumberFormat="1" applyFont="1" applyFill="1" applyBorder="1"/>
    <xf numFmtId="0" fontId="23" fillId="0" borderId="0" xfId="0" applyFont="1" applyBorder="1" applyAlignment="1">
      <alignment horizontal="left" vertical="center"/>
    </xf>
    <xf numFmtId="9" fontId="0" fillId="18" borderId="2" xfId="6" applyFont="1" applyFill="1" applyBorder="1"/>
    <xf numFmtId="0" fontId="15" fillId="6" borderId="0" xfId="0" applyFont="1" applyFill="1" applyAlignment="1">
      <alignment horizontal="center" vertical="center"/>
    </xf>
    <xf numFmtId="0" fontId="15" fillId="6" borderId="0" xfId="0" applyFont="1" applyFill="1" applyBorder="1" applyAlignment="1">
      <alignment horizontal="center"/>
    </xf>
    <xf numFmtId="0" fontId="15" fillId="6" borderId="0" xfId="0" applyFont="1" applyFill="1" applyBorder="1" applyAlignment="1">
      <alignment horizontal="center" vertical="center"/>
    </xf>
    <xf numFmtId="0" fontId="15" fillId="6" borderId="0" xfId="0" applyFont="1" applyFill="1" applyBorder="1" applyAlignment="1">
      <alignment horizontal="left" vertical="top" wrapText="1"/>
    </xf>
    <xf numFmtId="0" fontId="18" fillId="6" borderId="0" xfId="0" applyFont="1" applyFill="1" applyBorder="1" applyAlignment="1">
      <alignment horizontal="center" vertical="center"/>
    </xf>
    <xf numFmtId="0" fontId="17" fillId="6" borderId="0" xfId="5" applyFont="1" applyFill="1" applyBorder="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38" xfId="5" applyFont="1" applyFill="1" applyBorder="1" applyAlignment="1">
      <alignment horizontal="center" vertical="center"/>
    </xf>
    <xf numFmtId="0" fontId="16" fillId="0" borderId="49" xfId="5" applyFont="1" applyFill="1" applyBorder="1" applyAlignment="1">
      <alignment horizontal="center" vertical="center"/>
    </xf>
    <xf numFmtId="0" fontId="16" fillId="0" borderId="51" xfId="5" applyFont="1" applyFill="1" applyBorder="1" applyAlignment="1">
      <alignment horizontal="center" vertical="center"/>
    </xf>
    <xf numFmtId="0" fontId="16" fillId="0" borderId="24" xfId="5" applyFont="1" applyFill="1" applyBorder="1" applyAlignment="1">
      <alignment horizontal="center" vertical="center"/>
    </xf>
    <xf numFmtId="0" fontId="17" fillId="0" borderId="0" xfId="5" applyFont="1" applyBorder="1" applyAlignment="1">
      <alignment horizontal="left"/>
    </xf>
    <xf numFmtId="0" fontId="13" fillId="0" borderId="0" xfId="5" applyFont="1" applyBorder="1" applyAlignment="1">
      <alignment horizontal="left"/>
    </xf>
    <xf numFmtId="0" fontId="21" fillId="0" borderId="43" xfId="5" applyFont="1" applyFill="1" applyBorder="1" applyAlignment="1">
      <alignment horizontal="left" wrapText="1"/>
    </xf>
    <xf numFmtId="0" fontId="21" fillId="0" borderId="41" xfId="5" applyFont="1" applyFill="1" applyBorder="1" applyAlignment="1">
      <alignment horizontal="left" wrapText="1"/>
    </xf>
    <xf numFmtId="0" fontId="21" fillId="0" borderId="42" xfId="5" applyFont="1" applyFill="1" applyBorder="1" applyAlignment="1">
      <alignment horizontal="left" wrapText="1"/>
    </xf>
    <xf numFmtId="0" fontId="12" fillId="0" borderId="2" xfId="0" applyFont="1" applyFill="1" applyBorder="1" applyAlignment="1">
      <alignment horizontal="left" vertical="center" wrapText="1"/>
    </xf>
    <xf numFmtId="0" fontId="16" fillId="0" borderId="2"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6" fillId="0" borderId="20" xfId="0" applyFont="1" applyFill="1" applyBorder="1" applyAlignment="1">
      <alignment horizontal="right" vertical="center" wrapText="1"/>
    </xf>
    <xf numFmtId="0" fontId="16" fillId="8" borderId="2" xfId="0" applyFont="1" applyFill="1" applyBorder="1" applyAlignment="1">
      <alignment horizontal="center" vertical="center"/>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Fill="1" applyBorder="1" applyAlignment="1">
      <alignment horizontal="right"/>
    </xf>
    <xf numFmtId="0" fontId="13" fillId="0" borderId="13" xfId="0" applyFont="1" applyFill="1" applyBorder="1" applyAlignment="1">
      <alignment horizontal="right"/>
    </xf>
    <xf numFmtId="0" fontId="12" fillId="7" borderId="13" xfId="0" applyNumberFormat="1" applyFont="1" applyFill="1" applyBorder="1" applyAlignment="1">
      <alignment horizontal="left" readingOrder="1"/>
    </xf>
    <xf numFmtId="0" fontId="12" fillId="7" borderId="12" xfId="0" applyNumberFormat="1" applyFont="1" applyFill="1" applyBorder="1" applyAlignment="1">
      <alignment horizontal="left" readingOrder="1"/>
    </xf>
    <xf numFmtId="0" fontId="12" fillId="7" borderId="27" xfId="0" applyNumberFormat="1" applyFont="1" applyFill="1" applyBorder="1" applyAlignment="1">
      <alignment horizontal="left" readingOrder="1"/>
    </xf>
    <xf numFmtId="9" fontId="15" fillId="0" borderId="18"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Fill="1" applyBorder="1" applyAlignment="1">
      <alignment horizontal="right"/>
    </xf>
    <xf numFmtId="0" fontId="14" fillId="0" borderId="8" xfId="0" applyFont="1" applyFill="1" applyBorder="1" applyAlignment="1">
      <alignment horizontal="right"/>
    </xf>
    <xf numFmtId="0" fontId="14" fillId="7" borderId="13" xfId="0" applyNumberFormat="1" applyFont="1" applyFill="1" applyBorder="1" applyAlignment="1">
      <alignment horizontal="left"/>
    </xf>
    <xf numFmtId="0" fontId="14" fillId="7" borderId="27" xfId="0" applyNumberFormat="1" applyFont="1" applyFill="1" applyBorder="1" applyAlignment="1">
      <alignment horizontal="lef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cellXfs>
  <cellStyles count="16">
    <cellStyle name="Comma" xfId="1" builtinId="3"/>
    <cellStyle name="Comma 2" xfId="2" xr:uid="{00000000-0005-0000-0000-000001000000}"/>
    <cellStyle name="Comma 2 2" xfId="15" xr:uid="{00000000-0005-0000-0000-000002000000}"/>
    <cellStyle name="Comma 3" xfId="10" xr:uid="{00000000-0005-0000-0000-000003000000}"/>
    <cellStyle name="Comma 4" xfId="12" xr:uid="{00000000-0005-0000-0000-000004000000}"/>
    <cellStyle name="Currency" xfId="3" builtinId="4"/>
    <cellStyle name="Currency 2" xfId="4" xr:uid="{00000000-0005-0000-0000-000006000000}"/>
    <cellStyle name="Hyperlink" xfId="8" builtinId="8"/>
    <cellStyle name="Normal" xfId="0" builtinId="0"/>
    <cellStyle name="Normal 14" xfId="13" xr:uid="{00000000-0005-0000-0000-000009000000}"/>
    <cellStyle name="Normal 2" xfId="5" xr:uid="{00000000-0005-0000-0000-00000A000000}"/>
    <cellStyle name="Normal 2 2" xfId="14" xr:uid="{00000000-0005-0000-0000-00000B000000}"/>
    <cellStyle name="Normal 3" xfId="9" xr:uid="{00000000-0005-0000-0000-00000C000000}"/>
    <cellStyle name="Normal 3 2 2" xfId="11" xr:uid="{00000000-0005-0000-0000-00000D000000}"/>
    <cellStyle name="Percent" xfId="6" builtinId="5"/>
    <cellStyle name="Percent 2" xfId="7" xr:uid="{00000000-0005-0000-0000-00000F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hdd.admin@state.or.us</a:t>
          </a:r>
        </a:p>
        <a:p>
          <a:endParaRPr lang="en-US" sz="1100" b="1" baseline="0">
            <a:latin typeface="Arial" panose="020B0604020202020204" pitchFamily="34" charset="0"/>
            <a:cs typeface="Arial" panose="020B0604020202020204" pitchFamily="34" charset="0"/>
          </a:endParaRP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zoomScale="115" zoomScaleNormal="115" workbookViewId="0">
      <selection activeCell="B47" sqref="B47"/>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
  <sheetViews>
    <sheetView workbookViewId="0">
      <selection activeCell="C2" sqref="C2"/>
    </sheetView>
  </sheetViews>
  <sheetFormatPr defaultRowHeight="12.75" x14ac:dyDescent="0.2"/>
  <cols>
    <col min="1" max="1" width="47.140625" customWidth="1"/>
    <col min="3" max="3" width="116.42578125" customWidth="1"/>
  </cols>
  <sheetData>
    <row r="1" spans="1:3" x14ac:dyDescent="0.2">
      <c r="A1" s="286" t="s">
        <v>177</v>
      </c>
      <c r="B1" s="286" t="s">
        <v>178</v>
      </c>
      <c r="C1" s="286" t="s">
        <v>179</v>
      </c>
    </row>
    <row r="2" spans="1:3" ht="25.5" x14ac:dyDescent="0.2">
      <c r="A2" s="286" t="s">
        <v>197</v>
      </c>
      <c r="B2" s="286" t="s">
        <v>198</v>
      </c>
      <c r="C2" s="368" t="s">
        <v>201</v>
      </c>
    </row>
    <row r="3" spans="1:3" x14ac:dyDescent="0.2">
      <c r="A3" s="286" t="s">
        <v>194</v>
      </c>
      <c r="B3" s="286" t="s">
        <v>195</v>
      </c>
      <c r="C3" s="286" t="s">
        <v>196</v>
      </c>
    </row>
    <row r="4" spans="1:3" x14ac:dyDescent="0.2">
      <c r="A4" s="286" t="s">
        <v>191</v>
      </c>
      <c r="B4" s="286" t="s">
        <v>192</v>
      </c>
      <c r="C4" s="286" t="s">
        <v>193</v>
      </c>
    </row>
    <row r="5" spans="1:3" ht="25.5" x14ac:dyDescent="0.2">
      <c r="A5" s="286" t="s">
        <v>180</v>
      </c>
      <c r="B5" s="286" t="s">
        <v>181</v>
      </c>
      <c r="C5" s="368" t="s">
        <v>190</v>
      </c>
    </row>
    <row r="6" spans="1:3" x14ac:dyDescent="0.2">
      <c r="A6" s="286" t="s">
        <v>182</v>
      </c>
      <c r="B6" s="286" t="s">
        <v>183</v>
      </c>
      <c r="C6" s="286" t="s">
        <v>189</v>
      </c>
    </row>
    <row r="7" spans="1:3" x14ac:dyDescent="0.2">
      <c r="A7" s="286" t="s">
        <v>184</v>
      </c>
      <c r="B7" s="286" t="s">
        <v>185</v>
      </c>
      <c r="C7" s="286"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E60"/>
  <sheetViews>
    <sheetView tabSelected="1" workbookViewId="0">
      <selection activeCell="D12" sqref="D12"/>
    </sheetView>
  </sheetViews>
  <sheetFormatPr defaultRowHeight="12.75" x14ac:dyDescent="0.2"/>
  <cols>
    <col min="1" max="1" width="5.140625" style="14" customWidth="1"/>
    <col min="2" max="2" width="54.5703125" style="14" customWidth="1"/>
    <col min="3" max="3" width="49.140625" style="14" customWidth="1"/>
    <col min="4" max="4" width="19.85546875" style="14" customWidth="1"/>
    <col min="5" max="5" width="25.7109375" style="14" customWidth="1"/>
    <col min="6" max="6" width="9.140625" style="14" customWidth="1"/>
    <col min="7" max="16384" width="9.140625" style="14"/>
  </cols>
  <sheetData>
    <row r="2" spans="2:5" ht="23.25" x14ac:dyDescent="0.35">
      <c r="B2" s="203" t="s">
        <v>170</v>
      </c>
      <c r="D2" s="17"/>
      <c r="E2" s="17"/>
    </row>
    <row r="3" spans="2:5" x14ac:dyDescent="0.2">
      <c r="D3" s="17"/>
      <c r="E3" s="17"/>
    </row>
    <row r="4" spans="2:5" ht="18.75" x14ac:dyDescent="0.3">
      <c r="B4" s="341" t="s">
        <v>70</v>
      </c>
      <c r="C4" s="347" t="s">
        <v>202</v>
      </c>
      <c r="D4" s="340"/>
      <c r="E4" s="340"/>
    </row>
    <row r="5" spans="2:5" ht="18.75" x14ac:dyDescent="0.3">
      <c r="B5" s="341" t="s">
        <v>71</v>
      </c>
      <c r="C5" s="347" t="s">
        <v>203</v>
      </c>
      <c r="D5" s="340"/>
      <c r="E5" s="340"/>
    </row>
    <row r="6" spans="2:5" ht="18.75" x14ac:dyDescent="0.3">
      <c r="B6" s="341" t="s">
        <v>187</v>
      </c>
      <c r="C6" s="347" t="s">
        <v>205</v>
      </c>
      <c r="D6" s="340"/>
      <c r="E6" s="340"/>
    </row>
    <row r="7" spans="2:5" ht="18.75" x14ac:dyDescent="0.3">
      <c r="B7" s="341" t="s">
        <v>72</v>
      </c>
      <c r="C7" s="347" t="s">
        <v>204</v>
      </c>
      <c r="D7" s="340"/>
      <c r="E7" s="340"/>
    </row>
    <row r="8" spans="2:5" ht="15.75" x14ac:dyDescent="0.25">
      <c r="B8" s="342" t="s">
        <v>26</v>
      </c>
      <c r="C8" s="346"/>
      <c r="D8" s="17"/>
      <c r="E8" s="17"/>
    </row>
    <row r="9" spans="2:5" ht="15.75" x14ac:dyDescent="0.25">
      <c r="B9" s="344" t="s">
        <v>29</v>
      </c>
      <c r="C9" s="347"/>
      <c r="D9" s="17"/>
      <c r="E9" s="17"/>
    </row>
    <row r="10" spans="2:5" ht="15.75" x14ac:dyDescent="0.2">
      <c r="B10" s="344" t="s">
        <v>25</v>
      </c>
      <c r="C10" s="376"/>
      <c r="D10" s="17"/>
      <c r="E10" s="17"/>
    </row>
    <row r="11" spans="2:5" ht="15.75" x14ac:dyDescent="0.25">
      <c r="B11" s="345" t="s">
        <v>24</v>
      </c>
      <c r="C11" s="346"/>
      <c r="D11" s="17"/>
      <c r="E11" s="17"/>
    </row>
    <row r="12" spans="2:5" ht="15.75" x14ac:dyDescent="0.25">
      <c r="B12" s="348" t="s">
        <v>30</v>
      </c>
      <c r="C12" s="349"/>
      <c r="D12" s="17"/>
      <c r="E12" s="17"/>
    </row>
    <row r="13" spans="2:5" ht="15.75" x14ac:dyDescent="0.25">
      <c r="B13" s="343" t="s">
        <v>29</v>
      </c>
      <c r="C13" s="347"/>
    </row>
    <row r="18" spans="2:5" ht="64.5" customHeight="1" x14ac:dyDescent="0.2">
      <c r="B18" s="337" t="s">
        <v>171</v>
      </c>
      <c r="C18" s="337" t="s">
        <v>172</v>
      </c>
      <c r="D18" s="337" t="s">
        <v>173</v>
      </c>
      <c r="E18" s="337" t="s">
        <v>174</v>
      </c>
    </row>
    <row r="19" spans="2:5" ht="15" customHeight="1" x14ac:dyDescent="0.2">
      <c r="B19" s="377" t="s">
        <v>206</v>
      </c>
      <c r="C19" s="377" t="s">
        <v>207</v>
      </c>
      <c r="D19" s="378" t="s">
        <v>208</v>
      </c>
      <c r="E19" s="211">
        <v>97338</v>
      </c>
    </row>
    <row r="20" spans="2:5" ht="15" customHeight="1" x14ac:dyDescent="0.2">
      <c r="B20" s="377" t="s">
        <v>209</v>
      </c>
      <c r="C20" s="338" t="s">
        <v>210</v>
      </c>
      <c r="D20" s="211" t="s">
        <v>211</v>
      </c>
      <c r="E20" s="211">
        <v>97351</v>
      </c>
    </row>
    <row r="21" spans="2:5" ht="15" customHeight="1" x14ac:dyDescent="0.2">
      <c r="B21" s="379" t="s">
        <v>212</v>
      </c>
      <c r="C21" s="339" t="s">
        <v>213</v>
      </c>
      <c r="D21" s="211" t="s">
        <v>214</v>
      </c>
      <c r="E21" s="211">
        <v>97361</v>
      </c>
    </row>
    <row r="22" spans="2:5" ht="15" customHeight="1" x14ac:dyDescent="0.2">
      <c r="B22" s="379" t="s">
        <v>215</v>
      </c>
      <c r="C22" s="379" t="s">
        <v>216</v>
      </c>
      <c r="D22" s="378" t="s">
        <v>208</v>
      </c>
      <c r="E22" s="211">
        <v>97338</v>
      </c>
    </row>
    <row r="23" spans="2:5" ht="15" customHeight="1" x14ac:dyDescent="0.2">
      <c r="B23" s="379" t="s">
        <v>217</v>
      </c>
      <c r="C23" s="379" t="s">
        <v>218</v>
      </c>
      <c r="D23" s="378" t="s">
        <v>211</v>
      </c>
      <c r="E23" s="211">
        <v>97351</v>
      </c>
    </row>
    <row r="24" spans="2:5" ht="15" customHeight="1" x14ac:dyDescent="0.2">
      <c r="B24" s="339"/>
      <c r="C24" s="339"/>
      <c r="D24" s="211"/>
      <c r="E24" s="211"/>
    </row>
    <row r="25" spans="2:5" ht="15" customHeight="1" x14ac:dyDescent="0.2">
      <c r="B25" s="339"/>
      <c r="C25" s="339"/>
      <c r="D25" s="211"/>
      <c r="E25" s="211"/>
    </row>
    <row r="26" spans="2:5" ht="15" customHeight="1" x14ac:dyDescent="0.2">
      <c r="B26" s="339"/>
      <c r="C26" s="339"/>
      <c r="D26" s="211"/>
      <c r="E26" s="211"/>
    </row>
    <row r="27" spans="2:5" ht="15" customHeight="1" x14ac:dyDescent="0.2">
      <c r="B27" s="339"/>
      <c r="C27" s="339"/>
      <c r="D27" s="211"/>
      <c r="E27" s="211"/>
    </row>
    <row r="28" spans="2:5" ht="15" customHeight="1" x14ac:dyDescent="0.2">
      <c r="B28" s="339"/>
      <c r="C28" s="339"/>
      <c r="D28" s="211"/>
      <c r="E28" s="211"/>
    </row>
    <row r="29" spans="2:5" ht="15" customHeight="1" x14ac:dyDescent="0.2">
      <c r="B29" s="339"/>
      <c r="C29" s="339"/>
      <c r="D29" s="211"/>
      <c r="E29" s="211"/>
    </row>
    <row r="30" spans="2:5" ht="15" customHeight="1" x14ac:dyDescent="0.2">
      <c r="B30" s="339"/>
      <c r="C30" s="339"/>
      <c r="D30" s="211"/>
      <c r="E30" s="211"/>
    </row>
    <row r="31" spans="2:5" ht="15" customHeight="1" x14ac:dyDescent="0.2">
      <c r="B31" s="339"/>
      <c r="C31" s="339"/>
      <c r="D31" s="211"/>
      <c r="E31" s="211"/>
    </row>
    <row r="32" spans="2:5" ht="15" customHeight="1" x14ac:dyDescent="0.2">
      <c r="B32" s="339"/>
      <c r="C32" s="339"/>
      <c r="D32" s="211"/>
      <c r="E32" s="211"/>
    </row>
    <row r="33" spans="2:5" ht="15" customHeight="1" x14ac:dyDescent="0.2">
      <c r="B33" s="339"/>
      <c r="C33" s="339"/>
      <c r="D33" s="211"/>
      <c r="E33" s="211"/>
    </row>
    <row r="34" spans="2:5" ht="15" customHeight="1" x14ac:dyDescent="0.2">
      <c r="B34" s="339"/>
      <c r="C34" s="339"/>
      <c r="D34" s="211"/>
      <c r="E34" s="211"/>
    </row>
    <row r="35" spans="2:5" ht="15" customHeight="1" x14ac:dyDescent="0.2">
      <c r="B35" s="339"/>
      <c r="C35" s="339"/>
      <c r="D35" s="211"/>
      <c r="E35" s="211"/>
    </row>
    <row r="36" spans="2:5" ht="15" customHeight="1" x14ac:dyDescent="0.2">
      <c r="B36" s="339"/>
      <c r="C36" s="339"/>
      <c r="D36" s="211"/>
      <c r="E36" s="211"/>
    </row>
    <row r="37" spans="2:5" ht="15" customHeight="1" x14ac:dyDescent="0.2">
      <c r="B37" s="339"/>
      <c r="C37" s="339"/>
      <c r="D37" s="211"/>
      <c r="E37" s="211"/>
    </row>
    <row r="38" spans="2:5" ht="15" customHeight="1" x14ac:dyDescent="0.2">
      <c r="B38" s="339"/>
      <c r="C38" s="339"/>
      <c r="D38" s="211"/>
      <c r="E38" s="211"/>
    </row>
    <row r="39" spans="2:5" ht="15" customHeight="1" x14ac:dyDescent="0.2">
      <c r="B39" s="339"/>
      <c r="C39" s="339"/>
      <c r="D39" s="211"/>
      <c r="E39" s="211"/>
    </row>
    <row r="40" spans="2:5" x14ac:dyDescent="0.2">
      <c r="B40" s="338"/>
      <c r="C40" s="338"/>
      <c r="D40" s="211"/>
      <c r="E40" s="211"/>
    </row>
    <row r="41" spans="2:5" x14ac:dyDescent="0.2">
      <c r="B41" s="338"/>
      <c r="C41" s="338"/>
      <c r="D41" s="211"/>
      <c r="E41" s="211"/>
    </row>
    <row r="42" spans="2:5" x14ac:dyDescent="0.2">
      <c r="B42" s="338"/>
      <c r="C42" s="338"/>
      <c r="D42" s="211"/>
      <c r="E42" s="211"/>
    </row>
    <row r="43" spans="2:5" x14ac:dyDescent="0.2">
      <c r="B43" s="339"/>
      <c r="C43" s="339"/>
      <c r="D43" s="211"/>
      <c r="E43" s="211"/>
    </row>
    <row r="44" spans="2:5" x14ac:dyDescent="0.2">
      <c r="B44" s="339"/>
      <c r="C44" s="339"/>
      <c r="D44" s="211"/>
      <c r="E44" s="211"/>
    </row>
    <row r="45" spans="2:5" x14ac:dyDescent="0.2">
      <c r="B45" s="339"/>
      <c r="C45" s="339"/>
      <c r="D45" s="211"/>
      <c r="E45" s="211"/>
    </row>
    <row r="46" spans="2:5" x14ac:dyDescent="0.2">
      <c r="B46" s="339"/>
      <c r="C46" s="339"/>
      <c r="D46" s="211"/>
      <c r="E46" s="211"/>
    </row>
    <row r="47" spans="2:5" x14ac:dyDescent="0.2">
      <c r="B47" s="339"/>
      <c r="C47" s="339"/>
      <c r="D47" s="211"/>
      <c r="E47" s="211"/>
    </row>
    <row r="48" spans="2:5" x14ac:dyDescent="0.2">
      <c r="B48" s="339"/>
      <c r="C48" s="339"/>
      <c r="D48" s="211"/>
      <c r="E48" s="211"/>
    </row>
    <row r="49" spans="2:5" x14ac:dyDescent="0.2">
      <c r="B49" s="339"/>
      <c r="C49" s="339"/>
      <c r="D49" s="211"/>
      <c r="E49" s="211"/>
    </row>
    <row r="50" spans="2:5" x14ac:dyDescent="0.2">
      <c r="B50" s="339"/>
      <c r="C50" s="339"/>
      <c r="D50" s="211"/>
      <c r="E50" s="211"/>
    </row>
    <row r="51" spans="2:5" x14ac:dyDescent="0.2">
      <c r="B51" s="339"/>
      <c r="C51" s="339"/>
      <c r="D51" s="211"/>
      <c r="E51" s="211"/>
    </row>
    <row r="52" spans="2:5" x14ac:dyDescent="0.2">
      <c r="B52" s="339"/>
      <c r="C52" s="339"/>
      <c r="D52" s="211"/>
      <c r="E52" s="211"/>
    </row>
    <row r="53" spans="2:5" x14ac:dyDescent="0.2">
      <c r="B53" s="339"/>
      <c r="C53" s="339"/>
      <c r="D53" s="211"/>
      <c r="E53" s="211"/>
    </row>
    <row r="54" spans="2:5" x14ac:dyDescent="0.2">
      <c r="B54" s="339"/>
      <c r="C54" s="339"/>
      <c r="D54" s="211"/>
      <c r="E54" s="211"/>
    </row>
    <row r="55" spans="2:5" x14ac:dyDescent="0.2">
      <c r="B55" s="339"/>
      <c r="C55" s="339"/>
      <c r="D55" s="211"/>
      <c r="E55" s="211"/>
    </row>
    <row r="56" spans="2:5" x14ac:dyDescent="0.2">
      <c r="B56" s="339"/>
      <c r="C56" s="339"/>
      <c r="D56" s="211"/>
      <c r="E56" s="211"/>
    </row>
    <row r="57" spans="2:5" x14ac:dyDescent="0.2">
      <c r="B57" s="339"/>
      <c r="C57" s="339"/>
      <c r="D57" s="211"/>
      <c r="E57" s="211"/>
    </row>
    <row r="58" spans="2:5" x14ac:dyDescent="0.2">
      <c r="B58" s="339"/>
      <c r="C58" s="339"/>
      <c r="D58" s="211"/>
      <c r="E58" s="211"/>
    </row>
    <row r="59" spans="2:5" x14ac:dyDescent="0.2">
      <c r="B59" s="339"/>
      <c r="C59" s="339"/>
      <c r="D59" s="211"/>
      <c r="E59" s="211"/>
    </row>
    <row r="60" spans="2:5" x14ac:dyDescent="0.2">
      <c r="B60" s="339"/>
      <c r="C60" s="339"/>
      <c r="D60" s="211"/>
      <c r="E60" s="21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N82"/>
  <sheetViews>
    <sheetView workbookViewId="0">
      <selection activeCell="E42" sqref="E42"/>
    </sheetView>
  </sheetViews>
  <sheetFormatPr defaultRowHeight="12.75" x14ac:dyDescent="0.2"/>
  <cols>
    <col min="1" max="1" width="3.28515625" style="14" customWidth="1"/>
    <col min="2" max="2" width="8" style="14" customWidth="1"/>
    <col min="3" max="3" width="90.7109375" style="14" customWidth="1"/>
    <col min="4" max="6" width="14.7109375" style="14" customWidth="1"/>
    <col min="7" max="7" width="15.7109375" style="14" customWidth="1"/>
    <col min="8" max="9" width="13.7109375" style="14" customWidth="1"/>
    <col min="10" max="10" width="5.7109375" style="14" customWidth="1"/>
    <col min="11" max="11" width="8.7109375" style="14" customWidth="1"/>
    <col min="12" max="12" width="11" style="14" customWidth="1"/>
    <col min="13" max="14" width="13.7109375" style="14" customWidth="1"/>
    <col min="15" max="16384" width="9.140625" style="14"/>
  </cols>
  <sheetData>
    <row r="1" spans="2:14" x14ac:dyDescent="0.2">
      <c r="C1" s="17"/>
    </row>
    <row r="2" spans="2:14" ht="25.5" x14ac:dyDescent="0.35">
      <c r="B2" s="44" t="s">
        <v>37</v>
      </c>
      <c r="C2" s="109"/>
      <c r="D2" s="45"/>
      <c r="E2" s="45"/>
      <c r="F2" s="45"/>
      <c r="G2" s="45"/>
      <c r="H2" s="45"/>
      <c r="I2" s="45"/>
      <c r="J2" s="45"/>
      <c r="K2" s="45"/>
      <c r="L2" s="45"/>
      <c r="M2" s="45"/>
      <c r="N2" s="45"/>
    </row>
    <row r="3" spans="2:14" ht="25.5" x14ac:dyDescent="0.35">
      <c r="B3" s="44" t="s">
        <v>69</v>
      </c>
      <c r="C3" s="46"/>
      <c r="D3" s="47" t="s">
        <v>42</v>
      </c>
      <c r="E3" s="48" t="s">
        <v>43</v>
      </c>
      <c r="F3" s="45"/>
      <c r="G3" s="45"/>
      <c r="H3" s="45"/>
      <c r="I3" s="45"/>
      <c r="J3" s="45"/>
      <c r="K3" s="45"/>
      <c r="L3" s="45"/>
      <c r="M3" s="45"/>
      <c r="N3" s="45"/>
    </row>
    <row r="4" spans="2:14" ht="25.5" x14ac:dyDescent="0.35">
      <c r="B4" s="44" t="s">
        <v>38</v>
      </c>
      <c r="C4" s="45"/>
      <c r="D4" s="45"/>
      <c r="E4" s="45"/>
      <c r="F4" s="45"/>
      <c r="G4" s="45"/>
      <c r="H4" s="45"/>
      <c r="I4" s="45"/>
      <c r="J4" s="45"/>
      <c r="K4" s="45"/>
      <c r="L4" s="45"/>
      <c r="M4" s="45"/>
      <c r="N4" s="45"/>
    </row>
    <row r="5" spans="2:14" ht="25.5" x14ac:dyDescent="0.35">
      <c r="B5" s="44"/>
      <c r="C5" s="45"/>
      <c r="D5" s="45"/>
      <c r="E5" s="45"/>
      <c r="F5" s="45"/>
      <c r="G5" s="45"/>
      <c r="H5" s="45"/>
      <c r="I5" s="45"/>
      <c r="J5" s="45"/>
      <c r="K5" s="45"/>
      <c r="L5" s="45"/>
      <c r="M5" s="45"/>
      <c r="N5" s="45"/>
    </row>
    <row r="6" spans="2:14" ht="25.5" x14ac:dyDescent="0.35">
      <c r="B6" s="44"/>
      <c r="C6" s="45"/>
      <c r="D6" s="45"/>
      <c r="E6" s="45"/>
      <c r="F6" s="45"/>
      <c r="G6" s="45"/>
      <c r="H6" s="45"/>
      <c r="I6" s="45"/>
      <c r="J6" s="45"/>
      <c r="K6" s="45"/>
      <c r="L6" s="45"/>
      <c r="M6" s="45"/>
      <c r="N6" s="45"/>
    </row>
    <row r="7" spans="2:14" ht="25.5" x14ac:dyDescent="0.35">
      <c r="B7" s="44"/>
      <c r="C7" s="45"/>
      <c r="D7" s="45"/>
      <c r="E7" s="45"/>
      <c r="F7" s="45"/>
      <c r="G7" s="45"/>
      <c r="H7" s="45"/>
      <c r="I7" s="45"/>
      <c r="J7" s="45"/>
      <c r="K7" s="45"/>
      <c r="L7" s="45"/>
      <c r="M7" s="45"/>
      <c r="N7" s="45"/>
    </row>
    <row r="8" spans="2:14" ht="25.5" x14ac:dyDescent="0.35">
      <c r="B8" s="44"/>
      <c r="C8" s="45"/>
      <c r="D8" s="45"/>
      <c r="E8" s="45"/>
      <c r="F8" s="45"/>
      <c r="G8" s="45"/>
      <c r="H8" s="45"/>
      <c r="I8" s="45"/>
      <c r="J8" s="45"/>
      <c r="K8" s="45"/>
      <c r="L8" s="45"/>
      <c r="M8" s="45"/>
      <c r="N8" s="45"/>
    </row>
    <row r="9" spans="2:14" ht="15" customHeight="1" x14ac:dyDescent="0.35">
      <c r="B9" s="44"/>
      <c r="C9" s="45"/>
      <c r="D9" s="45"/>
      <c r="E9" s="45"/>
      <c r="F9" s="45"/>
      <c r="G9" s="221"/>
      <c r="H9" s="221"/>
      <c r="I9" s="221"/>
      <c r="J9" s="63"/>
      <c r="K9" s="71"/>
      <c r="L9" s="71"/>
      <c r="M9" s="71"/>
      <c r="N9" s="71"/>
    </row>
    <row r="10" spans="2:14" ht="15" customHeight="1" x14ac:dyDescent="0.35">
      <c r="B10" s="44"/>
      <c r="C10" s="45"/>
      <c r="D10" s="45"/>
      <c r="E10" s="45"/>
      <c r="F10" s="45"/>
      <c r="G10" s="72"/>
      <c r="H10" s="72"/>
      <c r="I10" s="72"/>
      <c r="J10" s="63"/>
      <c r="K10" s="72"/>
      <c r="L10" s="72"/>
      <c r="M10" s="72"/>
      <c r="N10" s="72"/>
    </row>
    <row r="11" spans="2:14" ht="15" customHeight="1" x14ac:dyDescent="0.35">
      <c r="B11" s="44"/>
      <c r="C11" s="45"/>
      <c r="D11" s="45"/>
      <c r="E11" s="45"/>
      <c r="F11" s="45"/>
      <c r="G11" s="398"/>
      <c r="H11" s="398"/>
      <c r="I11" s="398"/>
      <c r="J11" s="45"/>
      <c r="K11" s="398"/>
      <c r="L11" s="398"/>
      <c r="M11" s="398"/>
      <c r="N11" s="398"/>
    </row>
    <row r="12" spans="2:14" ht="15" customHeight="1" x14ac:dyDescent="0.35">
      <c r="B12" s="44"/>
      <c r="C12" s="45"/>
      <c r="D12" s="45"/>
      <c r="E12" s="45"/>
      <c r="F12" s="45"/>
      <c r="G12" s="398"/>
      <c r="H12" s="398"/>
      <c r="I12" s="398"/>
      <c r="J12" s="45"/>
      <c r="K12" s="398"/>
      <c r="L12" s="398"/>
      <c r="M12" s="398"/>
      <c r="N12" s="398"/>
    </row>
    <row r="13" spans="2:14" ht="13.5" thickBot="1" x14ac:dyDescent="0.25">
      <c r="B13" s="45"/>
      <c r="C13" s="45"/>
      <c r="D13" s="45"/>
      <c r="E13" s="45"/>
      <c r="F13" s="45"/>
      <c r="G13" s="398"/>
      <c r="H13" s="398"/>
      <c r="I13" s="398"/>
      <c r="J13" s="45"/>
      <c r="K13" s="398"/>
      <c r="L13" s="398"/>
      <c r="M13" s="398"/>
      <c r="N13" s="398"/>
    </row>
    <row r="14" spans="2:14" ht="94.5" customHeight="1" thickBot="1" x14ac:dyDescent="0.25">
      <c r="B14" s="50" t="s">
        <v>156</v>
      </c>
      <c r="C14" s="218" t="s">
        <v>37</v>
      </c>
      <c r="D14" s="52" t="s">
        <v>12</v>
      </c>
      <c r="E14" s="52" t="s">
        <v>23</v>
      </c>
      <c r="F14" s="53" t="s">
        <v>39</v>
      </c>
      <c r="G14" s="295" t="s">
        <v>11</v>
      </c>
      <c r="H14" s="215"/>
      <c r="I14" s="215"/>
      <c r="J14" s="212"/>
      <c r="K14" s="212"/>
      <c r="L14" s="212"/>
      <c r="M14" s="212"/>
      <c r="N14" s="212"/>
    </row>
    <row r="15" spans="2:14" ht="15" customHeight="1" x14ac:dyDescent="0.2">
      <c r="B15" s="216">
        <v>1</v>
      </c>
      <c r="C15" s="219" t="s">
        <v>219</v>
      </c>
      <c r="D15" s="56">
        <v>21401</v>
      </c>
      <c r="E15" s="56">
        <v>119</v>
      </c>
      <c r="F15" s="57">
        <f>D15-E15</f>
        <v>21282</v>
      </c>
      <c r="G15" s="298">
        <v>370</v>
      </c>
      <c r="H15" s="214"/>
      <c r="I15" s="214"/>
      <c r="J15" s="45"/>
      <c r="K15" s="45"/>
      <c r="L15" s="45"/>
      <c r="M15" s="45"/>
      <c r="N15" s="45"/>
    </row>
    <row r="16" spans="2:14" ht="15" customHeight="1" x14ac:dyDescent="0.2">
      <c r="B16" s="216">
        <v>2</v>
      </c>
      <c r="C16" s="219"/>
      <c r="D16" s="56"/>
      <c r="E16" s="56"/>
      <c r="F16" s="57">
        <f t="shared" ref="F16:F30" si="0">D16-E16</f>
        <v>0</v>
      </c>
      <c r="G16" s="299"/>
      <c r="J16" s="190"/>
    </row>
    <row r="17" spans="2:14" ht="15" customHeight="1" x14ac:dyDescent="0.2">
      <c r="B17" s="216">
        <v>3</v>
      </c>
      <c r="C17" s="219"/>
      <c r="D17" s="56"/>
      <c r="E17" s="56"/>
      <c r="F17" s="57">
        <f t="shared" si="0"/>
        <v>0</v>
      </c>
      <c r="G17" s="299"/>
      <c r="J17" s="190"/>
    </row>
    <row r="18" spans="2:14" ht="15" customHeight="1" x14ac:dyDescent="0.2">
      <c r="B18" s="216">
        <v>4</v>
      </c>
      <c r="C18" s="219"/>
      <c r="D18" s="56"/>
      <c r="E18" s="56"/>
      <c r="F18" s="57">
        <f t="shared" si="0"/>
        <v>0</v>
      </c>
      <c r="G18" s="299"/>
      <c r="J18" s="190"/>
    </row>
    <row r="19" spans="2:14" ht="15" customHeight="1" x14ac:dyDescent="0.2">
      <c r="B19" s="216">
        <v>5</v>
      </c>
      <c r="C19" s="219"/>
      <c r="D19" s="56"/>
      <c r="E19" s="56"/>
      <c r="F19" s="57">
        <f t="shared" si="0"/>
        <v>0</v>
      </c>
      <c r="G19" s="299"/>
      <c r="J19" s="190"/>
    </row>
    <row r="20" spans="2:14" ht="15" customHeight="1" x14ac:dyDescent="0.2">
      <c r="B20" s="216">
        <v>6</v>
      </c>
      <c r="C20" s="219"/>
      <c r="D20" s="56"/>
      <c r="E20" s="56"/>
      <c r="F20" s="57">
        <f t="shared" si="0"/>
        <v>0</v>
      </c>
      <c r="G20" s="299"/>
      <c r="J20" s="190"/>
    </row>
    <row r="21" spans="2:14" ht="15" customHeight="1" x14ac:dyDescent="0.2">
      <c r="B21" s="216">
        <v>7</v>
      </c>
      <c r="C21" s="219"/>
      <c r="D21" s="56"/>
      <c r="E21" s="56"/>
      <c r="F21" s="57">
        <f t="shared" si="0"/>
        <v>0</v>
      </c>
      <c r="G21" s="299"/>
      <c r="J21" s="190"/>
    </row>
    <row r="22" spans="2:14" ht="15" customHeight="1" x14ac:dyDescent="0.2">
      <c r="B22" s="216">
        <v>8</v>
      </c>
      <c r="C22" s="219"/>
      <c r="D22" s="56"/>
      <c r="E22" s="56"/>
      <c r="F22" s="57">
        <f t="shared" si="0"/>
        <v>0</v>
      </c>
      <c r="G22" s="299"/>
      <c r="J22" s="190"/>
    </row>
    <row r="23" spans="2:14" ht="15" customHeight="1" x14ac:dyDescent="0.2">
      <c r="B23" s="216">
        <v>9</v>
      </c>
      <c r="C23" s="219"/>
      <c r="D23" s="56"/>
      <c r="E23" s="56"/>
      <c r="F23" s="57">
        <f t="shared" si="0"/>
        <v>0</v>
      </c>
      <c r="G23" s="299"/>
      <c r="J23" s="190"/>
      <c r="K23" s="190"/>
      <c r="L23" s="190"/>
      <c r="M23" s="190"/>
      <c r="N23" s="190"/>
    </row>
    <row r="24" spans="2:14" ht="15" customHeight="1" x14ac:dyDescent="0.2">
      <c r="B24" s="216">
        <v>10</v>
      </c>
      <c r="C24" s="219"/>
      <c r="D24" s="56"/>
      <c r="E24" s="56"/>
      <c r="F24" s="57">
        <f t="shared" si="0"/>
        <v>0</v>
      </c>
      <c r="G24" s="300"/>
      <c r="H24" s="45"/>
      <c r="I24" s="45"/>
      <c r="J24" s="45"/>
      <c r="K24" s="45"/>
      <c r="L24" s="45"/>
      <c r="M24" s="45"/>
      <c r="N24" s="45"/>
    </row>
    <row r="25" spans="2:14" ht="15" customHeight="1" x14ac:dyDescent="0.2">
      <c r="B25" s="216">
        <v>11</v>
      </c>
      <c r="C25" s="219"/>
      <c r="D25" s="56"/>
      <c r="E25" s="56"/>
      <c r="F25" s="57">
        <f t="shared" si="0"/>
        <v>0</v>
      </c>
      <c r="G25" s="300"/>
      <c r="H25" s="45"/>
      <c r="I25" s="45"/>
      <c r="J25" s="45"/>
      <c r="K25" s="45"/>
      <c r="L25" s="45"/>
      <c r="M25" s="45"/>
      <c r="N25" s="45"/>
    </row>
    <row r="26" spans="2:14" ht="15" customHeight="1" x14ac:dyDescent="0.2">
      <c r="B26" s="216">
        <v>12</v>
      </c>
      <c r="C26" s="219"/>
      <c r="D26" s="56"/>
      <c r="E26" s="56"/>
      <c r="F26" s="57">
        <f t="shared" si="0"/>
        <v>0</v>
      </c>
      <c r="G26" s="300"/>
      <c r="H26" s="45"/>
      <c r="I26" s="45"/>
      <c r="J26" s="45"/>
      <c r="K26" s="45"/>
      <c r="L26" s="45"/>
      <c r="M26" s="45"/>
      <c r="N26" s="45"/>
    </row>
    <row r="27" spans="2:14" ht="15" customHeight="1" x14ac:dyDescent="0.2">
      <c r="B27" s="216">
        <v>13</v>
      </c>
      <c r="C27" s="219"/>
      <c r="D27" s="56"/>
      <c r="E27" s="56"/>
      <c r="F27" s="57">
        <f t="shared" si="0"/>
        <v>0</v>
      </c>
      <c r="G27" s="300"/>
      <c r="H27" s="45"/>
      <c r="I27" s="45"/>
      <c r="J27" s="45"/>
      <c r="K27" s="45"/>
      <c r="L27" s="45"/>
      <c r="M27" s="45"/>
      <c r="N27" s="45"/>
    </row>
    <row r="28" spans="2:14" ht="15" customHeight="1" x14ac:dyDescent="0.2">
      <c r="B28" s="216">
        <v>14</v>
      </c>
      <c r="C28" s="219"/>
      <c r="D28" s="56"/>
      <c r="E28" s="56"/>
      <c r="F28" s="57">
        <f t="shared" si="0"/>
        <v>0</v>
      </c>
      <c r="G28" s="300"/>
      <c r="H28" s="45"/>
      <c r="I28" s="45"/>
      <c r="J28" s="45"/>
      <c r="K28" s="45"/>
      <c r="L28" s="45"/>
      <c r="M28" s="45"/>
      <c r="N28" s="45"/>
    </row>
    <row r="29" spans="2:14" ht="15" customHeight="1" thickBot="1" x14ac:dyDescent="0.25">
      <c r="B29" s="216">
        <v>15</v>
      </c>
      <c r="C29" s="219"/>
      <c r="D29" s="56"/>
      <c r="E29" s="56"/>
      <c r="F29" s="59">
        <f t="shared" si="0"/>
        <v>0</v>
      </c>
      <c r="G29" s="301"/>
      <c r="H29" s="45"/>
      <c r="I29" s="45"/>
      <c r="J29" s="45"/>
      <c r="K29" s="45"/>
      <c r="L29" s="45"/>
      <c r="M29" s="45"/>
      <c r="N29" s="45"/>
    </row>
    <row r="30" spans="2:14" ht="16.5" thickBot="1" x14ac:dyDescent="0.3">
      <c r="B30" s="217">
        <v>16</v>
      </c>
      <c r="C30" s="220" t="s">
        <v>40</v>
      </c>
      <c r="D30" s="61">
        <f>SUM(D15:D29)</f>
        <v>21401</v>
      </c>
      <c r="E30" s="61">
        <f>SUM(E15:E29)</f>
        <v>119</v>
      </c>
      <c r="F30" s="62">
        <f t="shared" si="0"/>
        <v>21282</v>
      </c>
      <c r="G30" s="297"/>
      <c r="H30" s="45"/>
      <c r="I30" s="45"/>
      <c r="J30" s="45"/>
      <c r="K30" s="45"/>
      <c r="L30" s="45"/>
      <c r="M30" s="45"/>
      <c r="N30" s="45"/>
    </row>
    <row r="31" spans="2:14" ht="15.75" x14ac:dyDescent="0.25">
      <c r="B31" s="213"/>
      <c r="C31" s="64"/>
      <c r="D31" s="63"/>
      <c r="E31" s="63"/>
      <c r="F31" s="63"/>
      <c r="G31" s="45"/>
      <c r="H31" s="45"/>
      <c r="I31" s="45"/>
      <c r="J31" s="45"/>
      <c r="K31" s="45"/>
      <c r="L31" s="45"/>
      <c r="M31" s="45"/>
      <c r="N31" s="45"/>
    </row>
    <row r="32" spans="2:14" ht="15.75" x14ac:dyDescent="0.25">
      <c r="B32" s="213"/>
      <c r="C32" s="64"/>
      <c r="D32" s="63"/>
      <c r="E32" s="63"/>
      <c r="F32" s="63"/>
      <c r="G32" s="45"/>
      <c r="H32" s="45"/>
      <c r="I32" s="45"/>
      <c r="J32" s="45"/>
      <c r="K32" s="45"/>
      <c r="L32" s="45"/>
      <c r="M32" s="45"/>
      <c r="N32" s="45"/>
    </row>
    <row r="33" spans="2:14" ht="15.75" x14ac:dyDescent="0.25">
      <c r="B33" s="213"/>
      <c r="C33" s="64"/>
      <c r="D33" s="63"/>
      <c r="E33" s="63"/>
      <c r="F33" s="63"/>
      <c r="G33" s="45"/>
      <c r="H33" s="45"/>
      <c r="I33" s="45"/>
      <c r="J33" s="45"/>
      <c r="K33" s="45"/>
      <c r="L33" s="45"/>
      <c r="M33" s="45"/>
      <c r="N33" s="45"/>
    </row>
    <row r="34" spans="2:14" ht="15.75" x14ac:dyDescent="0.25">
      <c r="B34" s="213"/>
      <c r="C34" s="64"/>
      <c r="D34" s="63"/>
      <c r="E34" s="63"/>
      <c r="F34" s="63"/>
      <c r="G34" s="45"/>
      <c r="H34" s="45"/>
      <c r="I34" s="45"/>
      <c r="J34" s="45"/>
      <c r="K34" s="45"/>
      <c r="L34" s="45"/>
      <c r="M34" s="45"/>
      <c r="N34" s="45"/>
    </row>
    <row r="35" spans="2:14" ht="15.75" x14ac:dyDescent="0.25">
      <c r="B35" s="363"/>
      <c r="C35" s="64"/>
      <c r="D35" s="63"/>
      <c r="E35" s="63"/>
      <c r="F35" s="63"/>
      <c r="G35" s="45"/>
      <c r="H35" s="45"/>
      <c r="I35" s="45"/>
      <c r="J35" s="45"/>
      <c r="K35" s="45"/>
      <c r="L35" s="45"/>
      <c r="M35" s="45"/>
      <c r="N35" s="45"/>
    </row>
    <row r="36" spans="2:14" ht="15.75" x14ac:dyDescent="0.25">
      <c r="B36" s="363"/>
      <c r="C36" s="64"/>
      <c r="D36" s="63"/>
      <c r="E36" s="63"/>
      <c r="F36" s="63"/>
      <c r="G36" s="45"/>
      <c r="H36" s="45"/>
      <c r="I36" s="45"/>
      <c r="J36" s="45"/>
      <c r="K36" s="45"/>
      <c r="L36" s="45"/>
      <c r="M36" s="45"/>
      <c r="N36" s="45"/>
    </row>
    <row r="37" spans="2:14" ht="15.75" x14ac:dyDescent="0.25">
      <c r="B37" s="213"/>
      <c r="C37" s="64"/>
      <c r="D37" s="63"/>
      <c r="E37" s="63"/>
      <c r="F37" s="63"/>
      <c r="G37" s="45"/>
      <c r="H37" s="45"/>
      <c r="I37" s="45"/>
      <c r="J37" s="45"/>
      <c r="K37" s="45"/>
      <c r="L37" s="45"/>
      <c r="M37" s="45"/>
      <c r="N37" s="45"/>
    </row>
    <row r="38" spans="2:14" ht="15.75" x14ac:dyDescent="0.25">
      <c r="B38" s="213"/>
      <c r="C38" s="64"/>
      <c r="D38" s="63"/>
      <c r="E38" s="63"/>
      <c r="F38" s="63"/>
      <c r="G38" s="45"/>
      <c r="H38" s="45"/>
      <c r="I38" s="45"/>
      <c r="J38" s="45"/>
      <c r="K38" s="45"/>
      <c r="L38" s="45"/>
      <c r="M38" s="45"/>
      <c r="N38" s="45"/>
    </row>
    <row r="39" spans="2:14" ht="15.75" x14ac:dyDescent="0.25">
      <c r="B39" s="213"/>
      <c r="C39" s="64"/>
      <c r="D39" s="63"/>
      <c r="E39" s="63"/>
      <c r="F39" s="63"/>
      <c r="G39" s="45"/>
      <c r="H39" s="45"/>
      <c r="I39" s="45"/>
      <c r="J39" s="45"/>
      <c r="K39" s="45"/>
      <c r="L39" s="45"/>
      <c r="M39" s="45"/>
      <c r="N39" s="45"/>
    </row>
    <row r="40" spans="2:14" ht="16.5" thickBot="1" x14ac:dyDescent="0.3">
      <c r="B40" s="63"/>
      <c r="C40" s="64"/>
      <c r="D40" s="63"/>
      <c r="E40" s="63"/>
      <c r="F40" s="45"/>
      <c r="G40" s="45"/>
      <c r="H40" s="45"/>
      <c r="I40" s="45"/>
      <c r="J40" s="45"/>
      <c r="K40" s="45"/>
      <c r="L40" s="45"/>
      <c r="M40" s="45"/>
      <c r="N40" s="45"/>
    </row>
    <row r="41" spans="2:14" ht="63" x14ac:dyDescent="0.2">
      <c r="B41" s="50" t="s">
        <v>156</v>
      </c>
      <c r="C41" s="51" t="s">
        <v>69</v>
      </c>
      <c r="D41" s="52" t="s">
        <v>12</v>
      </c>
      <c r="E41" s="52" t="s">
        <v>23</v>
      </c>
      <c r="F41" s="53" t="s">
        <v>39</v>
      </c>
      <c r="G41" s="212"/>
      <c r="H41" s="212"/>
      <c r="I41" s="212"/>
      <c r="J41" s="212"/>
      <c r="K41" s="212"/>
      <c r="L41" s="212"/>
      <c r="M41" s="212"/>
      <c r="N41" s="212"/>
    </row>
    <row r="42" spans="2:14" x14ac:dyDescent="0.2">
      <c r="B42" s="54">
        <v>1</v>
      </c>
      <c r="C42" s="55" t="s">
        <v>38</v>
      </c>
      <c r="D42" s="56">
        <v>60611</v>
      </c>
      <c r="E42" s="56"/>
      <c r="F42" s="57">
        <f>D42-E42</f>
        <v>60611</v>
      </c>
      <c r="G42" s="222"/>
      <c r="H42" s="222"/>
      <c r="I42" s="222"/>
      <c r="J42" s="222"/>
      <c r="K42" s="222"/>
      <c r="L42" s="222"/>
      <c r="M42" s="222"/>
      <c r="N42" s="222"/>
    </row>
    <row r="43" spans="2:14" x14ac:dyDescent="0.2">
      <c r="B43" s="54">
        <v>2</v>
      </c>
      <c r="C43" s="55"/>
      <c r="D43" s="56"/>
      <c r="E43" s="56"/>
      <c r="F43" s="57">
        <f t="shared" ref="F43:F57" si="1">D43-E43</f>
        <v>0</v>
      </c>
      <c r="G43" s="71"/>
      <c r="H43" s="71"/>
      <c r="I43" s="71"/>
      <c r="J43" s="222"/>
      <c r="K43" s="71"/>
      <c r="L43" s="71"/>
      <c r="M43" s="71"/>
      <c r="N43" s="71"/>
    </row>
    <row r="44" spans="2:14" x14ac:dyDescent="0.2">
      <c r="B44" s="54">
        <v>3</v>
      </c>
      <c r="C44" s="55"/>
      <c r="D44" s="56"/>
      <c r="E44" s="56"/>
      <c r="F44" s="57">
        <f t="shared" si="1"/>
        <v>0</v>
      </c>
      <c r="G44" s="72"/>
      <c r="H44" s="72"/>
      <c r="I44" s="72"/>
      <c r="J44" s="222"/>
      <c r="K44" s="72"/>
      <c r="L44" s="72"/>
      <c r="M44" s="72"/>
      <c r="N44" s="72"/>
    </row>
    <row r="45" spans="2:14" x14ac:dyDescent="0.2">
      <c r="B45" s="54">
        <v>4</v>
      </c>
      <c r="C45" s="55"/>
      <c r="D45" s="56"/>
      <c r="E45" s="56"/>
      <c r="F45" s="57">
        <f t="shared" si="1"/>
        <v>0</v>
      </c>
      <c r="G45" s="72"/>
      <c r="H45" s="72"/>
      <c r="I45" s="72"/>
      <c r="J45" s="222"/>
      <c r="K45" s="72"/>
      <c r="L45" s="72"/>
      <c r="M45" s="72"/>
      <c r="N45" s="72"/>
    </row>
    <row r="46" spans="2:14" x14ac:dyDescent="0.2">
      <c r="B46" s="54">
        <v>5</v>
      </c>
      <c r="C46" s="55"/>
      <c r="D46" s="56"/>
      <c r="E46" s="56"/>
      <c r="F46" s="57">
        <f t="shared" si="1"/>
        <v>0</v>
      </c>
      <c r="G46" s="72"/>
      <c r="H46" s="72"/>
      <c r="I46" s="72"/>
      <c r="J46" s="222"/>
      <c r="K46" s="72"/>
      <c r="L46" s="72"/>
      <c r="M46" s="72"/>
      <c r="N46" s="72"/>
    </row>
    <row r="47" spans="2:14" x14ac:dyDescent="0.2">
      <c r="B47" s="54">
        <v>6</v>
      </c>
      <c r="C47" s="55"/>
      <c r="D47" s="56"/>
      <c r="E47" s="56"/>
      <c r="F47" s="57">
        <f t="shared" si="1"/>
        <v>0</v>
      </c>
      <c r="G47" s="72"/>
      <c r="H47" s="72"/>
      <c r="I47" s="72"/>
      <c r="J47" s="222"/>
      <c r="K47" s="72"/>
      <c r="L47" s="72"/>
      <c r="M47" s="72"/>
      <c r="N47" s="72"/>
    </row>
    <row r="48" spans="2:14" x14ac:dyDescent="0.2">
      <c r="B48" s="54">
        <v>7</v>
      </c>
      <c r="C48" s="55"/>
      <c r="D48" s="56"/>
      <c r="E48" s="56"/>
      <c r="F48" s="57">
        <f t="shared" si="1"/>
        <v>0</v>
      </c>
      <c r="G48" s="72"/>
      <c r="H48" s="72"/>
      <c r="I48" s="72"/>
      <c r="J48" s="222"/>
      <c r="K48" s="72"/>
      <c r="L48" s="72"/>
      <c r="M48" s="72"/>
      <c r="N48" s="72"/>
    </row>
    <row r="49" spans="2:14" x14ac:dyDescent="0.2">
      <c r="B49" s="54">
        <v>8</v>
      </c>
      <c r="C49" s="55"/>
      <c r="D49" s="56"/>
      <c r="E49" s="56"/>
      <c r="F49" s="57">
        <f t="shared" si="1"/>
        <v>0</v>
      </c>
      <c r="G49" s="72"/>
      <c r="H49" s="72"/>
      <c r="I49" s="72"/>
      <c r="J49" s="222"/>
      <c r="K49" s="72"/>
      <c r="L49" s="72"/>
      <c r="M49" s="72"/>
      <c r="N49" s="72"/>
    </row>
    <row r="50" spans="2:14" x14ac:dyDescent="0.2">
      <c r="B50" s="54">
        <v>9</v>
      </c>
      <c r="C50" s="55"/>
      <c r="D50" s="56"/>
      <c r="E50" s="56"/>
      <c r="F50" s="57">
        <f t="shared" si="1"/>
        <v>0</v>
      </c>
      <c r="G50" s="72"/>
      <c r="H50" s="72"/>
      <c r="I50" s="72"/>
      <c r="J50" s="213"/>
      <c r="K50" s="213"/>
      <c r="L50" s="213"/>
      <c r="M50" s="213"/>
      <c r="N50" s="213"/>
    </row>
    <row r="51" spans="2:14" x14ac:dyDescent="0.2">
      <c r="B51" s="54">
        <v>10</v>
      </c>
      <c r="C51" s="55"/>
      <c r="D51" s="56"/>
      <c r="E51" s="56"/>
      <c r="F51" s="57">
        <f t="shared" si="1"/>
        <v>0</v>
      </c>
      <c r="G51" s="72"/>
      <c r="H51" s="72"/>
      <c r="I51" s="72"/>
      <c r="J51" s="213"/>
      <c r="K51" s="213"/>
      <c r="L51" s="213"/>
      <c r="M51" s="213"/>
      <c r="N51" s="213"/>
    </row>
    <row r="52" spans="2:14" x14ac:dyDescent="0.2">
      <c r="B52" s="54">
        <v>11</v>
      </c>
      <c r="C52" s="55"/>
      <c r="D52" s="56"/>
      <c r="E52" s="56"/>
      <c r="F52" s="57">
        <f t="shared" si="1"/>
        <v>0</v>
      </c>
      <c r="G52" s="213"/>
      <c r="H52" s="213"/>
      <c r="I52" s="213"/>
      <c r="J52" s="213"/>
      <c r="K52" s="213"/>
      <c r="L52" s="213"/>
      <c r="M52" s="213"/>
      <c r="N52" s="213"/>
    </row>
    <row r="53" spans="2:14" x14ac:dyDescent="0.2">
      <c r="B53" s="54">
        <v>12</v>
      </c>
      <c r="C53" s="55"/>
      <c r="D53" s="56"/>
      <c r="E53" s="56"/>
      <c r="F53" s="57">
        <f t="shared" si="1"/>
        <v>0</v>
      </c>
      <c r="G53" s="213"/>
      <c r="H53" s="213"/>
      <c r="I53" s="213"/>
      <c r="J53" s="213"/>
      <c r="K53" s="213"/>
      <c r="L53" s="213"/>
      <c r="M53" s="213"/>
      <c r="N53" s="213"/>
    </row>
    <row r="54" spans="2:14" x14ac:dyDescent="0.2">
      <c r="B54" s="54">
        <v>13</v>
      </c>
      <c r="C54" s="55"/>
      <c r="D54" s="56"/>
      <c r="E54" s="56"/>
      <c r="F54" s="57">
        <f t="shared" si="1"/>
        <v>0</v>
      </c>
      <c r="G54" s="213"/>
      <c r="H54" s="213"/>
      <c r="I54" s="213"/>
      <c r="J54" s="213"/>
      <c r="K54" s="213"/>
      <c r="L54" s="213"/>
      <c r="M54" s="213"/>
      <c r="N54" s="213"/>
    </row>
    <row r="55" spans="2:14" x14ac:dyDescent="0.2">
      <c r="B55" s="54">
        <v>14</v>
      </c>
      <c r="C55" s="55"/>
      <c r="D55" s="56"/>
      <c r="E55" s="56"/>
      <c r="F55" s="57">
        <f t="shared" si="1"/>
        <v>0</v>
      </c>
      <c r="G55" s="213"/>
      <c r="H55" s="213"/>
      <c r="I55" s="213"/>
      <c r="J55" s="213"/>
      <c r="K55" s="213"/>
      <c r="L55" s="213"/>
      <c r="M55" s="213"/>
      <c r="N55" s="213"/>
    </row>
    <row r="56" spans="2:14" ht="13.5" thickBot="1" x14ac:dyDescent="0.25">
      <c r="B56" s="54">
        <v>15</v>
      </c>
      <c r="C56" s="55"/>
      <c r="D56" s="56"/>
      <c r="E56" s="56"/>
      <c r="F56" s="59">
        <f t="shared" si="1"/>
        <v>0</v>
      </c>
      <c r="G56" s="213"/>
      <c r="H56" s="213"/>
      <c r="I56" s="213"/>
      <c r="J56" s="213"/>
      <c r="K56" s="213"/>
      <c r="L56" s="213"/>
      <c r="M56" s="213"/>
      <c r="N56" s="213"/>
    </row>
    <row r="57" spans="2:14" ht="16.5" thickBot="1" x14ac:dyDescent="0.3">
      <c r="B57" s="69">
        <v>16</v>
      </c>
      <c r="C57" s="60" t="s">
        <v>40</v>
      </c>
      <c r="D57" s="61">
        <f>SUM(D42:D56)</f>
        <v>60611</v>
      </c>
      <c r="E57" s="61">
        <f>SUM(E42:E56)</f>
        <v>0</v>
      </c>
      <c r="F57" s="62">
        <f t="shared" si="1"/>
        <v>60611</v>
      </c>
      <c r="G57" s="213"/>
      <c r="H57" s="213"/>
      <c r="I57" s="213"/>
      <c r="J57" s="213"/>
      <c r="K57" s="213"/>
      <c r="L57" s="213"/>
      <c r="M57" s="213"/>
      <c r="N57" s="213"/>
    </row>
    <row r="58" spans="2:14" ht="15.75" x14ac:dyDescent="0.25">
      <c r="B58" s="213"/>
      <c r="C58" s="64"/>
      <c r="D58" s="63"/>
      <c r="E58" s="63"/>
      <c r="F58" s="63"/>
      <c r="G58" s="213"/>
      <c r="H58" s="213"/>
      <c r="I58" s="213"/>
      <c r="J58" s="213"/>
      <c r="K58" s="213"/>
      <c r="L58" s="213"/>
      <c r="M58" s="213"/>
      <c r="N58" s="213"/>
    </row>
    <row r="59" spans="2:14" ht="15.75" x14ac:dyDescent="0.25">
      <c r="B59" s="213"/>
      <c r="C59" s="64"/>
      <c r="D59" s="63"/>
      <c r="E59" s="63"/>
      <c r="F59" s="63"/>
      <c r="G59" s="213"/>
      <c r="H59" s="213"/>
      <c r="I59" s="213"/>
      <c r="J59" s="213"/>
      <c r="K59" s="213"/>
      <c r="L59" s="213"/>
      <c r="M59" s="213"/>
      <c r="N59" s="213"/>
    </row>
    <row r="60" spans="2:14" ht="15.75" x14ac:dyDescent="0.25">
      <c r="B60" s="213"/>
      <c r="C60" s="64"/>
      <c r="D60" s="63"/>
      <c r="E60" s="63"/>
      <c r="F60" s="63"/>
      <c r="G60" s="213"/>
      <c r="H60" s="213"/>
      <c r="I60" s="213"/>
      <c r="J60" s="213"/>
      <c r="K60" s="213"/>
      <c r="L60" s="213"/>
      <c r="M60" s="213"/>
      <c r="N60" s="213"/>
    </row>
    <row r="61" spans="2:14" ht="15.75" x14ac:dyDescent="0.25">
      <c r="B61" s="213"/>
      <c r="C61" s="64"/>
      <c r="D61" s="63"/>
      <c r="E61" s="63"/>
      <c r="F61" s="63"/>
      <c r="G61" s="213"/>
      <c r="H61" s="213"/>
      <c r="I61" s="213"/>
      <c r="J61" s="213"/>
      <c r="K61" s="213"/>
      <c r="L61" s="213"/>
      <c r="M61" s="213"/>
      <c r="N61" s="213"/>
    </row>
    <row r="62" spans="2:14" ht="15.75" x14ac:dyDescent="0.25">
      <c r="B62" s="213"/>
      <c r="C62" s="64"/>
      <c r="D62" s="63"/>
      <c r="E62" s="63"/>
      <c r="F62" s="63"/>
      <c r="G62" s="213"/>
      <c r="H62" s="213"/>
      <c r="I62" s="213"/>
      <c r="J62" s="213"/>
      <c r="K62" s="213"/>
      <c r="L62" s="213"/>
      <c r="M62" s="213"/>
      <c r="N62" s="213"/>
    </row>
    <row r="63" spans="2:14" ht="15.75" x14ac:dyDescent="0.25">
      <c r="B63" s="363"/>
      <c r="C63" s="64"/>
      <c r="D63" s="63"/>
      <c r="E63" s="63"/>
      <c r="F63" s="63"/>
      <c r="G63" s="363"/>
      <c r="H63" s="363"/>
      <c r="I63" s="363"/>
      <c r="J63" s="363"/>
      <c r="K63" s="363"/>
      <c r="L63" s="363"/>
      <c r="M63" s="363"/>
      <c r="N63" s="363"/>
    </row>
    <row r="64" spans="2:14" ht="15.75" x14ac:dyDescent="0.25">
      <c r="B64" s="213"/>
      <c r="C64" s="64"/>
      <c r="D64" s="63"/>
      <c r="E64" s="63"/>
      <c r="F64" s="63"/>
      <c r="G64" s="213"/>
      <c r="H64" s="213"/>
      <c r="I64" s="213"/>
      <c r="J64" s="213"/>
      <c r="K64" s="213"/>
      <c r="L64" s="213"/>
      <c r="M64" s="213"/>
      <c r="N64" s="213"/>
    </row>
    <row r="65" spans="2:14" ht="13.5" thickBot="1" x14ac:dyDescent="0.25">
      <c r="B65" s="45"/>
      <c r="C65" s="45"/>
      <c r="D65" s="45"/>
      <c r="E65" s="45"/>
      <c r="F65" s="45"/>
      <c r="G65" s="213"/>
      <c r="H65" s="213"/>
      <c r="I65" s="213"/>
      <c r="J65" s="213"/>
      <c r="K65" s="213"/>
      <c r="L65" s="213"/>
      <c r="M65" s="213"/>
      <c r="N65" s="213"/>
    </row>
    <row r="66" spans="2:14" ht="63" x14ac:dyDescent="0.2">
      <c r="B66" s="50" t="s">
        <v>156</v>
      </c>
      <c r="C66" s="51" t="s">
        <v>38</v>
      </c>
      <c r="D66" s="52" t="s">
        <v>12</v>
      </c>
      <c r="E66" s="52" t="s">
        <v>23</v>
      </c>
      <c r="F66" s="53" t="s">
        <v>39</v>
      </c>
      <c r="G66" s="212"/>
      <c r="H66" s="212"/>
      <c r="I66" s="212"/>
      <c r="J66" s="212"/>
      <c r="K66" s="212"/>
      <c r="L66" s="212"/>
      <c r="M66" s="212"/>
      <c r="N66" s="212"/>
    </row>
    <row r="67" spans="2:14" x14ac:dyDescent="0.2">
      <c r="B67" s="54">
        <v>1</v>
      </c>
      <c r="C67" s="55"/>
      <c r="D67" s="56"/>
      <c r="E67" s="56"/>
      <c r="F67" s="57">
        <f>D67-E67</f>
        <v>0</v>
      </c>
      <c r="G67" s="222"/>
      <c r="H67" s="222"/>
      <c r="I67" s="222"/>
      <c r="J67" s="222"/>
      <c r="K67" s="222"/>
      <c r="L67" s="222"/>
      <c r="M67" s="222"/>
      <c r="N67" s="222"/>
    </row>
    <row r="68" spans="2:14" x14ac:dyDescent="0.2">
      <c r="B68" s="54">
        <v>2</v>
      </c>
      <c r="C68" s="55"/>
      <c r="D68" s="56"/>
      <c r="E68" s="56"/>
      <c r="F68" s="57">
        <f t="shared" ref="F68:F82" si="2">D68-E68</f>
        <v>0</v>
      </c>
      <c r="G68" s="71"/>
      <c r="H68" s="71"/>
      <c r="I68" s="71"/>
      <c r="J68" s="213"/>
      <c r="K68" s="71"/>
      <c r="L68" s="71"/>
      <c r="M68" s="71"/>
      <c r="N68" s="71"/>
    </row>
    <row r="69" spans="2:14" x14ac:dyDescent="0.2">
      <c r="B69" s="54">
        <v>3</v>
      </c>
      <c r="C69" s="55"/>
      <c r="D69" s="56"/>
      <c r="E69" s="56"/>
      <c r="F69" s="57">
        <f t="shared" si="2"/>
        <v>0</v>
      </c>
      <c r="G69" s="72"/>
      <c r="H69" s="72"/>
      <c r="I69" s="72"/>
      <c r="J69" s="213"/>
      <c r="K69" s="72"/>
      <c r="L69" s="72"/>
      <c r="M69" s="72"/>
      <c r="N69" s="72"/>
    </row>
    <row r="70" spans="2:14" x14ac:dyDescent="0.2">
      <c r="B70" s="54">
        <v>4</v>
      </c>
      <c r="C70" s="55"/>
      <c r="D70" s="56"/>
      <c r="E70" s="56"/>
      <c r="F70" s="57">
        <f t="shared" si="2"/>
        <v>0</v>
      </c>
      <c r="G70" s="72"/>
      <c r="H70" s="72"/>
      <c r="I70" s="72"/>
      <c r="J70" s="213"/>
      <c r="K70" s="72"/>
      <c r="L70" s="72"/>
      <c r="M70" s="72"/>
      <c r="N70" s="72"/>
    </row>
    <row r="71" spans="2:14" x14ac:dyDescent="0.2">
      <c r="B71" s="54">
        <v>5</v>
      </c>
      <c r="C71" s="55"/>
      <c r="D71" s="56"/>
      <c r="E71" s="56"/>
      <c r="F71" s="57">
        <f t="shared" si="2"/>
        <v>0</v>
      </c>
      <c r="G71" s="72"/>
      <c r="H71" s="72"/>
      <c r="I71" s="72"/>
      <c r="J71" s="213"/>
      <c r="K71" s="72"/>
      <c r="L71" s="72"/>
      <c r="M71" s="72"/>
      <c r="N71" s="72"/>
    </row>
    <row r="72" spans="2:14" x14ac:dyDescent="0.2">
      <c r="B72" s="54">
        <v>6</v>
      </c>
      <c r="C72" s="55"/>
      <c r="D72" s="56"/>
      <c r="E72" s="56"/>
      <c r="F72" s="57">
        <f t="shared" si="2"/>
        <v>0</v>
      </c>
      <c r="G72" s="72"/>
      <c r="H72" s="72"/>
      <c r="I72" s="72"/>
      <c r="J72" s="213"/>
      <c r="K72" s="72"/>
      <c r="L72" s="72"/>
      <c r="M72" s="72"/>
      <c r="N72" s="72"/>
    </row>
    <row r="73" spans="2:14" x14ac:dyDescent="0.2">
      <c r="B73" s="54">
        <v>7</v>
      </c>
      <c r="C73" s="55"/>
      <c r="D73" s="56"/>
      <c r="E73" s="56"/>
      <c r="F73" s="57">
        <f t="shared" si="2"/>
        <v>0</v>
      </c>
      <c r="G73" s="72"/>
      <c r="H73" s="72"/>
      <c r="I73" s="72"/>
      <c r="J73" s="213"/>
      <c r="K73" s="72"/>
      <c r="L73" s="72"/>
      <c r="M73" s="72"/>
      <c r="N73" s="72"/>
    </row>
    <row r="74" spans="2:14" x14ac:dyDescent="0.2">
      <c r="B74" s="54">
        <v>8</v>
      </c>
      <c r="C74" s="55"/>
      <c r="D74" s="56"/>
      <c r="E74" s="56"/>
      <c r="F74" s="57">
        <f t="shared" si="2"/>
        <v>0</v>
      </c>
      <c r="G74" s="222"/>
      <c r="H74" s="222"/>
      <c r="I74" s="222"/>
      <c r="J74" s="222"/>
      <c r="K74" s="222"/>
      <c r="L74" s="222"/>
      <c r="M74" s="222"/>
      <c r="N74" s="222"/>
    </row>
    <row r="75" spans="2:14" x14ac:dyDescent="0.2">
      <c r="B75" s="54">
        <v>9</v>
      </c>
      <c r="C75" s="55"/>
      <c r="D75" s="56"/>
      <c r="E75" s="56"/>
      <c r="F75" s="57">
        <f t="shared" si="2"/>
        <v>0</v>
      </c>
      <c r="G75" s="222"/>
      <c r="H75" s="222"/>
      <c r="I75" s="222"/>
      <c r="J75" s="222"/>
      <c r="K75" s="222"/>
      <c r="L75" s="222"/>
      <c r="M75" s="222"/>
      <c r="N75" s="222"/>
    </row>
    <row r="76" spans="2:14" x14ac:dyDescent="0.2">
      <c r="B76" s="54">
        <v>10</v>
      </c>
      <c r="C76" s="55"/>
      <c r="D76" s="56"/>
      <c r="E76" s="56"/>
      <c r="F76" s="57">
        <f t="shared" si="2"/>
        <v>0</v>
      </c>
      <c r="G76" s="222"/>
      <c r="H76" s="222"/>
      <c r="I76" s="222"/>
      <c r="J76" s="222"/>
      <c r="K76" s="222"/>
      <c r="L76" s="222"/>
      <c r="M76" s="222"/>
      <c r="N76" s="222"/>
    </row>
    <row r="77" spans="2:14" x14ac:dyDescent="0.2">
      <c r="B77" s="54">
        <v>11</v>
      </c>
      <c r="C77" s="55"/>
      <c r="D77" s="56"/>
      <c r="E77" s="56"/>
      <c r="F77" s="57">
        <f t="shared" si="2"/>
        <v>0</v>
      </c>
      <c r="G77" s="222"/>
      <c r="H77" s="222"/>
      <c r="I77" s="222"/>
      <c r="J77" s="222"/>
      <c r="K77" s="222"/>
      <c r="L77" s="222"/>
      <c r="M77" s="222"/>
      <c r="N77" s="222"/>
    </row>
    <row r="78" spans="2:14" x14ac:dyDescent="0.2">
      <c r="B78" s="54">
        <v>12</v>
      </c>
      <c r="C78" s="55"/>
      <c r="D78" s="56"/>
      <c r="E78" s="56"/>
      <c r="F78" s="57">
        <f t="shared" si="2"/>
        <v>0</v>
      </c>
      <c r="G78" s="222"/>
      <c r="H78" s="222"/>
      <c r="I78" s="222"/>
      <c r="J78" s="222"/>
      <c r="K78" s="222"/>
      <c r="L78" s="222"/>
      <c r="M78" s="222"/>
      <c r="N78" s="222"/>
    </row>
    <row r="79" spans="2:14" x14ac:dyDescent="0.2">
      <c r="B79" s="54">
        <v>13</v>
      </c>
      <c r="C79" s="55"/>
      <c r="D79" s="56"/>
      <c r="E79" s="56"/>
      <c r="F79" s="57">
        <f t="shared" si="2"/>
        <v>0</v>
      </c>
      <c r="G79" s="45"/>
      <c r="H79" s="45"/>
      <c r="I79" s="45"/>
      <c r="J79" s="45"/>
      <c r="K79" s="45"/>
      <c r="L79" s="45"/>
      <c r="M79" s="45"/>
      <c r="N79" s="45"/>
    </row>
    <row r="80" spans="2:14" x14ac:dyDescent="0.2">
      <c r="B80" s="54">
        <v>14</v>
      </c>
      <c r="C80" s="55"/>
      <c r="D80" s="56"/>
      <c r="E80" s="56"/>
      <c r="F80" s="57">
        <f t="shared" si="2"/>
        <v>0</v>
      </c>
      <c r="G80" s="45"/>
      <c r="H80" s="45"/>
      <c r="I80" s="45"/>
      <c r="J80" s="45"/>
      <c r="K80" s="45"/>
      <c r="L80" s="45"/>
      <c r="M80" s="45"/>
      <c r="N80" s="45"/>
    </row>
    <row r="81" spans="2:14" ht="13.5" thickBot="1" x14ac:dyDescent="0.25">
      <c r="B81" s="54">
        <v>15</v>
      </c>
      <c r="C81" s="55"/>
      <c r="D81" s="56"/>
      <c r="E81" s="56"/>
      <c r="F81" s="59">
        <f t="shared" si="2"/>
        <v>0</v>
      </c>
      <c r="G81" s="45"/>
      <c r="H81" s="45"/>
      <c r="I81" s="45"/>
      <c r="J81" s="45"/>
      <c r="K81" s="45"/>
      <c r="L81" s="45"/>
      <c r="M81" s="45"/>
      <c r="N81" s="45"/>
    </row>
    <row r="82" spans="2:14" ht="16.5" thickBot="1" x14ac:dyDescent="0.3">
      <c r="B82" s="69">
        <v>16</v>
      </c>
      <c r="C82" s="60" t="s">
        <v>41</v>
      </c>
      <c r="D82" s="61">
        <f>SUM(D67:D81)</f>
        <v>0</v>
      </c>
      <c r="E82" s="61">
        <f>SUM(E67:E81)</f>
        <v>0</v>
      </c>
      <c r="F82" s="62">
        <f t="shared" si="2"/>
        <v>0</v>
      </c>
      <c r="G82" s="45"/>
      <c r="H82" s="45"/>
      <c r="I82" s="45"/>
      <c r="J82" s="45"/>
      <c r="K82" s="45"/>
      <c r="L82" s="45"/>
      <c r="M82" s="45"/>
      <c r="N82" s="45"/>
    </row>
  </sheetData>
  <mergeCells count="6">
    <mergeCell ref="G11:I11"/>
    <mergeCell ref="K11:N11"/>
    <mergeCell ref="G13:I13"/>
    <mergeCell ref="K13:N13"/>
    <mergeCell ref="G12:I12"/>
    <mergeCell ref="K12:N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workbookViewId="0">
      <selection activeCell="D16" sqref="D16"/>
    </sheetView>
  </sheetViews>
  <sheetFormatPr defaultRowHeight="12.75" x14ac:dyDescent="0.2"/>
  <cols>
    <col min="1" max="1" width="4" style="14" customWidth="1"/>
    <col min="2" max="2" width="8" style="14" customWidth="1"/>
    <col min="3" max="3" width="90.7109375" style="14" customWidth="1"/>
    <col min="4" max="4" width="16" style="14" customWidth="1"/>
    <col min="5" max="5" width="15.85546875" style="14" customWidth="1"/>
    <col min="6" max="6" width="3.7109375" style="14" customWidth="1"/>
    <col min="7" max="10" width="13.7109375" style="14" customWidth="1"/>
    <col min="11" max="11" width="5.7109375" style="14" customWidth="1"/>
    <col min="12" max="14" width="13.7109375" style="14" customWidth="1"/>
    <col min="15" max="15" width="16.5703125" style="14" customWidth="1"/>
    <col min="16" max="16384" width="9.140625" style="14"/>
  </cols>
  <sheetData>
    <row r="1" spans="2:15" x14ac:dyDescent="0.2">
      <c r="B1" s="17"/>
      <c r="C1" s="15"/>
    </row>
    <row r="2" spans="2:15" ht="25.5" x14ac:dyDescent="0.35">
      <c r="B2" s="44" t="s">
        <v>44</v>
      </c>
      <c r="C2" s="46"/>
      <c r="D2" s="47" t="s">
        <v>42</v>
      </c>
      <c r="E2" s="48" t="s">
        <v>43</v>
      </c>
      <c r="F2" s="45"/>
      <c r="G2" s="45"/>
      <c r="H2" s="45"/>
      <c r="I2" s="45"/>
      <c r="J2" s="45"/>
      <c r="K2" s="45"/>
      <c r="L2" s="45"/>
      <c r="M2" s="45"/>
      <c r="N2" s="45"/>
      <c r="O2" s="45"/>
    </row>
    <row r="3" spans="2:15" x14ac:dyDescent="0.2">
      <c r="B3" s="45"/>
      <c r="C3" s="45"/>
      <c r="D3" s="45"/>
      <c r="E3" s="45"/>
      <c r="F3" s="45"/>
      <c r="G3" s="45"/>
      <c r="H3" s="45"/>
      <c r="I3" s="45"/>
      <c r="J3" s="45"/>
      <c r="K3" s="45"/>
      <c r="L3" s="45"/>
      <c r="M3" s="45"/>
      <c r="N3" s="45"/>
      <c r="O3" s="45"/>
    </row>
    <row r="4" spans="2:15" x14ac:dyDescent="0.2">
      <c r="B4" s="45"/>
      <c r="C4" s="45"/>
      <c r="D4" s="45"/>
      <c r="E4" s="45"/>
      <c r="F4" s="45"/>
      <c r="G4" s="45"/>
      <c r="H4" s="45"/>
      <c r="I4" s="45"/>
      <c r="J4" s="45"/>
      <c r="K4" s="45"/>
      <c r="L4" s="45"/>
      <c r="M4" s="45"/>
      <c r="N4" s="45"/>
      <c r="O4" s="45"/>
    </row>
    <row r="5" spans="2:15" x14ac:dyDescent="0.2">
      <c r="B5" s="45"/>
      <c r="C5" s="45"/>
      <c r="D5" s="45"/>
      <c r="E5" s="45"/>
      <c r="F5" s="45"/>
      <c r="G5" s="45"/>
      <c r="H5" s="45"/>
      <c r="I5" s="45"/>
      <c r="J5" s="45"/>
      <c r="K5" s="45"/>
      <c r="L5" s="45"/>
      <c r="M5" s="45"/>
      <c r="N5" s="45"/>
      <c r="O5" s="45"/>
    </row>
    <row r="6" spans="2:15" x14ac:dyDescent="0.2">
      <c r="B6" s="45"/>
      <c r="C6" s="45"/>
      <c r="D6" s="45"/>
      <c r="E6" s="45"/>
      <c r="F6" s="45"/>
      <c r="G6" s="45"/>
      <c r="H6" s="45"/>
      <c r="I6" s="45"/>
      <c r="J6" s="45"/>
      <c r="K6" s="45"/>
      <c r="L6" s="45"/>
      <c r="M6" s="45"/>
      <c r="N6" s="45"/>
      <c r="O6" s="45"/>
    </row>
    <row r="7" spans="2:15" x14ac:dyDescent="0.2">
      <c r="B7" s="45"/>
      <c r="C7" s="45"/>
      <c r="D7" s="45"/>
      <c r="E7" s="45"/>
      <c r="F7" s="45"/>
      <c r="G7" s="45"/>
      <c r="H7" s="45"/>
      <c r="I7" s="45"/>
      <c r="J7" s="45"/>
      <c r="K7" s="45"/>
      <c r="L7" s="45"/>
      <c r="M7" s="45"/>
      <c r="N7" s="45"/>
      <c r="O7" s="45"/>
    </row>
    <row r="8" spans="2:15" x14ac:dyDescent="0.2">
      <c r="B8" s="45"/>
      <c r="C8" s="45"/>
      <c r="D8" s="45"/>
      <c r="E8" s="45"/>
      <c r="F8" s="45"/>
      <c r="G8" s="45"/>
      <c r="H8" s="45"/>
      <c r="I8" s="45"/>
      <c r="J8" s="45"/>
      <c r="K8" s="45"/>
      <c r="L8" s="45"/>
      <c r="M8" s="45"/>
      <c r="N8" s="45"/>
      <c r="O8" s="45"/>
    </row>
    <row r="9" spans="2:15" x14ac:dyDescent="0.2">
      <c r="B9" s="45"/>
      <c r="C9" s="45"/>
      <c r="D9" s="45"/>
      <c r="E9" s="45"/>
      <c r="F9" s="45"/>
      <c r="G9" s="45"/>
      <c r="H9" s="45"/>
      <c r="I9" s="45"/>
      <c r="J9" s="45"/>
      <c r="K9" s="45"/>
      <c r="L9" s="45"/>
      <c r="M9" s="45"/>
      <c r="N9" s="45"/>
      <c r="O9" s="45"/>
    </row>
    <row r="10" spans="2:15" x14ac:dyDescent="0.2">
      <c r="B10" s="45"/>
      <c r="C10" s="45"/>
      <c r="D10" s="45"/>
      <c r="E10" s="45"/>
      <c r="F10" s="45"/>
      <c r="G10" s="45"/>
      <c r="H10" s="45"/>
      <c r="I10" s="45"/>
      <c r="J10" s="45"/>
      <c r="K10" s="45"/>
      <c r="L10" s="45"/>
      <c r="M10" s="45"/>
      <c r="N10" s="45"/>
      <c r="O10" s="45"/>
    </row>
    <row r="11" spans="2:15" x14ac:dyDescent="0.2">
      <c r="B11" s="49"/>
      <c r="C11" s="45"/>
      <c r="D11" s="45"/>
      <c r="E11" s="45"/>
      <c r="F11" s="45"/>
      <c r="G11" s="45"/>
      <c r="H11" s="45"/>
      <c r="I11" s="45"/>
      <c r="J11" s="45"/>
      <c r="K11" s="45"/>
      <c r="L11" s="45"/>
      <c r="M11" s="45"/>
      <c r="N11" s="45"/>
      <c r="O11" s="45"/>
    </row>
    <row r="12" spans="2:15" ht="13.5" thickBot="1" x14ac:dyDescent="0.25">
      <c r="B12" s="45"/>
      <c r="C12" s="45"/>
      <c r="D12" s="45"/>
      <c r="E12" s="45"/>
      <c r="F12" s="45"/>
      <c r="G12" s="45"/>
      <c r="H12" s="45"/>
      <c r="I12" s="45"/>
      <c r="J12" s="45"/>
      <c r="K12" s="45"/>
      <c r="L12" s="45"/>
      <c r="M12" s="45"/>
      <c r="N12" s="45"/>
      <c r="O12" s="45"/>
    </row>
    <row r="13" spans="2:15" ht="43.5" customHeight="1" thickBot="1" x14ac:dyDescent="0.25">
      <c r="B13" s="81" t="s">
        <v>156</v>
      </c>
      <c r="C13" s="82" t="s">
        <v>168</v>
      </c>
      <c r="D13" s="83" t="s">
        <v>45</v>
      </c>
      <c r="E13" s="84" t="s">
        <v>46</v>
      </c>
      <c r="F13" s="45"/>
      <c r="G13" s="401"/>
      <c r="H13" s="401"/>
      <c r="I13" s="401"/>
      <c r="J13" s="401"/>
      <c r="K13" s="401"/>
      <c r="L13" s="401"/>
      <c r="M13" s="401"/>
      <c r="N13" s="401"/>
      <c r="O13" s="401"/>
    </row>
    <row r="14" spans="2:15" x14ac:dyDescent="0.2">
      <c r="B14" s="77">
        <v>1</v>
      </c>
      <c r="C14" s="78" t="s">
        <v>47</v>
      </c>
      <c r="D14" s="79"/>
      <c r="E14" s="80"/>
      <c r="F14" s="45"/>
      <c r="G14" s="63"/>
      <c r="H14" s="63"/>
      <c r="I14" s="63"/>
      <c r="J14" s="63"/>
      <c r="K14" s="63"/>
      <c r="L14" s="63"/>
      <c r="M14" s="63"/>
      <c r="N14" s="63"/>
      <c r="O14" s="63"/>
    </row>
    <row r="15" spans="2:15" x14ac:dyDescent="0.2">
      <c r="B15" s="68">
        <v>2</v>
      </c>
      <c r="C15" s="55" t="s">
        <v>48</v>
      </c>
      <c r="D15" s="56"/>
      <c r="E15" s="65"/>
      <c r="F15" s="45"/>
      <c r="G15" s="402"/>
      <c r="H15" s="402"/>
      <c r="I15" s="402"/>
      <c r="J15" s="402"/>
      <c r="K15" s="213"/>
      <c r="L15" s="402"/>
      <c r="M15" s="402"/>
      <c r="N15" s="402"/>
      <c r="O15" s="402"/>
    </row>
    <row r="16" spans="2:15" x14ac:dyDescent="0.2">
      <c r="B16" s="68">
        <v>3</v>
      </c>
      <c r="C16" s="55" t="s">
        <v>49</v>
      </c>
      <c r="D16" s="56"/>
      <c r="E16" s="65">
        <v>6813</v>
      </c>
      <c r="F16" s="45"/>
      <c r="G16" s="400"/>
      <c r="H16" s="400"/>
      <c r="I16" s="400"/>
      <c r="J16" s="400"/>
      <c r="K16" s="213"/>
      <c r="L16" s="400"/>
      <c r="M16" s="400"/>
      <c r="N16" s="400"/>
      <c r="O16" s="400"/>
    </row>
    <row r="17" spans="2:15" x14ac:dyDescent="0.2">
      <c r="B17" s="68">
        <v>4</v>
      </c>
      <c r="C17" s="55" t="s">
        <v>50</v>
      </c>
      <c r="D17" s="56"/>
      <c r="E17" s="65"/>
      <c r="F17" s="45"/>
      <c r="G17" s="399"/>
      <c r="H17" s="399"/>
      <c r="I17" s="399"/>
      <c r="J17" s="399"/>
      <c r="K17" s="213"/>
      <c r="L17" s="400"/>
      <c r="M17" s="400"/>
      <c r="N17" s="400"/>
      <c r="O17" s="400"/>
    </row>
    <row r="18" spans="2:15" x14ac:dyDescent="0.2">
      <c r="B18" s="68">
        <v>5</v>
      </c>
      <c r="C18" s="55" t="s">
        <v>51</v>
      </c>
      <c r="D18" s="56"/>
      <c r="E18" s="65"/>
      <c r="F18" s="45"/>
      <c r="G18" s="223"/>
      <c r="H18" s="223"/>
      <c r="I18" s="223"/>
      <c r="J18" s="223"/>
      <c r="K18" s="213"/>
      <c r="L18" s="213"/>
      <c r="M18" s="213"/>
      <c r="N18" s="213"/>
      <c r="O18" s="213"/>
    </row>
    <row r="19" spans="2:15" x14ac:dyDescent="0.2">
      <c r="B19" s="224">
        <v>6</v>
      </c>
      <c r="C19" s="204" t="s">
        <v>143</v>
      </c>
      <c r="D19" s="66"/>
      <c r="E19" s="65"/>
      <c r="F19" s="45"/>
      <c r="G19" s="400"/>
      <c r="H19" s="400"/>
      <c r="I19" s="400"/>
      <c r="J19" s="400"/>
      <c r="K19" s="213"/>
      <c r="L19" s="400"/>
      <c r="M19" s="400"/>
      <c r="N19" s="400"/>
      <c r="O19" s="400"/>
    </row>
    <row r="20" spans="2:15" ht="16.5" thickBot="1" x14ac:dyDescent="0.3">
      <c r="B20" s="69">
        <v>7</v>
      </c>
      <c r="C20" s="60" t="s">
        <v>52</v>
      </c>
      <c r="D20" s="61">
        <f>SUM(D14:D19)</f>
        <v>0</v>
      </c>
      <c r="E20" s="76">
        <f>SUM(E14:E19)</f>
        <v>6813</v>
      </c>
      <c r="F20" s="45"/>
      <c r="G20" s="400"/>
      <c r="H20" s="400"/>
      <c r="I20" s="400"/>
      <c r="J20" s="400"/>
      <c r="K20" s="213"/>
      <c r="L20" s="400"/>
      <c r="M20" s="400"/>
      <c r="N20" s="400"/>
      <c r="O20" s="400"/>
    </row>
    <row r="21" spans="2:15" ht="13.5" customHeight="1" thickBot="1" x14ac:dyDescent="0.25">
      <c r="B21" s="75"/>
      <c r="C21" s="17"/>
      <c r="D21" s="74"/>
      <c r="E21" s="73"/>
      <c r="F21" s="45"/>
      <c r="G21" s="400"/>
      <c r="H21" s="400"/>
      <c r="I21" s="400"/>
      <c r="J21" s="400"/>
      <c r="K21" s="213"/>
      <c r="L21" s="400"/>
      <c r="M21" s="400"/>
      <c r="N21" s="400"/>
      <c r="O21" s="400"/>
    </row>
    <row r="22" spans="2:15" ht="43.5" customHeight="1" thickBot="1" x14ac:dyDescent="0.25">
      <c r="B22" s="81" t="s">
        <v>156</v>
      </c>
      <c r="C22" s="82" t="s">
        <v>23</v>
      </c>
      <c r="D22" s="86"/>
      <c r="E22" s="87" t="s">
        <v>53</v>
      </c>
      <c r="F22" s="45"/>
      <c r="G22" s="400"/>
      <c r="H22" s="400"/>
      <c r="I22" s="400"/>
      <c r="J22" s="400"/>
      <c r="K22" s="213"/>
      <c r="L22" s="400"/>
      <c r="M22" s="400"/>
      <c r="N22" s="400"/>
      <c r="O22" s="400"/>
    </row>
    <row r="23" spans="2:15" x14ac:dyDescent="0.2">
      <c r="B23" s="77">
        <v>7</v>
      </c>
      <c r="C23" s="78" t="s">
        <v>54</v>
      </c>
      <c r="D23" s="85"/>
      <c r="E23" s="80"/>
      <c r="F23" s="45"/>
      <c r="G23" s="398"/>
      <c r="H23" s="398"/>
      <c r="I23" s="398"/>
      <c r="J23" s="398"/>
      <c r="K23" s="58"/>
      <c r="L23" s="58"/>
      <c r="M23" s="58"/>
      <c r="N23" s="58"/>
      <c r="O23" s="58"/>
    </row>
    <row r="24" spans="2:15" x14ac:dyDescent="0.2">
      <c r="B24" s="68">
        <v>8</v>
      </c>
      <c r="C24" s="55" t="s">
        <v>55</v>
      </c>
      <c r="D24" s="66"/>
      <c r="E24" s="65"/>
      <c r="F24" s="45"/>
      <c r="G24" s="45"/>
      <c r="H24" s="45"/>
      <c r="I24" s="45"/>
      <c r="J24" s="45"/>
      <c r="K24" s="45"/>
      <c r="L24" s="45"/>
      <c r="M24" s="45"/>
      <c r="N24" s="45"/>
      <c r="O24" s="45"/>
    </row>
    <row r="25" spans="2:15" x14ac:dyDescent="0.2">
      <c r="B25" s="68">
        <v>9</v>
      </c>
      <c r="C25" s="55" t="s">
        <v>56</v>
      </c>
      <c r="D25" s="66"/>
      <c r="E25" s="65"/>
      <c r="F25" s="45"/>
      <c r="G25" s="45"/>
      <c r="H25" s="45"/>
      <c r="I25" s="45"/>
      <c r="J25" s="45"/>
      <c r="K25" s="45"/>
      <c r="L25" s="45"/>
      <c r="M25" s="45"/>
      <c r="N25" s="45"/>
      <c r="O25" s="45"/>
    </row>
    <row r="26" spans="2:15" x14ac:dyDescent="0.2">
      <c r="B26" s="68">
        <v>10</v>
      </c>
      <c r="C26" s="55" t="s">
        <v>57</v>
      </c>
      <c r="D26" s="66"/>
      <c r="E26" s="65"/>
      <c r="F26" s="45"/>
      <c r="G26" s="45"/>
      <c r="H26" s="45"/>
      <c r="I26" s="45"/>
      <c r="J26" s="45"/>
      <c r="K26" s="45"/>
      <c r="L26" s="45"/>
      <c r="M26" s="45"/>
      <c r="N26" s="45"/>
      <c r="O26" s="45"/>
    </row>
    <row r="27" spans="2:15" ht="16.5" thickBot="1" x14ac:dyDescent="0.3">
      <c r="B27" s="69">
        <v>11</v>
      </c>
      <c r="C27" s="60" t="s">
        <v>58</v>
      </c>
      <c r="D27" s="350"/>
      <c r="E27" s="76">
        <f>SUM(E23:E26)</f>
        <v>0</v>
      </c>
      <c r="F27" s="45"/>
      <c r="G27" s="45"/>
      <c r="H27" s="45"/>
      <c r="I27" s="45"/>
      <c r="J27" s="45"/>
      <c r="K27" s="45"/>
      <c r="L27" s="45"/>
      <c r="M27" s="45"/>
      <c r="N27" s="45"/>
      <c r="O27" s="45"/>
    </row>
    <row r="28" spans="2:15" x14ac:dyDescent="0.2">
      <c r="F28" s="45"/>
      <c r="G28" s="45"/>
      <c r="H28" s="45"/>
      <c r="I28" s="45"/>
      <c r="J28" s="45"/>
      <c r="K28" s="45"/>
      <c r="L28" s="45"/>
      <c r="M28" s="45"/>
      <c r="N28" s="45"/>
      <c r="O28" s="45"/>
    </row>
    <row r="29" spans="2:15" ht="13.5" thickBot="1" x14ac:dyDescent="0.25"/>
    <row r="30" spans="2:15" ht="32.25" thickBot="1" x14ac:dyDescent="0.25">
      <c r="D30" s="83" t="s">
        <v>45</v>
      </c>
      <c r="E30" s="84" t="s">
        <v>46</v>
      </c>
    </row>
    <row r="31" spans="2:15" ht="16.5" thickBot="1" x14ac:dyDescent="0.3">
      <c r="B31" s="351">
        <v>12</v>
      </c>
      <c r="C31" s="352" t="s">
        <v>59</v>
      </c>
      <c r="D31" s="353">
        <f>D20</f>
        <v>0</v>
      </c>
      <c r="E31" s="62">
        <f>E20-E27</f>
        <v>6813</v>
      </c>
    </row>
  </sheetData>
  <mergeCells count="16">
    <mergeCell ref="G13:O13"/>
    <mergeCell ref="G15:J15"/>
    <mergeCell ref="L15:O15"/>
    <mergeCell ref="G16:J16"/>
    <mergeCell ref="L16:O16"/>
    <mergeCell ref="G17:J17"/>
    <mergeCell ref="G22:J22"/>
    <mergeCell ref="L22:O22"/>
    <mergeCell ref="G23:J23"/>
    <mergeCell ref="G19:J19"/>
    <mergeCell ref="L19:O19"/>
    <mergeCell ref="L20:O20"/>
    <mergeCell ref="G21:J21"/>
    <mergeCell ref="L21:O21"/>
    <mergeCell ref="G20:J20"/>
    <mergeCell ref="L17:O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M52"/>
  <sheetViews>
    <sheetView topLeftCell="A19" workbookViewId="0">
      <selection activeCell="D39" sqref="D39"/>
    </sheetView>
  </sheetViews>
  <sheetFormatPr defaultRowHeight="12.75" x14ac:dyDescent="0.2"/>
  <cols>
    <col min="1" max="1" width="3" style="14" customWidth="1"/>
    <col min="2" max="2" width="8" style="14" customWidth="1"/>
    <col min="3" max="3" width="90.7109375" style="14" customWidth="1"/>
    <col min="4" max="5" width="16" style="14" customWidth="1"/>
    <col min="6" max="8" width="13.7109375" style="14" customWidth="1"/>
    <col min="9" max="9" width="5.7109375" style="14" customWidth="1"/>
    <col min="10" max="13" width="13.7109375" style="14" customWidth="1"/>
    <col min="14" max="16384" width="9.140625" style="14"/>
  </cols>
  <sheetData>
    <row r="2" spans="2:13" ht="25.5" x14ac:dyDescent="0.35">
      <c r="B2" s="403" t="s">
        <v>0</v>
      </c>
      <c r="C2" s="403"/>
      <c r="D2" s="47" t="s">
        <v>42</v>
      </c>
      <c r="E2" s="48" t="s">
        <v>43</v>
      </c>
      <c r="F2" s="45"/>
      <c r="G2" s="45"/>
      <c r="H2" s="45"/>
    </row>
    <row r="3" spans="2:13" ht="25.5" x14ac:dyDescent="0.35">
      <c r="B3" s="404" t="s">
        <v>60</v>
      </c>
      <c r="C3" s="404"/>
      <c r="F3" s="45"/>
      <c r="G3" s="45"/>
      <c r="H3" s="45"/>
    </row>
    <row r="4" spans="2:13" x14ac:dyDescent="0.2">
      <c r="B4" s="45"/>
      <c r="C4" s="45"/>
      <c r="D4" s="45"/>
      <c r="E4" s="45"/>
      <c r="F4" s="45"/>
      <c r="G4" s="45"/>
      <c r="H4" s="45"/>
    </row>
    <row r="5" spans="2:13" x14ac:dyDescent="0.2">
      <c r="B5" s="49"/>
      <c r="C5" s="45"/>
      <c r="D5" s="45"/>
      <c r="E5" s="45"/>
      <c r="F5" s="45"/>
      <c r="G5" s="45"/>
      <c r="H5" s="45"/>
    </row>
    <row r="6" spans="2:13" x14ac:dyDescent="0.2">
      <c r="B6" s="45"/>
      <c r="C6" s="45"/>
      <c r="D6" s="45"/>
      <c r="E6" s="45"/>
      <c r="F6" s="45"/>
      <c r="G6" s="45"/>
      <c r="H6" s="45"/>
    </row>
    <row r="7" spans="2:13" x14ac:dyDescent="0.2">
      <c r="B7" s="45"/>
      <c r="C7" s="45"/>
      <c r="D7" s="45"/>
      <c r="E7" s="45"/>
      <c r="F7" s="45"/>
      <c r="G7" s="45"/>
      <c r="H7" s="45"/>
    </row>
    <row r="8" spans="2:13" x14ac:dyDescent="0.2">
      <c r="B8" s="45"/>
      <c r="C8" s="45"/>
      <c r="D8" s="45"/>
      <c r="E8" s="45"/>
      <c r="F8" s="45"/>
      <c r="G8" s="45"/>
      <c r="H8" s="45"/>
    </row>
    <row r="9" spans="2:13" x14ac:dyDescent="0.2">
      <c r="B9" s="45"/>
      <c r="C9" s="45"/>
      <c r="D9" s="45"/>
      <c r="E9" s="45"/>
      <c r="F9" s="45"/>
      <c r="G9" s="45"/>
      <c r="H9" s="45"/>
    </row>
    <row r="10" spans="2:13" ht="14.25" customHeight="1" x14ac:dyDescent="0.2">
      <c r="E10" s="45"/>
      <c r="F10" s="70"/>
      <c r="G10" s="70"/>
      <c r="H10" s="70"/>
      <c r="I10" s="20"/>
      <c r="J10" s="20"/>
      <c r="K10" s="20"/>
      <c r="L10" s="20"/>
      <c r="M10" s="20"/>
    </row>
    <row r="11" spans="2:13" x14ac:dyDescent="0.2">
      <c r="E11" s="45"/>
      <c r="F11" s="63"/>
      <c r="G11" s="63"/>
      <c r="H11" s="63"/>
      <c r="I11" s="17"/>
      <c r="J11" s="17"/>
      <c r="K11" s="17"/>
      <c r="L11" s="17"/>
      <c r="M11" s="17"/>
    </row>
    <row r="12" spans="2:13" x14ac:dyDescent="0.2">
      <c r="E12" s="45"/>
      <c r="F12" s="71"/>
      <c r="G12" s="71"/>
      <c r="H12" s="71"/>
      <c r="I12" s="18"/>
      <c r="J12" s="21"/>
      <c r="K12" s="21"/>
      <c r="L12" s="21"/>
      <c r="M12" s="21"/>
    </row>
    <row r="13" spans="2:13" ht="13.5" thickBot="1" x14ac:dyDescent="0.25">
      <c r="E13" s="45"/>
      <c r="F13" s="72"/>
      <c r="G13" s="72"/>
      <c r="H13" s="72"/>
      <c r="I13" s="18"/>
      <c r="J13" s="19"/>
      <c r="K13" s="19"/>
      <c r="L13" s="19"/>
      <c r="M13" s="19"/>
    </row>
    <row r="14" spans="2:13" ht="16.5" thickBot="1" x14ac:dyDescent="0.25">
      <c r="B14" s="88" t="s">
        <v>156</v>
      </c>
      <c r="C14" s="82" t="s">
        <v>0</v>
      </c>
      <c r="D14" s="84" t="s">
        <v>46</v>
      </c>
      <c r="E14" s="45"/>
      <c r="F14" s="72"/>
      <c r="G14" s="72"/>
      <c r="H14" s="72"/>
      <c r="I14" s="18"/>
      <c r="J14" s="19"/>
      <c r="K14" s="19"/>
      <c r="L14" s="19"/>
      <c r="M14" s="19"/>
    </row>
    <row r="15" spans="2:13" ht="12.75" customHeight="1" x14ac:dyDescent="0.2">
      <c r="B15" s="91">
        <v>1</v>
      </c>
      <c r="C15" s="92" t="s">
        <v>61</v>
      </c>
      <c r="D15" s="93"/>
      <c r="E15" s="45"/>
      <c r="F15" s="398"/>
      <c r="G15" s="398"/>
      <c r="H15" s="398"/>
      <c r="I15" s="16"/>
      <c r="J15" s="405"/>
      <c r="K15" s="405"/>
      <c r="L15" s="405"/>
      <c r="M15" s="405"/>
    </row>
    <row r="16" spans="2:13" ht="12.75" customHeight="1" x14ac:dyDescent="0.2">
      <c r="B16" s="54">
        <v>2</v>
      </c>
      <c r="C16" s="55" t="s">
        <v>62</v>
      </c>
      <c r="D16" s="65"/>
      <c r="E16" s="45"/>
      <c r="F16" s="398"/>
      <c r="G16" s="398"/>
      <c r="H16" s="398"/>
      <c r="I16" s="16"/>
      <c r="J16" s="405"/>
      <c r="K16" s="405"/>
      <c r="L16" s="405"/>
      <c r="M16" s="405"/>
    </row>
    <row r="17" spans="2:13" ht="13.5" thickBot="1" x14ac:dyDescent="0.25">
      <c r="B17" s="67">
        <v>3</v>
      </c>
      <c r="C17" s="90" t="s">
        <v>63</v>
      </c>
      <c r="D17" s="76">
        <f>SUM(D15:D16)</f>
        <v>0</v>
      </c>
      <c r="E17" s="45"/>
      <c r="F17" s="398"/>
      <c r="G17" s="398"/>
      <c r="H17" s="398"/>
      <c r="I17" s="16"/>
      <c r="J17" s="16"/>
      <c r="K17" s="16"/>
      <c r="L17" s="16"/>
      <c r="M17" s="16"/>
    </row>
    <row r="18" spans="2:13" ht="13.5" thickBot="1" x14ac:dyDescent="0.25">
      <c r="B18" s="94"/>
      <c r="C18" s="24"/>
      <c r="D18" s="95"/>
      <c r="E18" s="45"/>
      <c r="F18" s="45"/>
      <c r="G18" s="45"/>
      <c r="H18" s="45"/>
    </row>
    <row r="19" spans="2:13" ht="15.75" x14ac:dyDescent="0.2">
      <c r="B19" s="205"/>
      <c r="C19" s="206" t="s">
        <v>23</v>
      </c>
      <c r="D19" s="207" t="s">
        <v>53</v>
      </c>
      <c r="E19" s="45"/>
      <c r="F19" s="45"/>
      <c r="G19" s="45"/>
      <c r="H19" s="45"/>
    </row>
    <row r="20" spans="2:13" x14ac:dyDescent="0.2">
      <c r="B20" s="54">
        <v>4</v>
      </c>
      <c r="C20" s="55" t="s">
        <v>64</v>
      </c>
      <c r="D20" s="65"/>
      <c r="E20" s="45"/>
      <c r="F20" s="45"/>
      <c r="G20" s="45"/>
      <c r="H20" s="45"/>
    </row>
    <row r="21" spans="2:13" x14ac:dyDescent="0.2">
      <c r="B21" s="54">
        <v>5</v>
      </c>
      <c r="C21" s="55" t="s">
        <v>57</v>
      </c>
      <c r="D21" s="65"/>
      <c r="E21" s="45"/>
      <c r="F21" s="45"/>
      <c r="G21" s="45"/>
      <c r="H21" s="45"/>
    </row>
    <row r="22" spans="2:13" ht="13.5" thickBot="1" x14ac:dyDescent="0.25">
      <c r="B22" s="354">
        <v>6</v>
      </c>
      <c r="C22" s="355" t="s">
        <v>58</v>
      </c>
      <c r="D22" s="59">
        <f>SUM(D20:D21)</f>
        <v>0</v>
      </c>
      <c r="E22" s="45"/>
      <c r="F22" s="45"/>
      <c r="G22" s="45"/>
      <c r="H22" s="45"/>
    </row>
    <row r="23" spans="2:13" ht="19.5" customHeight="1" thickBot="1" x14ac:dyDescent="0.3">
      <c r="B23" s="356">
        <v>7</v>
      </c>
      <c r="C23" s="352" t="s">
        <v>59</v>
      </c>
      <c r="D23" s="62">
        <f>D17-D22</f>
        <v>0</v>
      </c>
      <c r="G23" s="45"/>
      <c r="H23" s="45"/>
    </row>
    <row r="24" spans="2:13" x14ac:dyDescent="0.2">
      <c r="G24" s="45"/>
      <c r="H24" s="45"/>
    </row>
    <row r="25" spans="2:13" x14ac:dyDescent="0.2">
      <c r="G25" s="45"/>
      <c r="H25" s="45"/>
    </row>
    <row r="26" spans="2:13" x14ac:dyDescent="0.2">
      <c r="G26" s="45"/>
      <c r="H26" s="45"/>
    </row>
    <row r="27" spans="2:13" x14ac:dyDescent="0.2">
      <c r="G27" s="45"/>
      <c r="H27" s="45"/>
    </row>
    <row r="28" spans="2:13" x14ac:dyDescent="0.2">
      <c r="G28" s="45"/>
      <c r="H28" s="45"/>
    </row>
    <row r="29" spans="2:13" x14ac:dyDescent="0.2">
      <c r="G29" s="45"/>
      <c r="H29" s="45"/>
    </row>
    <row r="30" spans="2:13" x14ac:dyDescent="0.2">
      <c r="G30" s="45"/>
      <c r="H30" s="45"/>
    </row>
    <row r="31" spans="2:13" x14ac:dyDescent="0.2">
      <c r="G31" s="45"/>
      <c r="H31" s="45"/>
    </row>
    <row r="32" spans="2:13" x14ac:dyDescent="0.2">
      <c r="G32" s="45"/>
      <c r="H32" s="45"/>
    </row>
    <row r="33" spans="2:8" ht="44.25" customHeight="1" x14ac:dyDescent="0.2">
      <c r="G33" s="45"/>
      <c r="H33" s="45"/>
    </row>
    <row r="34" spans="2:8" x14ac:dyDescent="0.2">
      <c r="G34" s="45"/>
      <c r="H34" s="45"/>
    </row>
    <row r="35" spans="2:8" ht="13.5" thickBot="1" x14ac:dyDescent="0.25">
      <c r="G35" s="45"/>
      <c r="H35" s="45"/>
    </row>
    <row r="36" spans="2:8" ht="48" thickBot="1" x14ac:dyDescent="0.25">
      <c r="B36" s="88" t="s">
        <v>156</v>
      </c>
      <c r="C36" s="82" t="s">
        <v>60</v>
      </c>
      <c r="D36" s="83" t="s">
        <v>66</v>
      </c>
      <c r="E36" s="83" t="s">
        <v>68</v>
      </c>
      <c r="F36" s="84" t="s">
        <v>65</v>
      </c>
      <c r="G36" s="45"/>
      <c r="H36" s="45"/>
    </row>
    <row r="37" spans="2:8" x14ac:dyDescent="0.2">
      <c r="B37" s="77">
        <v>1</v>
      </c>
      <c r="C37" s="78" t="s">
        <v>220</v>
      </c>
      <c r="D37" s="79">
        <v>24874</v>
      </c>
      <c r="E37" s="79"/>
      <c r="F37" s="89">
        <f>D37-E37</f>
        <v>24874</v>
      </c>
      <c r="G37" s="45"/>
      <c r="H37" s="45"/>
    </row>
    <row r="38" spans="2:8" x14ac:dyDescent="0.2">
      <c r="B38" s="68">
        <v>2</v>
      </c>
      <c r="C38" s="78" t="s">
        <v>221</v>
      </c>
      <c r="D38" s="56">
        <v>20359</v>
      </c>
      <c r="E38" s="56"/>
      <c r="F38" s="57">
        <f t="shared" ref="F38:F52" si="0">D38-E38</f>
        <v>20359</v>
      </c>
    </row>
    <row r="39" spans="2:8" x14ac:dyDescent="0.2">
      <c r="B39" s="68">
        <v>3</v>
      </c>
      <c r="C39" s="55"/>
      <c r="D39" s="56"/>
      <c r="E39" s="56"/>
      <c r="F39" s="57">
        <f t="shared" si="0"/>
        <v>0</v>
      </c>
    </row>
    <row r="40" spans="2:8" x14ac:dyDescent="0.2">
      <c r="B40" s="68">
        <v>4</v>
      </c>
      <c r="C40" s="55"/>
      <c r="D40" s="56"/>
      <c r="E40" s="56"/>
      <c r="F40" s="57">
        <f t="shared" si="0"/>
        <v>0</v>
      </c>
    </row>
    <row r="41" spans="2:8" x14ac:dyDescent="0.2">
      <c r="B41" s="68">
        <v>5</v>
      </c>
      <c r="C41" s="55"/>
      <c r="D41" s="56"/>
      <c r="E41" s="56"/>
      <c r="F41" s="57">
        <f t="shared" si="0"/>
        <v>0</v>
      </c>
    </row>
    <row r="42" spans="2:8" x14ac:dyDescent="0.2">
      <c r="B42" s="68">
        <v>6</v>
      </c>
      <c r="C42" s="55"/>
      <c r="D42" s="56"/>
      <c r="E42" s="56"/>
      <c r="F42" s="57">
        <f t="shared" si="0"/>
        <v>0</v>
      </c>
    </row>
    <row r="43" spans="2:8" x14ac:dyDescent="0.2">
      <c r="B43" s="68">
        <v>7</v>
      </c>
      <c r="C43" s="55"/>
      <c r="D43" s="56"/>
      <c r="E43" s="56"/>
      <c r="F43" s="57">
        <f t="shared" si="0"/>
        <v>0</v>
      </c>
    </row>
    <row r="44" spans="2:8" x14ac:dyDescent="0.2">
      <c r="B44" s="68">
        <v>8</v>
      </c>
      <c r="C44" s="55"/>
      <c r="D44" s="56"/>
      <c r="E44" s="56"/>
      <c r="F44" s="57">
        <f t="shared" si="0"/>
        <v>0</v>
      </c>
    </row>
    <row r="45" spans="2:8" x14ac:dyDescent="0.2">
      <c r="B45" s="68">
        <v>9</v>
      </c>
      <c r="C45" s="55"/>
      <c r="D45" s="56"/>
      <c r="E45" s="56"/>
      <c r="F45" s="57">
        <f t="shared" si="0"/>
        <v>0</v>
      </c>
    </row>
    <row r="46" spans="2:8" x14ac:dyDescent="0.2">
      <c r="B46" s="68">
        <v>10</v>
      </c>
      <c r="C46" s="55"/>
      <c r="D46" s="56"/>
      <c r="E46" s="56"/>
      <c r="F46" s="57">
        <f t="shared" si="0"/>
        <v>0</v>
      </c>
    </row>
    <row r="47" spans="2:8" x14ac:dyDescent="0.2">
      <c r="B47" s="68">
        <v>11</v>
      </c>
      <c r="C47" s="55"/>
      <c r="D47" s="56"/>
      <c r="E47" s="56"/>
      <c r="F47" s="57">
        <f t="shared" si="0"/>
        <v>0</v>
      </c>
    </row>
    <row r="48" spans="2:8" x14ac:dyDescent="0.2">
      <c r="B48" s="68">
        <v>12</v>
      </c>
      <c r="C48" s="55"/>
      <c r="D48" s="56"/>
      <c r="E48" s="56"/>
      <c r="F48" s="57">
        <f t="shared" si="0"/>
        <v>0</v>
      </c>
    </row>
    <row r="49" spans="2:6" x14ac:dyDescent="0.2">
      <c r="B49" s="68">
        <v>13</v>
      </c>
      <c r="C49" s="55"/>
      <c r="D49" s="56"/>
      <c r="E49" s="56"/>
      <c r="F49" s="57">
        <f t="shared" si="0"/>
        <v>0</v>
      </c>
    </row>
    <row r="50" spans="2:6" x14ac:dyDescent="0.2">
      <c r="B50" s="68">
        <v>14</v>
      </c>
      <c r="C50" s="55"/>
      <c r="D50" s="56"/>
      <c r="E50" s="56"/>
      <c r="F50" s="57">
        <f t="shared" si="0"/>
        <v>0</v>
      </c>
    </row>
    <row r="51" spans="2:6" ht="13.5" thickBot="1" x14ac:dyDescent="0.25">
      <c r="B51" s="357">
        <v>15</v>
      </c>
      <c r="C51" s="296"/>
      <c r="D51" s="358"/>
      <c r="E51" s="358"/>
      <c r="F51" s="59">
        <f t="shared" si="0"/>
        <v>0</v>
      </c>
    </row>
    <row r="52" spans="2:6" ht="16.5" thickBot="1" x14ac:dyDescent="0.3">
      <c r="B52" s="359"/>
      <c r="C52" s="352" t="s">
        <v>67</v>
      </c>
      <c r="D52" s="360">
        <f>SUM(D37:D51)</f>
        <v>45233</v>
      </c>
      <c r="E52" s="360">
        <f>SUM(E37:E51)</f>
        <v>0</v>
      </c>
      <c r="F52" s="62">
        <f t="shared" si="0"/>
        <v>45233</v>
      </c>
    </row>
  </sheetData>
  <mergeCells count="7">
    <mergeCell ref="B2:C2"/>
    <mergeCell ref="B3:C3"/>
    <mergeCell ref="F16:H16"/>
    <mergeCell ref="J16:M16"/>
    <mergeCell ref="F17:H17"/>
    <mergeCell ref="F15:H15"/>
    <mergeCell ref="J15: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E22"/>
  <sheetViews>
    <sheetView showGridLines="0" zoomScaleNormal="100" workbookViewId="0">
      <selection activeCell="D17" sqref="D17"/>
    </sheetView>
  </sheetViews>
  <sheetFormatPr defaultRowHeight="12.75" x14ac:dyDescent="0.2"/>
  <cols>
    <col min="2" max="2" width="9.140625" style="145"/>
    <col min="3" max="3" width="71.5703125" customWidth="1"/>
    <col min="4" max="5" width="16" customWidth="1"/>
  </cols>
  <sheetData>
    <row r="2" spans="2:5" s="5" customFormat="1" ht="25.5" x14ac:dyDescent="0.2">
      <c r="B2" s="140" t="s">
        <v>27</v>
      </c>
      <c r="C2" s="105"/>
      <c r="D2" s="201" t="s">
        <v>42</v>
      </c>
      <c r="E2" s="202" t="s">
        <v>43</v>
      </c>
    </row>
    <row r="3" spans="2:5" s="5" customFormat="1" ht="18.75" x14ac:dyDescent="0.2">
      <c r="B3" s="141" t="s">
        <v>28</v>
      </c>
      <c r="C3" s="105"/>
      <c r="D3" s="200"/>
      <c r="E3" s="200"/>
    </row>
    <row r="4" spans="2:5" s="5" customFormat="1" x14ac:dyDescent="0.2">
      <c r="B4" s="142" t="s">
        <v>36</v>
      </c>
      <c r="C4" s="105"/>
      <c r="D4" s="200"/>
      <c r="E4" s="200"/>
    </row>
    <row r="5" spans="2:5" s="5" customFormat="1" ht="16.5" thickBot="1" x14ac:dyDescent="0.3">
      <c r="B5" s="143"/>
      <c r="C5" s="100"/>
      <c r="D5" s="146"/>
      <c r="E5" s="146"/>
    </row>
    <row r="6" spans="2:5" s="5" customFormat="1" ht="21.75" customHeight="1" thickBot="1" x14ac:dyDescent="0.25">
      <c r="B6" s="406" t="s">
        <v>176</v>
      </c>
      <c r="C6" s="407"/>
      <c r="D6" s="134" t="s">
        <v>13</v>
      </c>
      <c r="E6" s="135" t="s">
        <v>14</v>
      </c>
    </row>
    <row r="7" spans="2:5" s="5" customFormat="1" ht="21.75" customHeight="1" x14ac:dyDescent="0.2">
      <c r="B7" s="408" t="s">
        <v>15</v>
      </c>
      <c r="C7" s="409"/>
      <c r="D7" s="119"/>
      <c r="E7" s="120"/>
    </row>
    <row r="8" spans="2:5" s="5" customFormat="1" ht="21.75" customHeight="1" thickBot="1" x14ac:dyDescent="0.3">
      <c r="B8" s="157">
        <v>1</v>
      </c>
      <c r="C8" s="151" t="s">
        <v>104</v>
      </c>
      <c r="D8" s="380">
        <v>39676621.470000006</v>
      </c>
      <c r="E8" s="152">
        <v>95000000</v>
      </c>
    </row>
    <row r="9" spans="2:5" s="5" customFormat="1" ht="21.75" customHeight="1" x14ac:dyDescent="0.25">
      <c r="B9" s="410" t="s">
        <v>16</v>
      </c>
      <c r="C9" s="411"/>
      <c r="D9" s="381"/>
      <c r="E9" s="159"/>
    </row>
    <row r="10" spans="2:5" s="5" customFormat="1" ht="21.75" customHeight="1" x14ac:dyDescent="0.25">
      <c r="B10" s="158">
        <v>2</v>
      </c>
      <c r="C10" s="133" t="s">
        <v>124</v>
      </c>
      <c r="D10" s="382">
        <v>0</v>
      </c>
      <c r="E10" s="156">
        <v>2500000</v>
      </c>
    </row>
    <row r="11" spans="2:5" s="5" customFormat="1" ht="26.25" customHeight="1" x14ac:dyDescent="0.25">
      <c r="B11" s="137">
        <v>3</v>
      </c>
      <c r="C11" s="129" t="s">
        <v>105</v>
      </c>
      <c r="D11" s="383">
        <v>294868</v>
      </c>
      <c r="E11" s="118">
        <v>7900000</v>
      </c>
    </row>
    <row r="12" spans="2:5" s="5" customFormat="1" ht="21.75" customHeight="1" x14ac:dyDescent="0.25">
      <c r="B12" s="137">
        <v>4</v>
      </c>
      <c r="C12" s="129" t="s">
        <v>106</v>
      </c>
      <c r="D12" s="383">
        <v>2642567.71</v>
      </c>
      <c r="E12" s="118">
        <v>1000000</v>
      </c>
    </row>
    <row r="13" spans="2:5" s="5" customFormat="1" ht="47.25" customHeight="1" x14ac:dyDescent="0.25">
      <c r="B13" s="138">
        <v>5</v>
      </c>
      <c r="C13" s="132" t="s">
        <v>140</v>
      </c>
      <c r="D13" s="384">
        <f>'Step 3. CHI, CBA and CBO'!D30+'Step 3. CHI, CBA and CBO'!D57+'Step 3. CHI, CBA and CBO'!D82+'Step 4. Health Profession Ed'!E20+'Step 5. Research &amp; Cash inkind'!D17+'Step 5. Research &amp; Cash inkind'!D52</f>
        <v>134058</v>
      </c>
      <c r="E13" s="118">
        <v>950000</v>
      </c>
    </row>
    <row r="14" spans="2:5" s="5" customFormat="1" ht="21.75" customHeight="1" x14ac:dyDescent="0.25">
      <c r="B14" s="137">
        <v>6</v>
      </c>
      <c r="C14" s="129" t="s">
        <v>107</v>
      </c>
      <c r="D14" s="384">
        <f>SUM(D10:D13)</f>
        <v>3071493.71</v>
      </c>
      <c r="E14" s="118">
        <f>SUM(E10:E13)</f>
        <v>12350000</v>
      </c>
    </row>
    <row r="15" spans="2:5" s="5" customFormat="1" ht="21.75" customHeight="1" thickBot="1" x14ac:dyDescent="0.3">
      <c r="B15" s="150">
        <v>7</v>
      </c>
      <c r="C15" s="151" t="s">
        <v>108</v>
      </c>
      <c r="D15" s="385">
        <f>D8-D14</f>
        <v>36605127.760000005</v>
      </c>
      <c r="E15" s="152">
        <f>E8-E14</f>
        <v>82650000</v>
      </c>
    </row>
    <row r="16" spans="2:5" s="5" customFormat="1" ht="21.75" customHeight="1" x14ac:dyDescent="0.25">
      <c r="B16" s="412" t="s">
        <v>17</v>
      </c>
      <c r="C16" s="413"/>
      <c r="D16" s="381"/>
      <c r="E16" s="159"/>
    </row>
    <row r="17" spans="2:5" s="5" customFormat="1" ht="21.75" customHeight="1" thickBot="1" x14ac:dyDescent="0.3">
      <c r="B17" s="153">
        <v>8</v>
      </c>
      <c r="C17" s="154" t="s">
        <v>20</v>
      </c>
      <c r="D17" s="386">
        <v>100731755.02000001</v>
      </c>
      <c r="E17" s="155">
        <v>170000000</v>
      </c>
    </row>
    <row r="18" spans="2:5" s="5" customFormat="1" ht="21.75" customHeight="1" x14ac:dyDescent="0.25">
      <c r="B18" s="410" t="s">
        <v>16</v>
      </c>
      <c r="C18" s="411"/>
      <c r="D18" s="381"/>
      <c r="E18" s="159"/>
    </row>
    <row r="19" spans="2:5" s="5" customFormat="1" ht="32.25" customHeight="1" x14ac:dyDescent="0.25">
      <c r="B19" s="160">
        <v>9</v>
      </c>
      <c r="C19" s="161" t="s">
        <v>141</v>
      </c>
      <c r="D19" s="387">
        <v>0</v>
      </c>
      <c r="E19" s="156">
        <v>50000</v>
      </c>
    </row>
    <row r="20" spans="2:5" s="5" customFormat="1" ht="21.75" customHeight="1" x14ac:dyDescent="0.25">
      <c r="B20" s="137">
        <v>10</v>
      </c>
      <c r="C20" s="129" t="s">
        <v>109</v>
      </c>
      <c r="D20" s="388">
        <f>D17-D19</f>
        <v>100731755.02000001</v>
      </c>
      <c r="E20" s="118">
        <f>E17-E19</f>
        <v>169950000</v>
      </c>
    </row>
    <row r="21" spans="2:5" s="5" customFormat="1" ht="50.25" customHeight="1" thickBot="1" x14ac:dyDescent="0.3">
      <c r="B21" s="148">
        <v>11</v>
      </c>
      <c r="C21" s="131" t="s">
        <v>125</v>
      </c>
      <c r="D21" s="395">
        <f>IF(D20=0,0,D15/D20)</f>
        <v>0.36339213739234622</v>
      </c>
      <c r="E21" s="149">
        <f>IF(E20=0,0,E15/E20)</f>
        <v>0.48631950573698146</v>
      </c>
    </row>
    <row r="22" spans="2:5" s="5" customFormat="1" ht="15" customHeight="1" x14ac:dyDescent="0.2">
      <c r="B22" s="144"/>
      <c r="C22" s="102"/>
      <c r="D22" s="103"/>
      <c r="E22" s="7"/>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2:I45"/>
  <sheetViews>
    <sheetView showGridLines="0" topLeftCell="C19" zoomScaleNormal="100" workbookViewId="0">
      <selection activeCell="J25" sqref="J25"/>
    </sheetView>
  </sheetViews>
  <sheetFormatPr defaultRowHeight="12.75" x14ac:dyDescent="0.2"/>
  <cols>
    <col min="3" max="3" width="92" customWidth="1"/>
    <col min="4" max="5" width="16" customWidth="1"/>
    <col min="6" max="6" width="2" customWidth="1"/>
    <col min="7" max="7" width="19.42578125" customWidth="1"/>
  </cols>
  <sheetData>
    <row r="2" spans="2:9" s="5" customFormat="1" ht="25.5" customHeight="1" x14ac:dyDescent="0.35">
      <c r="B2" s="414" t="s">
        <v>18</v>
      </c>
      <c r="C2" s="414"/>
      <c r="D2" s="47" t="s">
        <v>42</v>
      </c>
      <c r="E2" s="48" t="s">
        <v>43</v>
      </c>
      <c r="I2" s="5">
        <v>1</v>
      </c>
    </row>
    <row r="3" spans="2:9" s="5" customFormat="1" ht="18.75" customHeight="1" x14ac:dyDescent="0.3">
      <c r="B3" s="415" t="s">
        <v>19</v>
      </c>
      <c r="C3" s="415"/>
      <c r="D3" s="97"/>
      <c r="E3" s="97"/>
    </row>
    <row r="4" spans="2:9" s="5" customFormat="1" ht="18.75" customHeight="1" x14ac:dyDescent="0.3">
      <c r="B4" s="228"/>
      <c r="C4" s="228"/>
    </row>
    <row r="5" spans="2:9" s="5" customFormat="1" ht="18.75" customHeight="1" x14ac:dyDescent="0.3">
      <c r="B5" s="228"/>
      <c r="C5" s="228"/>
    </row>
    <row r="6" spans="2:9" s="5" customFormat="1" ht="18.75" customHeight="1" x14ac:dyDescent="0.3">
      <c r="B6" s="228"/>
      <c r="C6" s="228"/>
    </row>
    <row r="7" spans="2:9" s="5" customFormat="1" ht="18.75" customHeight="1" x14ac:dyDescent="0.3">
      <c r="B7" s="208"/>
      <c r="C7" s="208"/>
    </row>
    <row r="8" spans="2:9" s="5" customFormat="1" ht="18.75" customHeight="1" x14ac:dyDescent="0.3">
      <c r="B8" s="208"/>
      <c r="C8" s="208"/>
      <c r="D8" s="97"/>
      <c r="E8" s="97"/>
    </row>
    <row r="9" spans="2:9" s="5" customFormat="1" ht="18.75" customHeight="1" thickBot="1" x14ac:dyDescent="0.35">
      <c r="B9" s="208"/>
      <c r="C9" s="208"/>
      <c r="D9" s="97"/>
      <c r="E9" s="97"/>
    </row>
    <row r="10" spans="2:9" s="5" customFormat="1" ht="18.75" customHeight="1" x14ac:dyDescent="0.3">
      <c r="B10" s="208"/>
      <c r="C10" s="208"/>
      <c r="D10" s="319"/>
      <c r="E10" s="320"/>
      <c r="F10" s="321"/>
      <c r="G10" s="322"/>
    </row>
    <row r="11" spans="2:9" s="5" customFormat="1" x14ac:dyDescent="0.2">
      <c r="C11" s="96"/>
      <c r="D11" s="323"/>
      <c r="E11" s="97"/>
      <c r="F11" s="7"/>
      <c r="G11" s="314"/>
    </row>
    <row r="12" spans="2:9" s="5" customFormat="1" ht="15.75" x14ac:dyDescent="0.25">
      <c r="C12" s="98"/>
      <c r="D12" s="323"/>
      <c r="E12" s="97"/>
      <c r="F12" s="7"/>
      <c r="G12" s="314"/>
    </row>
    <row r="13" spans="2:9" s="5" customFormat="1" ht="16.5" thickBot="1" x14ac:dyDescent="0.3">
      <c r="B13" s="308"/>
      <c r="C13" s="98"/>
      <c r="D13" s="324"/>
      <c r="E13" s="325"/>
      <c r="F13" s="317"/>
      <c r="G13" s="318"/>
    </row>
    <row r="14" spans="2:9" s="5" customFormat="1" ht="16.5" thickBot="1" x14ac:dyDescent="0.3">
      <c r="C14" s="98"/>
      <c r="D14" s="97"/>
      <c r="E14" s="97"/>
      <c r="F14" s="9"/>
    </row>
    <row r="15" spans="2:9" s="5" customFormat="1" ht="42" customHeight="1" thickBot="1" x14ac:dyDescent="0.25">
      <c r="B15" s="229" t="s">
        <v>156</v>
      </c>
      <c r="C15" s="119" t="s">
        <v>20</v>
      </c>
      <c r="D15" s="119" t="s">
        <v>13</v>
      </c>
      <c r="E15" s="120" t="s">
        <v>14</v>
      </c>
      <c r="G15" s="236" t="s">
        <v>146</v>
      </c>
    </row>
    <row r="16" spans="2:9" s="5" customFormat="1" ht="21.75" customHeight="1" thickBot="1" x14ac:dyDescent="0.25">
      <c r="B16" s="121" t="s">
        <v>74</v>
      </c>
      <c r="C16" s="269" t="s">
        <v>83</v>
      </c>
      <c r="D16" s="173">
        <v>258</v>
      </c>
      <c r="E16" s="241">
        <v>1000</v>
      </c>
      <c r="G16" s="254"/>
    </row>
    <row r="17" spans="2:7" s="5" customFormat="1" ht="21.75" customHeight="1" thickBot="1" x14ac:dyDescent="0.25">
      <c r="B17" s="122" t="s">
        <v>76</v>
      </c>
      <c r="C17" s="270" t="s">
        <v>82</v>
      </c>
      <c r="D17" s="167">
        <v>367391</v>
      </c>
      <c r="E17" s="242">
        <v>500000</v>
      </c>
      <c r="G17" s="255"/>
    </row>
    <row r="18" spans="2:7" s="5" customFormat="1" ht="21.75" customHeight="1" x14ac:dyDescent="0.2">
      <c r="B18" s="122" t="s">
        <v>80</v>
      </c>
      <c r="C18" s="270" t="s">
        <v>110</v>
      </c>
      <c r="D18" s="168"/>
      <c r="E18" s="243"/>
      <c r="G18" s="362"/>
    </row>
    <row r="19" spans="2:7" s="5" customFormat="1" ht="21.75" customHeight="1" x14ac:dyDescent="0.2">
      <c r="B19" s="122" t="s">
        <v>111</v>
      </c>
      <c r="C19" s="270" t="s">
        <v>84</v>
      </c>
      <c r="D19" s="167">
        <v>195</v>
      </c>
      <c r="E19" s="242">
        <v>0</v>
      </c>
      <c r="G19" s="252"/>
    </row>
    <row r="20" spans="2:7" s="5" customFormat="1" ht="21.75" customHeight="1" thickBot="1" x14ac:dyDescent="0.25">
      <c r="B20" s="122" t="s">
        <v>75</v>
      </c>
      <c r="C20" s="271" t="s">
        <v>87</v>
      </c>
      <c r="D20" s="167">
        <v>1085</v>
      </c>
      <c r="E20" s="242">
        <v>575</v>
      </c>
      <c r="G20" s="253"/>
    </row>
    <row r="21" spans="2:7" s="5" customFormat="1" ht="21.75" customHeight="1" thickBot="1" x14ac:dyDescent="0.25">
      <c r="B21" s="122" t="s">
        <v>77</v>
      </c>
      <c r="C21" s="272" t="s">
        <v>86</v>
      </c>
      <c r="D21" s="167">
        <v>232836</v>
      </c>
      <c r="E21" s="242">
        <v>1200000</v>
      </c>
      <c r="G21" s="255"/>
    </row>
    <row r="22" spans="2:7" s="5" customFormat="1" ht="21.75" customHeight="1" x14ac:dyDescent="0.2">
      <c r="B22" s="122" t="s">
        <v>81</v>
      </c>
      <c r="C22" s="271" t="s">
        <v>113</v>
      </c>
      <c r="D22" s="167"/>
      <c r="E22" s="242"/>
      <c r="G22" s="362"/>
    </row>
    <row r="23" spans="2:7" s="5" customFormat="1" ht="21.75" customHeight="1" x14ac:dyDescent="0.2">
      <c r="B23" s="122" t="s">
        <v>112</v>
      </c>
      <c r="C23" s="271" t="s">
        <v>88</v>
      </c>
      <c r="D23" s="167">
        <v>5</v>
      </c>
      <c r="E23" s="242">
        <v>0</v>
      </c>
      <c r="G23" s="252"/>
    </row>
    <row r="24" spans="2:7" s="5" customFormat="1" ht="21.75" customHeight="1" thickBot="1" x14ac:dyDescent="0.25">
      <c r="B24" s="122" t="s">
        <v>89</v>
      </c>
      <c r="C24" s="273" t="s">
        <v>92</v>
      </c>
      <c r="D24" s="167">
        <v>2755</v>
      </c>
      <c r="E24" s="242">
        <v>1200</v>
      </c>
      <c r="G24" s="253"/>
    </row>
    <row r="25" spans="2:7" s="5" customFormat="1" ht="21.75" customHeight="1" thickBot="1" x14ac:dyDescent="0.25">
      <c r="B25" s="122" t="s">
        <v>78</v>
      </c>
      <c r="C25" s="274" t="s">
        <v>91</v>
      </c>
      <c r="D25" s="167">
        <v>1248672</v>
      </c>
      <c r="E25" s="242">
        <v>1500000</v>
      </c>
      <c r="G25" s="255"/>
    </row>
    <row r="26" spans="2:7" s="5" customFormat="1" ht="21.75" customHeight="1" x14ac:dyDescent="0.2">
      <c r="B26" s="122" t="s">
        <v>90</v>
      </c>
      <c r="C26" s="273" t="s">
        <v>115</v>
      </c>
      <c r="D26" s="168"/>
      <c r="E26" s="243"/>
      <c r="G26" s="362"/>
    </row>
    <row r="27" spans="2:7" s="5" customFormat="1" ht="21.75" customHeight="1" x14ac:dyDescent="0.2">
      <c r="B27" s="122" t="s">
        <v>114</v>
      </c>
      <c r="C27" s="273" t="s">
        <v>169</v>
      </c>
      <c r="D27" s="167">
        <v>181</v>
      </c>
      <c r="E27" s="242">
        <v>75</v>
      </c>
      <c r="G27" s="252"/>
    </row>
    <row r="28" spans="2:7" s="5" customFormat="1" ht="21.75" customHeight="1" thickBot="1" x14ac:dyDescent="0.25">
      <c r="B28" s="122" t="s">
        <v>93</v>
      </c>
      <c r="C28" s="275" t="s">
        <v>96</v>
      </c>
      <c r="D28" s="167">
        <v>2316</v>
      </c>
      <c r="E28" s="242">
        <v>500</v>
      </c>
      <c r="G28" s="253"/>
    </row>
    <row r="29" spans="2:7" s="5" customFormat="1" ht="21.75" customHeight="1" thickBot="1" x14ac:dyDescent="0.25">
      <c r="B29" s="122" t="s">
        <v>79</v>
      </c>
      <c r="C29" s="276" t="s">
        <v>95</v>
      </c>
      <c r="D29" s="167">
        <v>1849779</v>
      </c>
      <c r="E29" s="242">
        <v>1500000</v>
      </c>
      <c r="G29" s="255"/>
    </row>
    <row r="30" spans="2:7" s="5" customFormat="1" ht="21.75" customHeight="1" x14ac:dyDescent="0.2">
      <c r="B30" s="122" t="s">
        <v>94</v>
      </c>
      <c r="C30" s="275" t="s">
        <v>117</v>
      </c>
      <c r="D30" s="168"/>
      <c r="E30" s="243"/>
      <c r="G30" s="362"/>
    </row>
    <row r="31" spans="2:7" s="5" customFormat="1" ht="21.75" customHeight="1" x14ac:dyDescent="0.2">
      <c r="B31" s="122" t="s">
        <v>116</v>
      </c>
      <c r="C31" s="275" t="s">
        <v>97</v>
      </c>
      <c r="D31" s="167">
        <v>704</v>
      </c>
      <c r="E31" s="242">
        <v>250</v>
      </c>
      <c r="G31" s="252"/>
    </row>
    <row r="32" spans="2:7" s="5" customFormat="1" ht="21.75" customHeight="1" thickBot="1" x14ac:dyDescent="0.25">
      <c r="B32" s="122" t="s">
        <v>98</v>
      </c>
      <c r="C32" s="277" t="s">
        <v>101</v>
      </c>
      <c r="D32" s="167"/>
      <c r="E32" s="242">
        <v>10</v>
      </c>
      <c r="G32" s="253"/>
    </row>
    <row r="33" spans="2:7" s="5" customFormat="1" ht="21.75" customHeight="1" thickBot="1" x14ac:dyDescent="0.25">
      <c r="B33" s="122" t="s">
        <v>85</v>
      </c>
      <c r="C33" s="278" t="s">
        <v>100</v>
      </c>
      <c r="D33" s="167"/>
      <c r="E33" s="242">
        <v>25000</v>
      </c>
      <c r="G33" s="255"/>
    </row>
    <row r="34" spans="2:7" s="5" customFormat="1" ht="21.75" customHeight="1" x14ac:dyDescent="0.2">
      <c r="B34" s="122" t="s">
        <v>99</v>
      </c>
      <c r="C34" s="277" t="s">
        <v>119</v>
      </c>
      <c r="D34" s="168"/>
      <c r="E34" s="243"/>
      <c r="G34" s="362"/>
    </row>
    <row r="35" spans="2:7" s="5" customFormat="1" ht="21.75" customHeight="1" thickBot="1" x14ac:dyDescent="0.25">
      <c r="B35" s="163" t="s">
        <v>118</v>
      </c>
      <c r="C35" s="279" t="s">
        <v>102</v>
      </c>
      <c r="D35" s="169"/>
      <c r="E35" s="244">
        <v>0</v>
      </c>
      <c r="G35" s="253"/>
    </row>
    <row r="36" spans="2:7" s="5" customFormat="1" ht="21.75" customHeight="1" x14ac:dyDescent="0.2">
      <c r="B36" s="123">
        <v>6</v>
      </c>
      <c r="C36" s="165" t="s">
        <v>34</v>
      </c>
      <c r="D36" s="171">
        <f>D16+D20+D24+D28+D32</f>
        <v>6414</v>
      </c>
      <c r="E36" s="241">
        <f t="shared" ref="E36" si="0">E16+E20+E24+E28+E32</f>
        <v>3285</v>
      </c>
      <c r="G36" s="237">
        <f>G16+G20+G24+G28+G32</f>
        <v>0</v>
      </c>
    </row>
    <row r="37" spans="2:7" s="5" customFormat="1" ht="21.75" customHeight="1" x14ac:dyDescent="0.2">
      <c r="B37" s="124">
        <v>9</v>
      </c>
      <c r="C37" s="164" t="s">
        <v>33</v>
      </c>
      <c r="D37" s="170">
        <f>D19+D23+D27+D31+D35</f>
        <v>1085</v>
      </c>
      <c r="E37" s="242">
        <f>E19+E23+E27+E31+E35</f>
        <v>325</v>
      </c>
      <c r="G37" s="238">
        <f>G19+G23+G27+G31+G35</f>
        <v>0</v>
      </c>
    </row>
    <row r="38" spans="2:7" s="5" customFormat="1" ht="21.75" customHeight="1" thickBot="1" x14ac:dyDescent="0.25">
      <c r="B38" s="125">
        <v>7</v>
      </c>
      <c r="C38" s="166" t="s">
        <v>35</v>
      </c>
      <c r="D38" s="172">
        <f>D17+D21+D25+D29+D33</f>
        <v>3698678</v>
      </c>
      <c r="E38" s="245">
        <f>E17+E21+E25+E29+E32</f>
        <v>4700010</v>
      </c>
      <c r="G38" s="369"/>
    </row>
    <row r="39" spans="2:7" s="5" customFormat="1" ht="21.75" customHeight="1" x14ac:dyDescent="0.2">
      <c r="B39" s="230">
        <v>8</v>
      </c>
      <c r="C39" s="133" t="s">
        <v>144</v>
      </c>
      <c r="D39" s="231">
        <f>'Step 6. CCR'!D21</f>
        <v>0.36339213739234622</v>
      </c>
      <c r="E39" s="246">
        <f>'Step 6. CCR'!E21</f>
        <v>0.48631950573698146</v>
      </c>
      <c r="G39" s="251"/>
    </row>
    <row r="40" spans="2:7" s="5" customFormat="1" ht="21.75" customHeight="1" thickBot="1" x14ac:dyDescent="0.3">
      <c r="B40" s="235"/>
      <c r="C40" s="232" t="s">
        <v>145</v>
      </c>
      <c r="D40" s="389">
        <f>D38*D39</f>
        <v>1344070.5039460482</v>
      </c>
      <c r="E40" s="247">
        <f>E38*E39</f>
        <v>2285706.5401588702</v>
      </c>
      <c r="G40" s="249">
        <f>G17+G21+G25+G29+G33</f>
        <v>0</v>
      </c>
    </row>
    <row r="41" spans="2:7" s="5" customFormat="1" ht="21.75" customHeight="1" x14ac:dyDescent="0.2">
      <c r="B41" s="123">
        <v>11</v>
      </c>
      <c r="C41" s="175" t="s">
        <v>122</v>
      </c>
      <c r="D41" s="176"/>
      <c r="E41" s="241">
        <v>0</v>
      </c>
      <c r="G41" s="240"/>
    </row>
    <row r="42" spans="2:7" s="5" customFormat="1" ht="21.75" customHeight="1" thickBot="1" x14ac:dyDescent="0.25">
      <c r="B42" s="125">
        <v>8</v>
      </c>
      <c r="C42" s="166" t="s">
        <v>121</v>
      </c>
      <c r="D42" s="172">
        <f>D18+D22+D26+D30+D34+D41</f>
        <v>0</v>
      </c>
      <c r="E42" s="302">
        <v>0</v>
      </c>
      <c r="G42" s="239">
        <f>G18+G22+G26+G30+G34+G41</f>
        <v>0</v>
      </c>
    </row>
    <row r="43" spans="2:7" s="5" customFormat="1" ht="34.5" customHeight="1" thickBot="1" x14ac:dyDescent="0.3">
      <c r="B43" s="174">
        <v>12</v>
      </c>
      <c r="C43" s="233" t="s">
        <v>123</v>
      </c>
      <c r="D43" s="234">
        <f>D40-D42</f>
        <v>1344070.5039460482</v>
      </c>
      <c r="E43" s="248">
        <f>E40-E42</f>
        <v>2285706.5401588702</v>
      </c>
      <c r="G43" s="250">
        <f>G40-G42</f>
        <v>0</v>
      </c>
    </row>
    <row r="44" spans="2:7" ht="15.75" x14ac:dyDescent="0.25">
      <c r="C44" s="101"/>
    </row>
    <row r="45" spans="2:7" x14ac:dyDescent="0.2">
      <c r="B45" s="286"/>
    </row>
  </sheetData>
  <mergeCells count="2">
    <mergeCell ref="B2:C2"/>
    <mergeCell ref="B3:C3"/>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60"/>
  <sheetViews>
    <sheetView showGridLines="0" zoomScaleNormal="100" workbookViewId="0">
      <selection activeCell="D20" sqref="D20"/>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104" t="s">
        <v>161</v>
      </c>
      <c r="D2" s="47" t="s">
        <v>42</v>
      </c>
      <c r="E2" s="48" t="s">
        <v>43</v>
      </c>
      <c r="I2">
        <v>1</v>
      </c>
    </row>
    <row r="3" spans="2:9" ht="21" customHeight="1" x14ac:dyDescent="0.35">
      <c r="B3" s="307" t="s">
        <v>162</v>
      </c>
    </row>
    <row r="4" spans="2:9" ht="21" customHeight="1" thickBot="1" x14ac:dyDescent="0.4">
      <c r="B4" s="307" t="s">
        <v>157</v>
      </c>
    </row>
    <row r="5" spans="2:9" x14ac:dyDescent="0.2">
      <c r="D5" s="310"/>
      <c r="E5" s="311"/>
      <c r="F5" s="311"/>
      <c r="G5" s="312"/>
    </row>
    <row r="6" spans="2:9" x14ac:dyDescent="0.2">
      <c r="D6" s="94"/>
      <c r="E6" s="24"/>
      <c r="F6" s="24"/>
      <c r="G6" s="95"/>
    </row>
    <row r="7" spans="2:9" s="5" customFormat="1" ht="25.5" x14ac:dyDescent="0.35">
      <c r="B7" s="104" t="s">
        <v>21</v>
      </c>
      <c r="C7" s="105"/>
      <c r="D7" s="313"/>
      <c r="E7" s="7"/>
      <c r="F7" s="7"/>
      <c r="G7" s="314"/>
    </row>
    <row r="8" spans="2:9" s="5" customFormat="1" ht="19.5" thickBot="1" x14ac:dyDescent="0.35">
      <c r="B8" s="107" t="s">
        <v>22</v>
      </c>
      <c r="C8" s="105"/>
      <c r="D8" s="315"/>
      <c r="E8" s="316"/>
      <c r="F8" s="317"/>
      <c r="G8" s="318"/>
    </row>
    <row r="9" spans="2:9" s="5" customFormat="1" ht="13.5" customHeight="1" x14ac:dyDescent="0.3">
      <c r="B9" s="107"/>
      <c r="C9" s="105"/>
      <c r="D9" s="106"/>
      <c r="E9" s="106"/>
    </row>
    <row r="10" spans="2:9" s="5" customFormat="1" ht="13.5" customHeight="1" x14ac:dyDescent="0.3">
      <c r="B10" s="107"/>
      <c r="C10" s="105"/>
      <c r="D10" s="106"/>
      <c r="E10" s="106"/>
    </row>
    <row r="11" spans="2:9" s="5" customFormat="1" ht="18.75" x14ac:dyDescent="0.3">
      <c r="B11" s="107"/>
      <c r="C11" s="105"/>
      <c r="D11" s="106"/>
      <c r="E11" s="106"/>
    </row>
    <row r="12" spans="2:9" s="5" customFormat="1" x14ac:dyDescent="0.2">
      <c r="B12" s="105"/>
      <c r="C12" s="105"/>
      <c r="D12" s="108"/>
      <c r="E12" s="106"/>
      <c r="F12" s="6"/>
      <c r="G12" s="6"/>
    </row>
    <row r="13" spans="2:9" s="5" customFormat="1" ht="16.5" thickBot="1" x14ac:dyDescent="0.3">
      <c r="B13" s="99"/>
      <c r="C13" s="99"/>
      <c r="F13" s="6"/>
      <c r="G13" s="11"/>
    </row>
    <row r="14" spans="2:9" s="5" customFormat="1" ht="38.25" customHeight="1" thickBot="1" x14ac:dyDescent="0.25">
      <c r="B14" s="147" t="s">
        <v>156</v>
      </c>
      <c r="C14" s="134"/>
      <c r="D14" s="134" t="s">
        <v>13</v>
      </c>
      <c r="E14" s="135" t="s">
        <v>14</v>
      </c>
      <c r="G14" s="256" t="s">
        <v>146</v>
      </c>
    </row>
    <row r="15" spans="2:9" s="5" customFormat="1" ht="21.75" customHeight="1" x14ac:dyDescent="0.25">
      <c r="B15" s="136">
        <v>1</v>
      </c>
      <c r="C15" s="128" t="s">
        <v>163</v>
      </c>
      <c r="D15" s="188">
        <v>25840</v>
      </c>
      <c r="E15" s="117">
        <v>2000</v>
      </c>
      <c r="F15" s="8"/>
      <c r="G15" s="257"/>
    </row>
    <row r="16" spans="2:9" s="5" customFormat="1" ht="21.75" customHeight="1" thickBot="1" x14ac:dyDescent="0.3">
      <c r="B16" s="137">
        <v>2</v>
      </c>
      <c r="C16" s="129" t="s">
        <v>126</v>
      </c>
      <c r="D16" s="189">
        <v>25578126.82</v>
      </c>
      <c r="E16" s="118">
        <v>23000000</v>
      </c>
      <c r="F16" s="8"/>
      <c r="G16" s="258"/>
    </row>
    <row r="17" spans="2:7" s="5" customFormat="1" ht="21.75" customHeight="1" thickBot="1" x14ac:dyDescent="0.3">
      <c r="B17" s="178">
        <v>3</v>
      </c>
      <c r="C17" s="130" t="s">
        <v>131</v>
      </c>
      <c r="D17" s="184">
        <f>'Step 6. CCR'!D21</f>
        <v>0.36339213739234622</v>
      </c>
      <c r="E17" s="179">
        <f>'Step 6. CCR'!E21</f>
        <v>0.48631950573698146</v>
      </c>
      <c r="F17" s="10"/>
      <c r="G17" s="265"/>
    </row>
    <row r="18" spans="2:7" s="5" customFormat="1" ht="21.75" customHeight="1" x14ac:dyDescent="0.25">
      <c r="B18" s="160">
        <v>4</v>
      </c>
      <c r="C18" s="161" t="s">
        <v>132</v>
      </c>
      <c r="D18" s="185">
        <f>D16*D17</f>
        <v>9294890.175612295</v>
      </c>
      <c r="E18" s="177">
        <f>E16*E17</f>
        <v>11185348.631950574</v>
      </c>
      <c r="F18" s="12"/>
      <c r="G18" s="259">
        <f>G16</f>
        <v>0</v>
      </c>
    </row>
    <row r="19" spans="2:7" s="5" customFormat="1" ht="21.75" customHeight="1" thickBot="1" x14ac:dyDescent="0.3">
      <c r="B19" s="191">
        <v>5</v>
      </c>
      <c r="C19" s="192" t="s">
        <v>128</v>
      </c>
      <c r="D19" s="193">
        <v>2642568</v>
      </c>
      <c r="E19" s="199">
        <v>1000000</v>
      </c>
      <c r="F19" s="12"/>
      <c r="G19" s="260"/>
    </row>
    <row r="20" spans="2:7" s="5" customFormat="1" ht="21.75" customHeight="1" thickBot="1" x14ac:dyDescent="0.3">
      <c r="B20" s="195">
        <v>6</v>
      </c>
      <c r="C20" s="197" t="s">
        <v>129</v>
      </c>
      <c r="D20" s="196">
        <f>D18+D19</f>
        <v>11937458.175612295</v>
      </c>
      <c r="E20" s="198">
        <f>E18+E19</f>
        <v>12185348.631950574</v>
      </c>
      <c r="F20" s="12"/>
      <c r="G20" s="261">
        <f>G18+G19</f>
        <v>0</v>
      </c>
    </row>
    <row r="21" spans="2:7" s="5" customFormat="1" ht="21.75" customHeight="1" x14ac:dyDescent="0.25">
      <c r="B21" s="160">
        <v>7</v>
      </c>
      <c r="C21" s="161" t="s">
        <v>127</v>
      </c>
      <c r="D21" s="194">
        <v>8804393.7700000014</v>
      </c>
      <c r="E21" s="156">
        <v>7000000</v>
      </c>
      <c r="F21" s="8"/>
      <c r="G21" s="262"/>
    </row>
    <row r="22" spans="2:7" s="5" customFormat="1" ht="21.75" customHeight="1" x14ac:dyDescent="0.25">
      <c r="B22" s="138">
        <v>8</v>
      </c>
      <c r="C22" s="132" t="s">
        <v>103</v>
      </c>
      <c r="D22" s="390">
        <v>0</v>
      </c>
      <c r="E22" s="118">
        <v>1000000</v>
      </c>
      <c r="F22" s="8"/>
      <c r="G22" s="258"/>
    </row>
    <row r="23" spans="2:7" s="5" customFormat="1" ht="21.75" customHeight="1" x14ac:dyDescent="0.25">
      <c r="B23" s="138">
        <v>9</v>
      </c>
      <c r="C23" s="132" t="s">
        <v>130</v>
      </c>
      <c r="D23" s="391">
        <f>D21+D22</f>
        <v>8804393.7700000014</v>
      </c>
      <c r="E23" s="126">
        <f>SUM(E21:E22)</f>
        <v>8000000</v>
      </c>
      <c r="F23" s="12"/>
      <c r="G23" s="263">
        <f>G21+G22</f>
        <v>0</v>
      </c>
    </row>
    <row r="24" spans="2:7" s="5" customFormat="1" ht="21.75" customHeight="1" thickBot="1" x14ac:dyDescent="0.3">
      <c r="B24" s="139">
        <v>10</v>
      </c>
      <c r="C24" s="131" t="s">
        <v>147</v>
      </c>
      <c r="D24" s="187">
        <f>D20-D23</f>
        <v>3133064.4056122936</v>
      </c>
      <c r="E24" s="127">
        <f>E20-E23</f>
        <v>4185348.631950574</v>
      </c>
      <c r="F24" s="12"/>
      <c r="G24" s="264">
        <f>G20-G23</f>
        <v>0</v>
      </c>
    </row>
    <row r="25" spans="2:7" s="5" customFormat="1" ht="18.75" customHeight="1" thickBot="1" x14ac:dyDescent="0.3">
      <c r="B25" s="416" t="s">
        <v>142</v>
      </c>
      <c r="C25" s="417"/>
      <c r="D25" s="417"/>
      <c r="E25" s="418"/>
      <c r="G25" s="13"/>
    </row>
    <row r="26" spans="2:7" s="5" customFormat="1" x14ac:dyDescent="0.2">
      <c r="G26" s="13"/>
    </row>
    <row r="27" spans="2:7" ht="25.5" x14ac:dyDescent="0.35">
      <c r="B27" s="104" t="s">
        <v>133</v>
      </c>
      <c r="C27" s="105"/>
    </row>
    <row r="28" spans="2:7" ht="18.75" x14ac:dyDescent="0.3">
      <c r="B28" s="107" t="s">
        <v>134</v>
      </c>
      <c r="C28" s="105"/>
    </row>
    <row r="29" spans="2:7" ht="18.75" x14ac:dyDescent="0.3">
      <c r="B29" s="107"/>
      <c r="C29" s="105"/>
    </row>
    <row r="30" spans="2:7" ht="18.75" x14ac:dyDescent="0.3">
      <c r="B30" s="107"/>
      <c r="C30" s="105"/>
    </row>
    <row r="31" spans="2:7" ht="18.75" x14ac:dyDescent="0.3">
      <c r="B31" s="107"/>
      <c r="C31" s="105"/>
    </row>
    <row r="32" spans="2:7" ht="18.75" x14ac:dyDescent="0.3">
      <c r="B32" s="107"/>
      <c r="C32" s="105"/>
    </row>
    <row r="33" spans="1:7" ht="18.75" x14ac:dyDescent="0.3">
      <c r="B33" s="107"/>
      <c r="C33" s="105"/>
    </row>
    <row r="34" spans="1:7" ht="13.5" thickBot="1" x14ac:dyDescent="0.25"/>
    <row r="35" spans="1:7" ht="39.75" customHeight="1" thickBot="1" x14ac:dyDescent="0.25">
      <c r="B35" s="162" t="s">
        <v>156</v>
      </c>
      <c r="C35" s="134"/>
      <c r="D35" s="134" t="s">
        <v>13</v>
      </c>
      <c r="E35" s="135" t="s">
        <v>14</v>
      </c>
      <c r="G35" s="256" t="s">
        <v>146</v>
      </c>
    </row>
    <row r="36" spans="1:7" ht="15.75" x14ac:dyDescent="0.25">
      <c r="B36" s="136">
        <v>1</v>
      </c>
      <c r="C36" s="128" t="s">
        <v>135</v>
      </c>
      <c r="D36" s="188"/>
      <c r="E36" s="117">
        <v>500</v>
      </c>
      <c r="G36" s="257"/>
    </row>
    <row r="37" spans="1:7" ht="16.5" thickBot="1" x14ac:dyDescent="0.3">
      <c r="A37" s="1"/>
      <c r="B37" s="137">
        <v>2</v>
      </c>
      <c r="C37" s="129" t="s">
        <v>136</v>
      </c>
      <c r="D37" s="390">
        <v>0</v>
      </c>
      <c r="E37" s="118">
        <v>10000000</v>
      </c>
      <c r="F37" s="1"/>
      <c r="G37" s="258"/>
    </row>
    <row r="38" spans="1:7" ht="16.5" thickBot="1" x14ac:dyDescent="0.3">
      <c r="A38" s="1"/>
      <c r="B38" s="178">
        <v>3</v>
      </c>
      <c r="C38" s="130" t="s">
        <v>131</v>
      </c>
      <c r="D38" s="184">
        <f>'Step 6. CCR'!D21</f>
        <v>0.36339213739234622</v>
      </c>
      <c r="E38" s="179">
        <v>0.48599999999999999</v>
      </c>
      <c r="F38" s="1"/>
      <c r="G38" s="265"/>
    </row>
    <row r="39" spans="1:7" ht="16.5" thickBot="1" x14ac:dyDescent="0.3">
      <c r="A39" s="1"/>
      <c r="B39" s="195">
        <v>6</v>
      </c>
      <c r="C39" s="197" t="s">
        <v>137</v>
      </c>
      <c r="D39" s="393">
        <f>D37*D38</f>
        <v>0</v>
      </c>
      <c r="E39" s="306">
        <f>E37*E38</f>
        <v>4860000</v>
      </c>
      <c r="F39" s="1"/>
      <c r="G39" s="261">
        <f>G37</f>
        <v>0</v>
      </c>
    </row>
    <row r="40" spans="1:7" ht="16.5" customHeight="1" x14ac:dyDescent="0.25">
      <c r="A40" s="1"/>
      <c r="B40" s="160">
        <v>7</v>
      </c>
      <c r="C40" s="161" t="s">
        <v>138</v>
      </c>
      <c r="D40" s="392">
        <v>0</v>
      </c>
      <c r="E40" s="156">
        <v>4000000</v>
      </c>
      <c r="F40" s="1"/>
      <c r="G40" s="262"/>
    </row>
    <row r="41" spans="1:7" ht="15.75" x14ac:dyDescent="0.25">
      <c r="A41" s="1"/>
      <c r="B41" s="138">
        <v>8</v>
      </c>
      <c r="C41" s="132" t="s">
        <v>139</v>
      </c>
      <c r="D41" s="390">
        <v>0</v>
      </c>
      <c r="E41" s="118">
        <v>500000</v>
      </c>
      <c r="F41" s="1"/>
      <c r="G41" s="258"/>
    </row>
    <row r="42" spans="1:7" ht="15.75" x14ac:dyDescent="0.25">
      <c r="A42" s="1"/>
      <c r="B42" s="138">
        <v>9</v>
      </c>
      <c r="C42" s="132" t="s">
        <v>130</v>
      </c>
      <c r="D42" s="391">
        <f>D40+D41</f>
        <v>0</v>
      </c>
      <c r="E42" s="126">
        <f>SUM(E40:E41)</f>
        <v>4500000</v>
      </c>
      <c r="F42" s="1"/>
      <c r="G42" s="263">
        <f>G40+G41</f>
        <v>0</v>
      </c>
    </row>
    <row r="43" spans="1:7" ht="16.5" thickBot="1" x14ac:dyDescent="0.3">
      <c r="A43" s="1"/>
      <c r="B43" s="139">
        <v>10</v>
      </c>
      <c r="C43" s="131" t="s">
        <v>123</v>
      </c>
      <c r="D43" s="394">
        <f>D39-D42</f>
        <v>0</v>
      </c>
      <c r="E43" s="127">
        <f>E39-E42</f>
        <v>360000</v>
      </c>
      <c r="F43" s="1"/>
      <c r="G43" s="264">
        <f>G39-G42</f>
        <v>0</v>
      </c>
    </row>
    <row r="44" spans="1:7" ht="17.25" customHeight="1" thickBot="1" x14ac:dyDescent="0.3">
      <c r="A44" s="1"/>
      <c r="B44" s="416" t="s">
        <v>142</v>
      </c>
      <c r="C44" s="417"/>
      <c r="D44" s="417"/>
      <c r="E44" s="418"/>
      <c r="F44" s="1"/>
    </row>
    <row r="47" spans="1:7" ht="25.5" x14ac:dyDescent="0.35">
      <c r="B47" s="104" t="s">
        <v>157</v>
      </c>
    </row>
    <row r="48" spans="1:7" ht="25.5" x14ac:dyDescent="0.35">
      <c r="B48" s="104"/>
    </row>
    <row r="49" spans="2:7" ht="25.5" x14ac:dyDescent="0.35">
      <c r="B49" s="104"/>
    </row>
    <row r="52" spans="2:7" ht="13.5" thickBot="1" x14ac:dyDescent="0.25"/>
    <row r="53" spans="2:7" ht="16.5" thickBot="1" x14ac:dyDescent="0.25">
      <c r="B53" s="227" t="s">
        <v>156</v>
      </c>
      <c r="C53" s="134"/>
      <c r="D53" s="134" t="s">
        <v>13</v>
      </c>
      <c r="E53" s="135" t="s">
        <v>14</v>
      </c>
      <c r="G53" s="303"/>
    </row>
    <row r="54" spans="2:7" ht="15.75" x14ac:dyDescent="0.25">
      <c r="B54" s="136">
        <v>1</v>
      </c>
      <c r="C54" s="128" t="s">
        <v>158</v>
      </c>
      <c r="D54" s="188">
        <v>8265</v>
      </c>
      <c r="E54" s="117">
        <v>500</v>
      </c>
      <c r="G54" s="304"/>
    </row>
    <row r="55" spans="2:7" ht="15.75" x14ac:dyDescent="0.25">
      <c r="B55" s="137">
        <v>2</v>
      </c>
      <c r="C55" s="129" t="s">
        <v>175</v>
      </c>
      <c r="D55" s="189">
        <v>2101954</v>
      </c>
      <c r="E55" s="118">
        <v>10000000</v>
      </c>
      <c r="F55" s="1"/>
      <c r="G55" s="304"/>
    </row>
    <row r="56" spans="2:7" ht="15.75" x14ac:dyDescent="0.25">
      <c r="B56" s="160">
        <v>3</v>
      </c>
      <c r="C56" s="161" t="s">
        <v>159</v>
      </c>
      <c r="D56" s="194">
        <v>1154762</v>
      </c>
      <c r="E56" s="156">
        <v>4000000</v>
      </c>
      <c r="F56" s="1"/>
      <c r="G56" s="304"/>
    </row>
    <row r="57" spans="2:7" ht="15.75" x14ac:dyDescent="0.25">
      <c r="B57" s="138">
        <v>4</v>
      </c>
      <c r="C57" s="132" t="s">
        <v>160</v>
      </c>
      <c r="D57" s="189"/>
      <c r="E57" s="118">
        <v>500000</v>
      </c>
      <c r="F57" s="1"/>
      <c r="G57" s="304"/>
    </row>
    <row r="58" spans="2:7" ht="15.75" x14ac:dyDescent="0.25">
      <c r="B58" s="138">
        <v>5</v>
      </c>
      <c r="C58" s="132" t="s">
        <v>130</v>
      </c>
      <c r="D58" s="186">
        <f>D56+D57</f>
        <v>1154762</v>
      </c>
      <c r="E58" s="126">
        <f>SUM(E56:E57)</f>
        <v>4500000</v>
      </c>
      <c r="F58" s="1"/>
      <c r="G58" s="305"/>
    </row>
    <row r="59" spans="2:7" ht="16.5" thickBot="1" x14ac:dyDescent="0.3">
      <c r="B59" s="139">
        <v>6</v>
      </c>
      <c r="C59" s="131" t="s">
        <v>123</v>
      </c>
      <c r="D59" s="187">
        <f>D55-D58</f>
        <v>947192</v>
      </c>
      <c r="E59" s="127">
        <f>E55-E58</f>
        <v>5500000</v>
      </c>
      <c r="F59" s="1"/>
      <c r="G59" s="305"/>
    </row>
    <row r="60" spans="2:7" ht="16.5" thickBot="1" x14ac:dyDescent="0.3">
      <c r="B60" s="416" t="s">
        <v>142</v>
      </c>
      <c r="C60" s="417"/>
      <c r="D60" s="417"/>
      <c r="E60" s="418"/>
      <c r="F60" s="1"/>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B050"/>
    <pageSetUpPr fitToPage="1"/>
  </sheetPr>
  <dimension ref="B1:J40"/>
  <sheetViews>
    <sheetView showGridLines="0" showRuler="0" zoomScale="103" zoomScaleNormal="115" zoomScalePageLayoutView="60" workbookViewId="0">
      <selection activeCell="I6" sqref="I6:J8"/>
    </sheetView>
  </sheetViews>
  <sheetFormatPr defaultColWidth="8.85546875" defaultRowHeight="15" x14ac:dyDescent="0.2"/>
  <cols>
    <col min="2" max="2" width="7.28515625" style="4"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22"/>
      <c r="E1" s="23"/>
      <c r="F1" s="22"/>
      <c r="G1" s="22"/>
      <c r="H1" s="22"/>
      <c r="I1" s="22"/>
      <c r="J1" s="22"/>
    </row>
    <row r="2" spans="2:10" ht="23.25" x14ac:dyDescent="0.35">
      <c r="B2" s="424" t="s">
        <v>1</v>
      </c>
      <c r="C2" s="425"/>
      <c r="D2" s="425"/>
      <c r="E2" s="425"/>
      <c r="F2" s="425"/>
      <c r="G2" s="365"/>
      <c r="H2" s="365"/>
      <c r="I2" s="364" t="s">
        <v>187</v>
      </c>
      <c r="J2" s="366" t="str">
        <f>'Step 2. Hospital Information'!C6</f>
        <v>FY2022</v>
      </c>
    </row>
    <row r="3" spans="2:10" ht="18.75" customHeight="1" x14ac:dyDescent="0.3">
      <c r="B3" s="25"/>
      <c r="C3" s="426" t="s">
        <v>70</v>
      </c>
      <c r="D3" s="426"/>
      <c r="E3" s="428" t="str">
        <f>'Step 2. Hospital Information'!C4</f>
        <v>Salem Health West Valley</v>
      </c>
      <c r="F3" s="429"/>
      <c r="G3" s="429"/>
      <c r="H3" s="429"/>
      <c r="I3" s="429"/>
      <c r="J3" s="430"/>
    </row>
    <row r="4" spans="2:10" ht="18.75" customHeight="1" x14ac:dyDescent="0.3">
      <c r="B4" s="25"/>
      <c r="C4" s="426" t="s">
        <v>71</v>
      </c>
      <c r="D4" s="426"/>
      <c r="E4" s="428" t="str">
        <f>'Step 2. Hospital Information'!C5</f>
        <v>Salem Health Hospitals and Clinics</v>
      </c>
      <c r="F4" s="429"/>
      <c r="G4" s="429"/>
      <c r="H4" s="429"/>
      <c r="I4" s="429"/>
      <c r="J4" s="430"/>
    </row>
    <row r="5" spans="2:10" ht="18.75" customHeight="1" x14ac:dyDescent="0.3">
      <c r="B5" s="25"/>
      <c r="C5" s="426" t="s">
        <v>72</v>
      </c>
      <c r="D5" s="427"/>
      <c r="E5" s="428" t="str">
        <f>'Step 2. Hospital Information'!C7</f>
        <v>7/1/2021-6/30/2022</v>
      </c>
      <c r="F5" s="429"/>
      <c r="G5" s="429"/>
      <c r="H5" s="429"/>
      <c r="I5" s="429"/>
      <c r="J5" s="430"/>
    </row>
    <row r="6" spans="2:10" ht="18.75" customHeight="1" x14ac:dyDescent="0.3">
      <c r="B6" s="25"/>
      <c r="C6" s="426" t="s">
        <v>73</v>
      </c>
      <c r="D6" s="427"/>
      <c r="E6" s="433" t="s">
        <v>26</v>
      </c>
      <c r="F6" s="433"/>
      <c r="G6" s="268"/>
      <c r="H6" s="226" t="s">
        <v>29</v>
      </c>
      <c r="I6" s="447"/>
      <c r="J6" s="448"/>
    </row>
    <row r="7" spans="2:10" ht="18.75" customHeight="1" x14ac:dyDescent="0.3">
      <c r="B7" s="26"/>
      <c r="C7" s="225"/>
      <c r="D7" s="225"/>
      <c r="E7" s="445" t="s">
        <v>24</v>
      </c>
      <c r="F7" s="446"/>
      <c r="G7" s="268"/>
      <c r="H7" s="226" t="s">
        <v>25</v>
      </c>
      <c r="I7" s="449"/>
      <c r="J7" s="450"/>
    </row>
    <row r="8" spans="2:10" ht="18.75" customHeight="1" x14ac:dyDescent="0.3">
      <c r="B8" s="26"/>
      <c r="C8" s="432"/>
      <c r="D8" s="432"/>
      <c r="E8" s="434" t="s">
        <v>30</v>
      </c>
      <c r="F8" s="434"/>
      <c r="G8" s="267"/>
      <c r="H8" s="226" t="s">
        <v>29</v>
      </c>
      <c r="I8" s="451"/>
      <c r="J8" s="452"/>
    </row>
    <row r="9" spans="2:10" ht="15" customHeight="1" x14ac:dyDescent="0.2">
      <c r="B9" s="26"/>
      <c r="C9" s="24"/>
      <c r="D9" s="280"/>
      <c r="E9" s="31"/>
      <c r="F9" s="31"/>
      <c r="G9" s="31"/>
      <c r="H9" s="27"/>
      <c r="I9" s="27"/>
      <c r="J9" s="28"/>
    </row>
    <row r="10" spans="2:10" ht="59.25" customHeight="1" x14ac:dyDescent="0.2">
      <c r="B10" s="327" t="s">
        <v>156</v>
      </c>
      <c r="C10" s="453" t="s">
        <v>166</v>
      </c>
      <c r="D10" s="453"/>
      <c r="E10" s="294" t="s">
        <v>32</v>
      </c>
      <c r="F10" s="282" t="s">
        <v>7</v>
      </c>
      <c r="G10" s="294" t="s">
        <v>10</v>
      </c>
      <c r="H10" s="294" t="s">
        <v>8</v>
      </c>
      <c r="I10" s="294" t="s">
        <v>147</v>
      </c>
      <c r="J10" s="28"/>
    </row>
    <row r="11" spans="2:10" ht="16.5" customHeight="1" x14ac:dyDescent="0.2">
      <c r="B11" s="281">
        <v>1</v>
      </c>
      <c r="C11" s="435" t="str">
        <f>IF('Step 7. Charity Care'!I2=1,"Cost to Charge Ratio","Cost Accounting")</f>
        <v>Cost to Charge Ratio</v>
      </c>
      <c r="D11" s="436"/>
      <c r="E11" s="290" t="s">
        <v>154</v>
      </c>
      <c r="F11" s="116">
        <f>'Step 7. Charity Care'!D16</f>
        <v>258</v>
      </c>
      <c r="G11" s="180">
        <f>IF('Step 7. Charity Care'!I2=1,'Step 7. Charity Care'!D17*'Step 7. Charity Care'!D39,'Step 7. Charity Care'!G17)</f>
        <v>133507.00074871146</v>
      </c>
      <c r="H11" s="180">
        <f>IF('Step 7. Charity Care'!I2=1,'Step 7. Charity Care'!D18,'Step 7. Charity Care'!G18)</f>
        <v>0</v>
      </c>
      <c r="I11" s="113">
        <f t="shared" ref="I11:I16" si="0">G11-H11</f>
        <v>133507.00074871146</v>
      </c>
      <c r="J11" s="431"/>
    </row>
    <row r="12" spans="2:10" ht="16.5" customHeight="1" x14ac:dyDescent="0.2">
      <c r="B12" s="281">
        <v>2</v>
      </c>
      <c r="C12" s="437"/>
      <c r="D12" s="438"/>
      <c r="E12" s="290" t="s">
        <v>153</v>
      </c>
      <c r="F12" s="116">
        <f>'Step 7. Charity Care'!D20</f>
        <v>1085</v>
      </c>
      <c r="G12" s="180">
        <f>IF('Step 7. Charity Care'!I2=1,'Step 7. Charity Care'!D21*'Step 7. Charity Care'!D39,'Step 7. Charity Care'!G21)</f>
        <v>84610.771701884325</v>
      </c>
      <c r="H12" s="180">
        <f>IF('Step 7. Charity Care'!I2=1,'Step 7. Charity Care'!D22,'Step 7. Charity Care'!G22)</f>
        <v>0</v>
      </c>
      <c r="I12" s="113">
        <f t="shared" si="0"/>
        <v>84610.771701884325</v>
      </c>
      <c r="J12" s="431"/>
    </row>
    <row r="13" spans="2:10" ht="16.5" customHeight="1" x14ac:dyDescent="0.2">
      <c r="B13" s="32">
        <v>3</v>
      </c>
      <c r="C13" s="326" t="s">
        <v>165</v>
      </c>
      <c r="D13" s="24"/>
      <c r="E13" s="291" t="s">
        <v>150</v>
      </c>
      <c r="F13" s="116">
        <f>'Step 7. Charity Care'!D24</f>
        <v>2755</v>
      </c>
      <c r="G13" s="180">
        <f>IF('Step 7. Charity Care'!I2=1,'Step 7. Charity Care'!D25*'Step 7. Charity Care'!D39,'Step 7. Charity Care'!G25)</f>
        <v>453757.58698197571</v>
      </c>
      <c r="H13" s="180">
        <f>IF('Step 7. Charity Care'!I2=1,'Step 7. Charity Care'!D26,'Step 7. Charity Care'!G26)</f>
        <v>0</v>
      </c>
      <c r="I13" s="113">
        <f t="shared" si="0"/>
        <v>453757.58698197571</v>
      </c>
      <c r="J13" s="431"/>
    </row>
    <row r="14" spans="2:10" ht="16.5" customHeight="1" x14ac:dyDescent="0.2">
      <c r="B14" s="32">
        <v>4</v>
      </c>
      <c r="C14" s="266">
        <f>'Step 7. Charity Care'!D37/'CBR Summary Table'!F16</f>
        <v>0.1691612098534456</v>
      </c>
      <c r="D14" s="24"/>
      <c r="E14" s="291" t="s">
        <v>151</v>
      </c>
      <c r="F14" s="116">
        <f>'Step 7. Charity Care'!D28</f>
        <v>2316</v>
      </c>
      <c r="G14" s="180">
        <f>IF('Step 7. Charity Care'!I2=1,'Step 7. Charity Care'!D29*'Step 7. Charity Care'!D39,'Step 7. Charity Care'!G29)</f>
        <v>672195.14451347676</v>
      </c>
      <c r="H14" s="180">
        <f>IF('Step 7. Charity Care'!I2=1,'Step 7. Charity Care'!D30,'Step 7. Charity Care'!G30)</f>
        <v>0</v>
      </c>
      <c r="I14" s="113">
        <f t="shared" si="0"/>
        <v>672195.14451347676</v>
      </c>
      <c r="J14" s="431"/>
    </row>
    <row r="15" spans="2:10" ht="16.5" customHeight="1" x14ac:dyDescent="0.2">
      <c r="B15" s="32">
        <v>5</v>
      </c>
      <c r="C15" s="396" t="s">
        <v>222</v>
      </c>
      <c r="D15" s="24"/>
      <c r="E15" s="291" t="s">
        <v>152</v>
      </c>
      <c r="F15" s="116">
        <f>'Step 7. Charity Care'!D32</f>
        <v>0</v>
      </c>
      <c r="G15" s="180">
        <f>IF('Step 7. Charity Care'!I2=1,'Step 7. Charity Care'!D33*'Step 7. Charity Care'!D39,'Step 7. Charity Care'!G33)</f>
        <v>0</v>
      </c>
      <c r="H15" s="180">
        <f>IF('Step 7. Charity Care'!I2=1,'Step 7. Charity Care'!D34,'Step 7. Charity Care'!G34)</f>
        <v>0</v>
      </c>
      <c r="I15" s="113">
        <f t="shared" si="0"/>
        <v>0</v>
      </c>
      <c r="J15" s="431"/>
    </row>
    <row r="16" spans="2:10" ht="16.5" customHeight="1" x14ac:dyDescent="0.2">
      <c r="B16" s="32">
        <v>6</v>
      </c>
      <c r="C16" s="397">
        <v>0.46379999999999999</v>
      </c>
      <c r="D16" s="24"/>
      <c r="E16" s="288" t="s">
        <v>120</v>
      </c>
      <c r="F16" s="332">
        <f>SUM(F11:F15)</f>
        <v>6414</v>
      </c>
      <c r="G16" s="333">
        <f>IF('Step 7. Charity Care'!I2=1,'Step 7. Charity Care'!D40,'Step 7. Charity Care'!G40)</f>
        <v>1344070.5039460482</v>
      </c>
      <c r="H16" s="333">
        <f>IF('Step 7. Charity Care'!I2=1,'Step 7. Charity Care'!D42,'Step 7. Charity Care'!G42)</f>
        <v>0</v>
      </c>
      <c r="I16" s="333">
        <f t="shared" si="0"/>
        <v>1344070.5039460482</v>
      </c>
      <c r="J16" s="431"/>
    </row>
    <row r="17" spans="2:10" ht="16.5" customHeight="1" x14ac:dyDescent="0.2">
      <c r="B17" s="32"/>
      <c r="C17" s="24"/>
      <c r="D17" s="114"/>
      <c r="E17" s="24"/>
      <c r="F17" s="24"/>
      <c r="G17" s="115"/>
      <c r="H17" s="373"/>
      <c r="I17" s="373"/>
      <c r="J17" s="431"/>
    </row>
    <row r="18" spans="2:10" ht="47.25" customHeight="1" x14ac:dyDescent="0.2">
      <c r="B18" s="32"/>
      <c r="C18" s="439" t="s">
        <v>166</v>
      </c>
      <c r="D18" s="440"/>
      <c r="E18" s="370" t="s">
        <v>199</v>
      </c>
      <c r="F18" s="282" t="s">
        <v>7</v>
      </c>
      <c r="G18" s="370" t="s">
        <v>10</v>
      </c>
      <c r="H18" s="370" t="s">
        <v>8</v>
      </c>
      <c r="I18" s="370" t="s">
        <v>147</v>
      </c>
      <c r="J18" s="431"/>
    </row>
    <row r="19" spans="2:10" ht="20.25" customHeight="1" x14ac:dyDescent="0.2">
      <c r="B19" s="32">
        <v>7</v>
      </c>
      <c r="C19" s="441" t="str">
        <f>IF('Stp 8. Unreimbursed programs'!I2=1,"Cost to Charge Ratio","Cost Accounting")</f>
        <v>Cost to Charge Ratio</v>
      </c>
      <c r="D19" s="442"/>
      <c r="E19" s="283" t="s">
        <v>155</v>
      </c>
      <c r="F19" s="284">
        <f>'Stp 8. Unreimbursed programs'!D15</f>
        <v>25840</v>
      </c>
      <c r="G19" s="285">
        <f>IF('Stp 8. Unreimbursed programs'!I2=1,'Stp 8. Unreimbursed programs'!D20,'Stp 8. Unreimbursed programs'!G20)</f>
        <v>11937458.175612295</v>
      </c>
      <c r="H19" s="285">
        <f>IF('Stp 8. Unreimbursed programs'!I2=1,'Stp 8. Unreimbursed programs'!D23,'Stp 8. Unreimbursed programs'!G23)</f>
        <v>8804393.7700000014</v>
      </c>
      <c r="I19" s="371">
        <f>G19-H19</f>
        <v>3133064.4056122936</v>
      </c>
      <c r="J19" s="28"/>
    </row>
    <row r="20" spans="2:10" ht="17.25" customHeight="1" x14ac:dyDescent="0.2">
      <c r="B20" s="32">
        <v>8</v>
      </c>
      <c r="C20" s="443"/>
      <c r="D20" s="444"/>
      <c r="E20" s="289" t="s">
        <v>164</v>
      </c>
      <c r="F20" s="116">
        <f>'Stp 8. Unreimbursed programs'!D36</f>
        <v>0</v>
      </c>
      <c r="G20" s="181">
        <f>IF('Stp 8. Unreimbursed programs'!I2=1,'Stp 8. Unreimbursed programs'!D39,'Stp 8. Unreimbursed programs'!G39)</f>
        <v>0</v>
      </c>
      <c r="H20" s="181">
        <f>IF('Stp 8. Unreimbursed programs'!I2,'Stp 8. Unreimbursed programs'!D42,'Stp 8. Unreimbursed programs'!G42)</f>
        <v>0</v>
      </c>
      <c r="I20" s="113">
        <f>G20-H20</f>
        <v>0</v>
      </c>
      <c r="J20" s="28"/>
    </row>
    <row r="21" spans="2:10" ht="15.75" customHeight="1" x14ac:dyDescent="0.2">
      <c r="B21" s="32">
        <v>9</v>
      </c>
      <c r="C21" s="24"/>
      <c r="D21" s="375"/>
      <c r="E21" s="291" t="s">
        <v>157</v>
      </c>
      <c r="F21" s="330">
        <f>'Stp 8. Unreimbursed programs'!D45</f>
        <v>0</v>
      </c>
      <c r="G21" s="180">
        <f>'Stp 8. Unreimbursed programs'!D55</f>
        <v>2101954</v>
      </c>
      <c r="H21" s="180">
        <f>'Stp 8. Unreimbursed programs'!D58</f>
        <v>1154762</v>
      </c>
      <c r="I21" s="372">
        <f t="shared" ref="I21" si="1">G21-H21</f>
        <v>947192</v>
      </c>
      <c r="J21" s="209"/>
    </row>
    <row r="22" spans="2:10" ht="31.5" x14ac:dyDescent="0.2">
      <c r="B22" s="32">
        <v>10</v>
      </c>
      <c r="C22" s="24"/>
      <c r="D22" s="24"/>
      <c r="E22" s="374" t="s">
        <v>200</v>
      </c>
      <c r="F22" s="334">
        <f>SUM(F19:F20)</f>
        <v>25840</v>
      </c>
      <c r="G22" s="361">
        <f>SUM(G19:G21)</f>
        <v>14039412.175612295</v>
      </c>
      <c r="H22" s="361">
        <f t="shared" ref="H22:I22" si="2">SUM(H19:H21)</f>
        <v>9959155.7700000014</v>
      </c>
      <c r="I22" s="361">
        <f t="shared" si="2"/>
        <v>4080256.4056122936</v>
      </c>
      <c r="J22" s="28"/>
    </row>
    <row r="23" spans="2:10" ht="15.75" x14ac:dyDescent="0.2">
      <c r="B23" s="34"/>
      <c r="C23" s="24"/>
      <c r="D23" s="24"/>
      <c r="E23" s="24"/>
      <c r="F23" s="329"/>
      <c r="G23" s="331"/>
      <c r="H23" s="331"/>
      <c r="I23" s="331"/>
      <c r="J23" s="28"/>
    </row>
    <row r="24" spans="2:10" ht="15.75" x14ac:dyDescent="0.2">
      <c r="B24" s="32">
        <v>11</v>
      </c>
      <c r="C24" s="24"/>
      <c r="D24" s="24"/>
      <c r="E24" s="288" t="s">
        <v>167</v>
      </c>
      <c r="F24" s="334">
        <f>F16+F22</f>
        <v>32254</v>
      </c>
      <c r="G24" s="361">
        <f>G16+G22</f>
        <v>15383482.679558344</v>
      </c>
      <c r="H24" s="361">
        <f>H16+H22</f>
        <v>9959155.7700000014</v>
      </c>
      <c r="I24" s="361">
        <f>I16+I22</f>
        <v>5424326.9095583418</v>
      </c>
      <c r="J24" s="28"/>
    </row>
    <row r="25" spans="2:10" ht="15.75" customHeight="1" x14ac:dyDescent="0.2">
      <c r="B25" s="26"/>
      <c r="C25" s="29"/>
      <c r="D25" s="30"/>
      <c r="E25" s="33"/>
      <c r="F25" s="33"/>
      <c r="G25" s="33"/>
      <c r="H25" s="27"/>
      <c r="I25" s="27"/>
      <c r="J25" s="28"/>
    </row>
    <row r="26" spans="2:10" ht="38.25" customHeight="1" x14ac:dyDescent="0.2">
      <c r="B26" s="328" t="s">
        <v>156</v>
      </c>
      <c r="C26" s="423" t="s">
        <v>31</v>
      </c>
      <c r="D26" s="423"/>
      <c r="E26" s="423"/>
      <c r="F26" s="282" t="s">
        <v>11</v>
      </c>
      <c r="G26" s="293" t="s">
        <v>10</v>
      </c>
      <c r="H26" s="293" t="s">
        <v>8</v>
      </c>
      <c r="I26" s="293" t="s">
        <v>9</v>
      </c>
      <c r="J26" s="287"/>
    </row>
    <row r="27" spans="2:10" ht="16.5" customHeight="1" x14ac:dyDescent="0.2">
      <c r="B27" s="34">
        <v>12</v>
      </c>
      <c r="C27" s="419" t="s">
        <v>2</v>
      </c>
      <c r="D27" s="419"/>
      <c r="E27" s="419"/>
      <c r="F27" s="309"/>
      <c r="G27" s="182">
        <f>'Step 3. CHI, CBA and CBO'!D30</f>
        <v>21401</v>
      </c>
      <c r="H27" s="182">
        <f>'Step 3. CHI, CBA and CBO'!E30</f>
        <v>119</v>
      </c>
      <c r="I27" s="110">
        <f t="shared" ref="I27:I32" si="3">G27-H27</f>
        <v>21282</v>
      </c>
      <c r="J27" s="210"/>
    </row>
    <row r="28" spans="2:10" ht="15.75" x14ac:dyDescent="0.2">
      <c r="B28" s="32">
        <v>13</v>
      </c>
      <c r="C28" s="419" t="s">
        <v>0</v>
      </c>
      <c r="D28" s="419"/>
      <c r="E28" s="419"/>
      <c r="F28" s="292"/>
      <c r="G28" s="183">
        <f>'Step 5. Research &amp; Cash inkind'!D17</f>
        <v>0</v>
      </c>
      <c r="H28" s="183">
        <f>'Step 5. Research &amp; Cash inkind'!D22</f>
        <v>0</v>
      </c>
      <c r="I28" s="111">
        <f t="shared" si="3"/>
        <v>0</v>
      </c>
      <c r="J28" s="209"/>
    </row>
    <row r="29" spans="2:10" ht="15.75" customHeight="1" x14ac:dyDescent="0.2">
      <c r="B29" s="32">
        <v>14</v>
      </c>
      <c r="C29" s="419" t="s">
        <v>3</v>
      </c>
      <c r="D29" s="419"/>
      <c r="E29" s="419"/>
      <c r="F29" s="292"/>
      <c r="G29" s="183">
        <f>'Step 4. Health Profession Ed'!E20</f>
        <v>6813</v>
      </c>
      <c r="H29" s="183">
        <f>'Step 4. Health Profession Ed'!E27</f>
        <v>0</v>
      </c>
      <c r="I29" s="111">
        <f t="shared" si="3"/>
        <v>6813</v>
      </c>
      <c r="J29" s="209"/>
    </row>
    <row r="30" spans="2:10" ht="15.75" customHeight="1" x14ac:dyDescent="0.2">
      <c r="B30" s="32">
        <v>15</v>
      </c>
      <c r="C30" s="419" t="s">
        <v>5</v>
      </c>
      <c r="D30" s="419"/>
      <c r="E30" s="419"/>
      <c r="F30" s="292"/>
      <c r="G30" s="183">
        <f>'Step 5. Research &amp; Cash inkind'!D52</f>
        <v>45233</v>
      </c>
      <c r="H30" s="183">
        <f>'Step 5. Research &amp; Cash inkind'!E52</f>
        <v>0</v>
      </c>
      <c r="I30" s="111">
        <f t="shared" si="3"/>
        <v>45233</v>
      </c>
      <c r="J30" s="209"/>
    </row>
    <row r="31" spans="2:10" ht="15.75" customHeight="1" x14ac:dyDescent="0.2">
      <c r="B31" s="32">
        <v>16</v>
      </c>
      <c r="C31" s="419" t="s">
        <v>6</v>
      </c>
      <c r="D31" s="419"/>
      <c r="E31" s="419"/>
      <c r="F31" s="292"/>
      <c r="G31" s="183">
        <f>'Step 3. CHI, CBA and CBO'!D57</f>
        <v>60611</v>
      </c>
      <c r="H31" s="183">
        <f>'Step 3. CHI, CBA and CBO'!E57</f>
        <v>0</v>
      </c>
      <c r="I31" s="111">
        <f t="shared" si="3"/>
        <v>60611</v>
      </c>
      <c r="J31" s="209"/>
    </row>
    <row r="32" spans="2:10" ht="15.75" customHeight="1" x14ac:dyDescent="0.2">
      <c r="B32" s="32">
        <v>17</v>
      </c>
      <c r="C32" s="419" t="s">
        <v>4</v>
      </c>
      <c r="D32" s="419"/>
      <c r="E32" s="419"/>
      <c r="F32" s="292"/>
      <c r="G32" s="182">
        <f>'Step 3. CHI, CBA and CBO'!D82</f>
        <v>0</v>
      </c>
      <c r="H32" s="182">
        <f>'Step 3. CHI, CBA and CBO'!E82</f>
        <v>0</v>
      </c>
      <c r="I32" s="111">
        <f t="shared" si="3"/>
        <v>0</v>
      </c>
      <c r="J32" s="209"/>
    </row>
    <row r="33" spans="2:10" ht="15.75" customHeight="1" x14ac:dyDescent="0.2">
      <c r="B33" s="32">
        <v>18</v>
      </c>
      <c r="C33" s="420" t="s">
        <v>148</v>
      </c>
      <c r="D33" s="421"/>
      <c r="E33" s="421"/>
      <c r="F33" s="336">
        <f>F27</f>
        <v>0</v>
      </c>
      <c r="G33" s="183">
        <f>SUM(G27:G32)</f>
        <v>134058</v>
      </c>
      <c r="H33" s="183">
        <f>SUM(H27:H32)</f>
        <v>119</v>
      </c>
      <c r="I33" s="111">
        <f>SUM(I27:I32)</f>
        <v>133939</v>
      </c>
      <c r="J33" s="28"/>
    </row>
    <row r="34" spans="2:10" ht="15.75" customHeight="1" thickBot="1" x14ac:dyDescent="0.25">
      <c r="B34" s="35">
        <v>19</v>
      </c>
      <c r="C34" s="422" t="s">
        <v>149</v>
      </c>
      <c r="D34" s="422"/>
      <c r="E34" s="422"/>
      <c r="F34" s="335">
        <f>F24+F33</f>
        <v>32254</v>
      </c>
      <c r="G34" s="112">
        <f>G24+G33</f>
        <v>15517540.679558344</v>
      </c>
      <c r="H34" s="112">
        <f>H24+H33</f>
        <v>9959274.7700000014</v>
      </c>
      <c r="I34" s="112">
        <f>I24+I33</f>
        <v>5558265.9095583418</v>
      </c>
      <c r="J34" s="36"/>
    </row>
    <row r="35" spans="2:10" ht="15.75" x14ac:dyDescent="0.2">
      <c r="B35" s="37"/>
      <c r="C35" s="38"/>
      <c r="D35" s="39"/>
      <c r="E35" s="40"/>
      <c r="F35" s="40"/>
      <c r="G35" s="40"/>
      <c r="H35" s="41"/>
      <c r="I35" s="367" t="s">
        <v>188</v>
      </c>
      <c r="J35" s="41" t="str">
        <f>'Form Version'!A2</f>
        <v>CBR12022.01</v>
      </c>
    </row>
    <row r="36" spans="2:10" ht="15.75" x14ac:dyDescent="0.2">
      <c r="B36" s="42"/>
      <c r="C36" s="43"/>
      <c r="D36" s="38"/>
      <c r="E36" s="39"/>
      <c r="F36" s="40"/>
      <c r="G36" s="40"/>
      <c r="H36" s="40"/>
      <c r="I36" s="38"/>
      <c r="J36" s="38"/>
    </row>
    <row r="37" spans="2:10" x14ac:dyDescent="0.2">
      <c r="D37" s="2"/>
      <c r="E37" s="2"/>
      <c r="F37" s="2"/>
      <c r="G37" s="2"/>
      <c r="H37" s="2"/>
    </row>
    <row r="38" spans="2:10" x14ac:dyDescent="0.2">
      <c r="E38" s="2"/>
      <c r="F38" s="2"/>
      <c r="G38" s="2"/>
      <c r="H38" s="2"/>
      <c r="J38" s="3"/>
    </row>
    <row r="39" spans="2:10" x14ac:dyDescent="0.2">
      <c r="E39" s="2"/>
      <c r="F39" s="2"/>
      <c r="G39" s="2"/>
      <c r="H39" s="2"/>
    </row>
    <row r="40" spans="2:10" x14ac:dyDescent="0.2">
      <c r="E40" s="2"/>
      <c r="F40" s="2"/>
      <c r="G40" s="2"/>
      <c r="H40" s="2"/>
    </row>
  </sheetData>
  <mergeCells count="29">
    <mergeCell ref="C19:D20"/>
    <mergeCell ref="E7:F7"/>
    <mergeCell ref="I6:J6"/>
    <mergeCell ref="I7:J7"/>
    <mergeCell ref="I8:J8"/>
    <mergeCell ref="C10:D10"/>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32:E32"/>
    <mergeCell ref="C33:E33"/>
    <mergeCell ref="C34:E34"/>
    <mergeCell ref="C28:E28"/>
    <mergeCell ref="C29:E29"/>
    <mergeCell ref="C30:E30"/>
    <mergeCell ref="C31:E31"/>
  </mergeCells>
  <phoneticPr fontId="2" type="noConversion"/>
  <printOptions horizontalCentered="1"/>
  <pageMargins left="0.5" right="0.5" top="1" bottom="0.75" header="0.5" footer="0.5"/>
  <pageSetup scale="56"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https://www.oregon.gov/oha/HPA/ANALYTICS/HospitalDocuments/FY22%20CBR-1%20Salem%20Health%20West%20Valley.xlsx</Url>
      <Description>FY22 CBR-1 Salem Health West Valley.xlsx</Description>
    </URL>
    <Meta_x0020_Keywords xmlns="10bab1ba-c75a-4166-8cdc-bbc3bb77138e" xsi:nil="true"/>
    <Meta_x0020_Description xmlns="10bab1ba-c75a-4166-8cdc-bbc3bb77138e" xsi:nil="true"/>
    <Hospital xmlns="10bab1ba-c75a-4166-8cdc-bbc3bb77138e">Salem Health West Valley</Hospital>
    <DocumentType xmlns="10bab1ba-c75a-4166-8cdc-bbc3bb77138e">CBR-1 Form</Document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2E0247D-62C9-4938-B7E7-1ECA04B673A7}"/>
</file>

<file path=customXml/itemProps2.xml><?xml version="1.0" encoding="utf-8"?>
<ds:datastoreItem xmlns:ds="http://schemas.openxmlformats.org/officeDocument/2006/customXml" ds:itemID="{5D5E77CF-92A4-466C-87EC-144A89A1348D}">
  <ds:schemaRefs>
    <ds:schemaRef ds:uri="http://purl.org/dc/dcmitype/"/>
    <ds:schemaRef ds:uri="http://schemas.microsoft.com/office/2006/metadata/properties"/>
    <ds:schemaRef ds:uri="http://schemas.microsoft.com/office/2006/documentManagement/types"/>
    <ds:schemaRef ds:uri="http://purl.org/dc/terms/"/>
    <ds:schemaRef ds:uri="http://purl.org/dc/elements/1.1/"/>
    <ds:schemaRef ds:uri="a227f4e8-77f4-4d3a-b9fa-a94b95c18dca"/>
    <ds:schemaRef ds:uri="http://schemas.openxmlformats.org/package/2006/metadata/core-properties"/>
    <ds:schemaRef ds:uri="http://schemas.microsoft.com/office/infopath/2007/PartnerControls"/>
    <ds:schemaRef ds:uri="199ca11f-b724-41ce-a7e5-e46f34aa8d00"/>
    <ds:schemaRef ds:uri="http://www.w3.org/XML/1998/namespace"/>
  </ds:schemaRefs>
</ds:datastoreItem>
</file>

<file path=customXml/itemProps3.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4.xml><?xml version="1.0" encoding="utf-8"?>
<ds:datastoreItem xmlns:ds="http://schemas.openxmlformats.org/officeDocument/2006/customXml" ds:itemID="{1BF14843-EC13-4FE6-AE4F-E9D06967F47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Salem Health West Valley.xlsx</dc:title>
  <dc:subject>Document</dc:subject>
  <dc:creator>KEITH.HEARLE</dc:creator>
  <cp:lastModifiedBy>Higgins Rachel  Jeanette</cp:lastModifiedBy>
  <cp:lastPrinted>2014-12-22T17:44:07Z</cp:lastPrinted>
  <dcterms:created xsi:type="dcterms:W3CDTF">2006-02-06T19:41:51Z</dcterms:created>
  <dcterms:modified xsi:type="dcterms:W3CDTF">2023-03-31T17:41:06Z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cc355e29-d0b2-4625-b17b-e81e368dee1c,3;</vt:lpwstr>
  </property>
</Properties>
</file>