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Health Analytics\Hospital Reporting Program\Audited Financials\Website Files\"/>
    </mc:Choice>
  </mc:AlternateContent>
  <xr:revisionPtr revIDLastSave="0" documentId="13_ncr:1_{82D25DF0-0A9F-486B-BA2F-288CDE7E6EC2}" xr6:coauthVersionLast="46" xr6:coauthVersionMax="46" xr10:uidLastSave="{00000000-0000-0000-0000-000000000000}"/>
  <bookViews>
    <workbookView xWindow="-120" yWindow="-120" windowWidth="29040" windowHeight="16440" activeTab="2" xr2:uid="{59E16A8E-7096-4F55-BAFE-A01858EE952D}"/>
  </bookViews>
  <sheets>
    <sheet name="About" sheetId="3" r:id="rId1"/>
    <sheet name="Definitions" sheetId="4" r:id="rId2"/>
    <sheet name="FY20 FR-3 Data" sheetId="1" r:id="rId3"/>
    <sheet name="FY20 vs FY19 YoY Chang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2" i="1" l="1"/>
  <c r="Z62" i="1" l="1"/>
  <c r="Z3" i="1"/>
  <c r="H62" i="1"/>
  <c r="I62" i="1"/>
  <c r="J62" i="1"/>
  <c r="K62" i="1"/>
  <c r="L62" i="1"/>
  <c r="M62" i="1"/>
  <c r="N62" i="1"/>
  <c r="O62" i="1"/>
  <c r="P62" i="1"/>
  <c r="Q62" i="1"/>
  <c r="R62" i="1"/>
  <c r="S62" i="1"/>
  <c r="T62" i="1"/>
  <c r="U62" i="1"/>
  <c r="W62" i="1"/>
  <c r="X62" i="1"/>
  <c r="Y62" i="1"/>
  <c r="AA62" i="1"/>
  <c r="AB62" i="1"/>
  <c r="AC62" i="1"/>
  <c r="AD62" i="1"/>
  <c r="AE62" i="1"/>
  <c r="AF62" i="1"/>
  <c r="G62" i="1"/>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2" i="1"/>
  <c r="X61" i="1" l="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2" i="1"/>
  <c r="AC2" i="1"/>
  <c r="AC61" i="1"/>
  <c r="Z61" i="1"/>
  <c r="V61" i="1"/>
  <c r="AC60" i="1"/>
  <c r="Z60" i="1"/>
  <c r="V60" i="1"/>
  <c r="AC59" i="1"/>
  <c r="Z59" i="1"/>
  <c r="V59" i="1"/>
  <c r="AC58" i="1"/>
  <c r="Z58" i="1"/>
  <c r="V58" i="1"/>
  <c r="AC57" i="1"/>
  <c r="Z57" i="1"/>
  <c r="V57" i="1"/>
  <c r="AC56" i="1"/>
  <c r="Z56" i="1"/>
  <c r="V56" i="1"/>
  <c r="AC55" i="1"/>
  <c r="Z55" i="1"/>
  <c r="V55" i="1"/>
  <c r="AC54" i="1"/>
  <c r="Z54" i="1"/>
  <c r="V54" i="1"/>
  <c r="AC53" i="1"/>
  <c r="Z53" i="1"/>
  <c r="V53" i="1"/>
  <c r="AC52" i="1"/>
  <c r="Z52" i="1"/>
  <c r="V52" i="1"/>
  <c r="AC51" i="1"/>
  <c r="Z51" i="1"/>
  <c r="V51" i="1"/>
  <c r="AC50" i="1"/>
  <c r="Z50" i="1"/>
  <c r="V50" i="1"/>
  <c r="AC49" i="1"/>
  <c r="Z49" i="1"/>
  <c r="V49" i="1"/>
  <c r="AC48" i="1"/>
  <c r="Z48" i="1"/>
  <c r="V48" i="1"/>
  <c r="AC47" i="1"/>
  <c r="Z47" i="1"/>
  <c r="V47" i="1"/>
  <c r="AC46" i="1"/>
  <c r="Z46" i="1"/>
  <c r="V46" i="1"/>
  <c r="AC45" i="1"/>
  <c r="Z45" i="1"/>
  <c r="V45" i="1"/>
  <c r="AC44" i="1"/>
  <c r="Z44" i="1"/>
  <c r="V44" i="1"/>
  <c r="AC43" i="1"/>
  <c r="Z43" i="1"/>
  <c r="V43" i="1"/>
  <c r="AC42" i="1"/>
  <c r="Z42" i="1"/>
  <c r="V42" i="1"/>
  <c r="AC41" i="1"/>
  <c r="Z41" i="1"/>
  <c r="V41" i="1"/>
  <c r="AC40" i="1"/>
  <c r="Z40" i="1"/>
  <c r="V40" i="1"/>
  <c r="AC39" i="1"/>
  <c r="Z39" i="1"/>
  <c r="V39" i="1"/>
  <c r="AC38" i="1"/>
  <c r="Z38" i="1"/>
  <c r="V38" i="1"/>
  <c r="AC37" i="1"/>
  <c r="Z37" i="1"/>
  <c r="V37" i="1"/>
  <c r="AC36" i="1"/>
  <c r="Z36" i="1"/>
  <c r="V36" i="1"/>
  <c r="AC35" i="1"/>
  <c r="Z35" i="1"/>
  <c r="V35" i="1"/>
  <c r="AC34" i="1"/>
  <c r="Z34" i="1"/>
  <c r="V34" i="1"/>
  <c r="K34" i="1"/>
  <c r="AC33" i="1"/>
  <c r="Z33" i="1"/>
  <c r="V33" i="1"/>
  <c r="AC32" i="1"/>
  <c r="Z32" i="1"/>
  <c r="V32" i="1"/>
  <c r="AC31" i="1"/>
  <c r="Z31" i="1"/>
  <c r="V31" i="1"/>
  <c r="AC30" i="1"/>
  <c r="Z30" i="1"/>
  <c r="V30" i="1"/>
  <c r="AC29" i="1"/>
  <c r="Z29" i="1"/>
  <c r="V29" i="1"/>
  <c r="AC28" i="1"/>
  <c r="Z28" i="1"/>
  <c r="V28" i="1"/>
  <c r="AC27" i="1"/>
  <c r="Z27" i="1"/>
  <c r="V27" i="1"/>
  <c r="AC26" i="1"/>
  <c r="Z26" i="1"/>
  <c r="V26" i="1"/>
  <c r="AC25" i="1"/>
  <c r="Z25" i="1"/>
  <c r="V25" i="1"/>
  <c r="AC24" i="1"/>
  <c r="Z24" i="1"/>
  <c r="V24" i="1"/>
  <c r="AC23" i="1"/>
  <c r="Z23" i="1"/>
  <c r="V23" i="1"/>
  <c r="AC22" i="1"/>
  <c r="Z22" i="1"/>
  <c r="V22" i="1"/>
  <c r="AC21" i="1"/>
  <c r="Z21" i="1"/>
  <c r="V21" i="1"/>
  <c r="AC20" i="1"/>
  <c r="Z20" i="1"/>
  <c r="V20" i="1"/>
  <c r="AC19" i="1"/>
  <c r="Z19" i="1"/>
  <c r="V19" i="1"/>
  <c r="AC18" i="1"/>
  <c r="Z18" i="1"/>
  <c r="V18" i="1"/>
  <c r="AC17" i="1"/>
  <c r="Z17" i="1"/>
  <c r="V17" i="1"/>
  <c r="AC16" i="1"/>
  <c r="Z16" i="1"/>
  <c r="V16" i="1"/>
  <c r="AC15" i="1"/>
  <c r="Z15" i="1"/>
  <c r="V15" i="1"/>
  <c r="AC14" i="1"/>
  <c r="Z14" i="1"/>
  <c r="V14" i="1"/>
  <c r="AC13" i="1"/>
  <c r="Z13" i="1"/>
  <c r="V13" i="1"/>
  <c r="AC12" i="1"/>
  <c r="Z12" i="1"/>
  <c r="V12" i="1"/>
  <c r="AC11" i="1"/>
  <c r="Z11" i="1"/>
  <c r="V11" i="1"/>
  <c r="AC10" i="1"/>
  <c r="Z10" i="1"/>
  <c r="V10" i="1"/>
  <c r="AC9" i="1"/>
  <c r="Z9" i="1"/>
  <c r="V9" i="1"/>
  <c r="AC8" i="1"/>
  <c r="Z8" i="1"/>
  <c r="V8" i="1"/>
  <c r="AC7" i="1"/>
  <c r="Z7" i="1"/>
  <c r="V7" i="1"/>
  <c r="AC6" i="1"/>
  <c r="Z6" i="1"/>
  <c r="V6" i="1"/>
  <c r="AC5" i="1"/>
  <c r="Z5" i="1"/>
  <c r="V5" i="1"/>
  <c r="AC4" i="1"/>
  <c r="Z4" i="1"/>
  <c r="V4" i="1"/>
  <c r="AC3" i="1"/>
  <c r="V3" i="1"/>
  <c r="Z2" i="1"/>
  <c r="V2" i="1"/>
  <c r="M3" i="2" l="1"/>
  <c r="J3" i="2"/>
  <c r="D3" i="2" l="1"/>
  <c r="AD64" i="2" l="1"/>
  <c r="AC64" i="2"/>
  <c r="U64" i="2"/>
  <c r="T64" i="2"/>
  <c r="F64" i="2"/>
  <c r="H64" i="2"/>
  <c r="I64" i="2"/>
  <c r="I63" i="2" s="1"/>
  <c r="K64" i="2"/>
  <c r="L64" i="2"/>
  <c r="N64" i="2"/>
  <c r="O64" i="2"/>
  <c r="O63" i="2" s="1"/>
  <c r="Q64" i="2"/>
  <c r="R64" i="2"/>
  <c r="W64" i="2"/>
  <c r="X64" i="2"/>
  <c r="X63" i="2" s="1"/>
  <c r="Z64" i="2"/>
  <c r="AA64" i="2"/>
  <c r="AA63" i="2" s="1"/>
  <c r="AF64" i="2"/>
  <c r="AG64" i="2"/>
  <c r="AI64" i="2"/>
  <c r="AJ64" i="2"/>
  <c r="AJ63" i="2" s="1"/>
  <c r="AL64" i="2"/>
  <c r="AM64" i="2"/>
  <c r="E64" i="2"/>
  <c r="E63" i="2"/>
  <c r="F63" i="2"/>
  <c r="H63" i="2"/>
  <c r="K63" i="2"/>
  <c r="L63" i="2"/>
  <c r="M63" i="2" s="1"/>
  <c r="N63" i="2"/>
  <c r="Q63" i="2"/>
  <c r="R63" i="2"/>
  <c r="W63" i="2"/>
  <c r="Z63" i="2"/>
  <c r="AF63" i="2"/>
  <c r="AG63" i="2"/>
  <c r="AI63" i="2"/>
  <c r="AL63" i="2"/>
  <c r="AM63" i="2"/>
  <c r="C64" i="2"/>
  <c r="B64" i="2"/>
  <c r="C63" i="2"/>
  <c r="B63" i="2"/>
  <c r="AN63" i="2" l="1"/>
  <c r="AK63" i="2"/>
  <c r="AB63" i="2"/>
  <c r="P63" i="2"/>
  <c r="AH63" i="2"/>
  <c r="G63" i="2"/>
  <c r="J63" i="2"/>
  <c r="Y63" i="2"/>
  <c r="S63" i="2"/>
  <c r="D63" i="2"/>
  <c r="AE4"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3" i="2"/>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3" i="2"/>
  <c r="AN4" i="2"/>
  <c r="AN5" i="2"/>
  <c r="AN6" i="2"/>
  <c r="AN7" i="2"/>
  <c r="AN8" i="2"/>
  <c r="AN9" i="2"/>
  <c r="AN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3" i="2"/>
  <c r="AK4" i="2"/>
  <c r="AK5" i="2"/>
  <c r="AK6" i="2"/>
  <c r="AK7" i="2"/>
  <c r="AK8" i="2"/>
  <c r="AK9" i="2"/>
  <c r="AK10" i="2"/>
  <c r="AK11" i="2"/>
  <c r="AK12" i="2"/>
  <c r="AK13" i="2"/>
  <c r="AK14" i="2"/>
  <c r="AK15" i="2"/>
  <c r="AK16" i="2"/>
  <c r="AK17" i="2"/>
  <c r="AK20" i="2"/>
  <c r="AK21" i="2"/>
  <c r="AK22" i="2"/>
  <c r="AK23" i="2"/>
  <c r="AK24" i="2"/>
  <c r="AK25" i="2"/>
  <c r="AK26" i="2"/>
  <c r="AK27" i="2"/>
  <c r="AK28" i="2"/>
  <c r="AK29" i="2"/>
  <c r="AK30" i="2"/>
  <c r="AK31" i="2"/>
  <c r="AK32" i="2"/>
  <c r="AK33" i="2"/>
  <c r="AK34" i="2"/>
  <c r="AK35" i="2"/>
  <c r="AK36" i="2"/>
  <c r="AK37" i="2"/>
  <c r="AK38" i="2"/>
  <c r="AK39" i="2"/>
  <c r="AK40" i="2"/>
  <c r="AK41" i="2"/>
  <c r="AK42" i="2"/>
  <c r="AK43" i="2"/>
  <c r="AK44" i="2"/>
  <c r="AK45" i="2"/>
  <c r="AK46" i="2"/>
  <c r="AK47" i="2"/>
  <c r="AK48" i="2"/>
  <c r="AK49" i="2"/>
  <c r="AK50" i="2"/>
  <c r="AK52" i="2"/>
  <c r="AK53" i="2"/>
  <c r="AK54" i="2"/>
  <c r="AK55" i="2"/>
  <c r="AK56" i="2"/>
  <c r="AK61" i="2"/>
  <c r="AK62" i="2"/>
  <c r="AK3"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3" i="2"/>
  <c r="AB4" i="2"/>
  <c r="AB5" i="2"/>
  <c r="AB6" i="2"/>
  <c r="AB7"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3" i="2"/>
  <c r="Y4" i="2"/>
  <c r="Y5" i="2"/>
  <c r="Y6" i="2"/>
  <c r="Y7" i="2"/>
  <c r="Y8"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6" i="2"/>
  <c r="Y47" i="2"/>
  <c r="Y48" i="2"/>
  <c r="Y49" i="2"/>
  <c r="Y50" i="2"/>
  <c r="Y52" i="2"/>
  <c r="Y53" i="2"/>
  <c r="Y54" i="2"/>
  <c r="Y56" i="2"/>
  <c r="Y57" i="2"/>
  <c r="Y58" i="2"/>
  <c r="Y59" i="2"/>
  <c r="Y60" i="2"/>
  <c r="Y61"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J4" i="2"/>
  <c r="J5" i="2"/>
  <c r="J6" i="2"/>
  <c r="J7" i="2"/>
  <c r="J8" i="2"/>
  <c r="J9" i="2"/>
  <c r="J10" i="2"/>
  <c r="J11" i="2"/>
  <c r="J12" i="2"/>
  <c r="J13" i="2"/>
  <c r="J14" i="2"/>
  <c r="J15" i="2"/>
  <c r="J16" i="2"/>
  <c r="J17"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G4" i="2"/>
  <c r="G5" i="2"/>
  <c r="G6" i="2"/>
  <c r="G7" i="2"/>
  <c r="G8" i="2"/>
  <c r="G9" i="2"/>
  <c r="G10" i="2"/>
  <c r="G11" i="2"/>
  <c r="G12" i="2"/>
  <c r="G13" i="2"/>
  <c r="G14" i="2"/>
  <c r="G15" i="2"/>
  <c r="G16" i="2"/>
  <c r="G17"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3" i="2"/>
  <c r="AN64" i="2" l="1"/>
  <c r="P64" i="2"/>
  <c r="V64" i="2"/>
  <c r="AE64" i="2"/>
  <c r="Y64" i="2"/>
  <c r="J64" i="2"/>
  <c r="G64" i="2"/>
  <c r="M64" i="2"/>
  <c r="S64" i="2"/>
  <c r="AB64" i="2"/>
  <c r="AH64" i="2"/>
  <c r="AK64" i="2"/>
  <c r="D4" i="2"/>
  <c r="D5" i="2"/>
  <c r="D6" i="2"/>
  <c r="D7" i="2"/>
  <c r="D8" i="2"/>
  <c r="D9" i="2"/>
  <c r="D10" i="2"/>
  <c r="D11" i="2"/>
  <c r="D12" i="2"/>
  <c r="D13" i="2"/>
  <c r="D14" i="2"/>
  <c r="D15" i="2"/>
  <c r="D16" i="2"/>
  <c r="D17"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SANNA Paulos</author>
  </authors>
  <commentList>
    <comment ref="B16" authorId="0" shapeId="0" xr:uid="{B8B39A19-52CD-4BF6-9D7A-84BF5A5E54C3}">
      <text>
        <r>
          <rPr>
            <b/>
            <sz val="9"/>
            <color indexed="81"/>
            <rFont val="Tahoma"/>
            <family val="2"/>
          </rPr>
          <t>SANNA Paulos:</t>
        </r>
        <r>
          <rPr>
            <sz val="9"/>
            <color indexed="81"/>
            <rFont val="Tahoma"/>
            <family val="2"/>
          </rPr>
          <t xml:space="preserve">
Stacey:
I have added 'rural' to both Type A and Type B hospital definitions to stress that CAHs are rural hospitals.  I hope this helps to know which ones they are.</t>
        </r>
      </text>
    </comment>
  </commentList>
</comments>
</file>

<file path=xl/sharedStrings.xml><?xml version="1.0" encoding="utf-8"?>
<sst xmlns="http://schemas.openxmlformats.org/spreadsheetml/2006/main" count="361" uniqueCount="128">
  <si>
    <t>Hospital ID</t>
  </si>
  <si>
    <t>AHA ID</t>
  </si>
  <si>
    <t>Hospital Name</t>
  </si>
  <si>
    <t>Fiscal Year</t>
  </si>
  <si>
    <t>Inpatient Revenue</t>
  </si>
  <si>
    <t>Outpatient Revenue</t>
  </si>
  <si>
    <t>LTC ICF/SNF Revenue</t>
  </si>
  <si>
    <t>Clinic Revenue</t>
  </si>
  <si>
    <t>Other Patient Revenue</t>
  </si>
  <si>
    <t>Gross Hospital Patient Revenue</t>
  </si>
  <si>
    <t>Medicare Contractuals</t>
  </si>
  <si>
    <t>Medicaid Contractuals</t>
  </si>
  <si>
    <t>Other Contractuals</t>
  </si>
  <si>
    <t>Total Contractuals</t>
  </si>
  <si>
    <t>Net Patient Revenue</t>
  </si>
  <si>
    <t>Other Operating Revenue</t>
  </si>
  <si>
    <t>Total Operating Revenue</t>
  </si>
  <si>
    <t>Total Operating Expense</t>
  </si>
  <si>
    <t>Operating Income</t>
  </si>
  <si>
    <t>Operating Margin</t>
  </si>
  <si>
    <t>Net Nonoperating Revenue (Expense)</t>
  </si>
  <si>
    <t>Net Income</t>
  </si>
  <si>
    <t>Total Margin</t>
  </si>
  <si>
    <t>Bad Debt</t>
  </si>
  <si>
    <t>Total Charity Care</t>
  </si>
  <si>
    <t>Total Uncompensated Care</t>
  </si>
  <si>
    <t>Property, Plant &amp; Equipment</t>
  </si>
  <si>
    <t>Accumulated Depreciation</t>
  </si>
  <si>
    <t>Net Property, Plant &amp; Equipment</t>
  </si>
  <si>
    <t>Adventist Health Portland</t>
  </si>
  <si>
    <t>Adventist Health Tillamook Regional Medical Center</t>
  </si>
  <si>
    <t>Asante Ashland Community Hospital</t>
  </si>
  <si>
    <t>Asante Rogue Regional Medical Center</t>
  </si>
  <si>
    <t>Asante Three Rivers Medical Center</t>
  </si>
  <si>
    <t>Bay Area Hospital</t>
  </si>
  <si>
    <t>Blue Mountain Hospital District</t>
  </si>
  <si>
    <t>Columbia Memorial Hospital</t>
  </si>
  <si>
    <t>Coquille Valley Hospital</t>
  </si>
  <si>
    <t>Curry General Hospital</t>
  </si>
  <si>
    <t>Good Samaritan Regional Medical Center</t>
  </si>
  <si>
    <t>Good Shepherd Medical Center</t>
  </si>
  <si>
    <t>Grande Ronde Hospital</t>
  </si>
  <si>
    <t>Harney District Hospital</t>
  </si>
  <si>
    <t>Kaiser Sunnyside Medical Center</t>
  </si>
  <si>
    <t>Kaiser Westside Medical  Center</t>
  </si>
  <si>
    <t>Lake District Hospital</t>
  </si>
  <si>
    <t>Legacy Emanuel Medical Center</t>
  </si>
  <si>
    <t>Legacy Good Samaritan Medical Center</t>
  </si>
  <si>
    <t>Legacy Meridian Park Medical Center</t>
  </si>
  <si>
    <t>Legacy Mt. Hood Medical Center</t>
  </si>
  <si>
    <t>Legacy Silverton Medical Center</t>
  </si>
  <si>
    <t>Lower Umpqua Hospital</t>
  </si>
  <si>
    <t>McKenzie-Willamette Medical Center</t>
  </si>
  <si>
    <t>Mercy Medical Center</t>
  </si>
  <si>
    <t>Mid-Columbia Medical Center</t>
  </si>
  <si>
    <t>Oregon Health &amp; Science University Hospital</t>
  </si>
  <si>
    <t>PeaceHealth Cottage Grove Community Hospital</t>
  </si>
  <si>
    <t>PeaceHealth Peace Harbor Medical Center</t>
  </si>
  <si>
    <t>PeaceHealth Sacred Heart Medical Center - Riverbend</t>
  </si>
  <si>
    <t>PeaceHealth Sacred Heart Medical Center - University District</t>
  </si>
  <si>
    <t>Pioneer Memorial Hospital - Heppner</t>
  </si>
  <si>
    <t>Providence Hood River Memorial Hospital</t>
  </si>
  <si>
    <t>Providence Medford Medical Center</t>
  </si>
  <si>
    <t>Providence Milwaukie Hospital</t>
  </si>
  <si>
    <t>Providence Newberg Medical Center</t>
  </si>
  <si>
    <t>Providence Portland Medical Center</t>
  </si>
  <si>
    <t>Providence Seaside Hospital</t>
  </si>
  <si>
    <t>Providence St. Vincent Medical Center</t>
  </si>
  <si>
    <t>Providence Willamette Falls Medical Center</t>
  </si>
  <si>
    <t>Salem Health Hospital</t>
  </si>
  <si>
    <t>Salem Health West Valley Hospital</t>
  </si>
  <si>
    <t>Samaritan Albany General Hospital</t>
  </si>
  <si>
    <t>Samaritan Lebanon Community Hospital</t>
  </si>
  <si>
    <t>Samaritan North Lincoln Hospital</t>
  </si>
  <si>
    <t>Samaritan Pacific Communities Hospital</t>
  </si>
  <si>
    <t>Santiam Memorial Hospital</t>
  </si>
  <si>
    <t>Shriners Hospital for Children - Portland</t>
  </si>
  <si>
    <t>Sky Lakes Medical Center</t>
  </si>
  <si>
    <t>Southern Coos Hospital &amp; Health Center</t>
  </si>
  <si>
    <t>St. Alphonsus Medical Center - Baker City</t>
  </si>
  <si>
    <t>St. Alphonsus Medical Center - Ontario</t>
  </si>
  <si>
    <t>St. Anthony Hospital</t>
  </si>
  <si>
    <t>St. Charles Medical Center - Bend</t>
  </si>
  <si>
    <t>St. Charles Medical Center - Madras</t>
  </si>
  <si>
    <t>St. Charles Medical Center - Prineville</t>
  </si>
  <si>
    <t>St. Charles Medical Center - Redmond</t>
  </si>
  <si>
    <t>Hillsboro Medical Center</t>
  </si>
  <si>
    <t>Wallowa Memorial Hospital</t>
  </si>
  <si>
    <t>Willamette Valley Medical Center</t>
  </si>
  <si>
    <t>Critical Access Hospital</t>
  </si>
  <si>
    <t>Hospital Type</t>
  </si>
  <si>
    <t>DRG</t>
  </si>
  <si>
    <t>No</t>
  </si>
  <si>
    <t>A</t>
  </si>
  <si>
    <t>B</t>
  </si>
  <si>
    <t>Yes</t>
  </si>
  <si>
    <t>YoY Change</t>
  </si>
  <si>
    <t>FY 2019</t>
  </si>
  <si>
    <t>Net Nonoperating Revenue/Loss</t>
  </si>
  <si>
    <t>Total Revenue</t>
  </si>
  <si>
    <t>Charity Care</t>
  </si>
  <si>
    <t>Uncompensated Care</t>
  </si>
  <si>
    <t xml:space="preserve">Critical Access Hospitals (CAHs) “Critical Access Hospital” is a designation given to certain rural hospitals by the Centers for Medicare and Medicaid Services (CMS) to remain open 24/7 even though they operate at a financial loss. This designation was created by Congress in the 1997  in response to a string of hospital closures in the 1980s and early 1990s.  CMS compensates CAHs for the financial loss. </t>
  </si>
  <si>
    <t>Crtical Access Hospitals (CAHs)</t>
  </si>
  <si>
    <r>
      <t xml:space="preserve">A DRG hospital is typically a large, urban hospital that receives Medicare and Medicaid payments based on the prospective Diagnostic Related Groups (DRG) system. A Type A hospital is a small </t>
    </r>
    <r>
      <rPr>
        <sz val="10"/>
        <color rgb="FF0070C0"/>
        <rFont val="Calibri"/>
        <family val="2"/>
        <scheme val="minor"/>
      </rPr>
      <t>rural</t>
    </r>
    <r>
      <rPr>
        <sz val="10"/>
        <color theme="1"/>
        <rFont val="Calibri"/>
        <family val="2"/>
        <scheme val="minor"/>
      </rPr>
      <t xml:space="preserve"> hospital with fewer than 50 beds, located more than 30 miles from another hospital.  A Type B hospital is a small </t>
    </r>
    <r>
      <rPr>
        <sz val="10"/>
        <color rgb="FF0070C0"/>
        <rFont val="Calibri"/>
        <family val="2"/>
        <scheme val="minor"/>
      </rPr>
      <t>rural</t>
    </r>
    <r>
      <rPr>
        <sz val="10"/>
        <color theme="1"/>
        <rFont val="Calibri"/>
        <family val="2"/>
        <scheme val="minor"/>
      </rPr>
      <t xml:space="preserve"> hospital with fewer than 50 beds, located within 30 miles of another hospital.  Out of the 32 Type A and Type B rural hospitals in Oregon, 25 are designated as CAH, Critical Access Hospitals. </t>
    </r>
  </si>
  <si>
    <t>A twelve month time period that a hospital/health system has designated as its financial year.  For some hospitals/health systems, this may not align with the calendar year and also may be different from the time period for the fiscal years of other hospitals. However, all hospitals in a given Health System share the same fiscal year period. Therefore, data representing different time periods may not  be comparable.</t>
  </si>
  <si>
    <t>Hospital Fiscal Year</t>
  </si>
  <si>
    <t>The total of charity care and bad debt charges. It measures the total amount of care a hospital provides without receiving payment.</t>
  </si>
  <si>
    <t>The unpaid obligation for care, based on a hospital's full, established charges, for which a hospital expects payment but is unable to collect.</t>
  </si>
  <si>
    <t>The total amount of health care services, based on full, established charges, provided to patients who are determined by the hospital to be unable to pay for the cost of services. It measures services a hospital agrees to provide free of charge or at a significantly reduced rate to eligible patients. It also generally indicates need in the area surrounding the hospital.</t>
  </si>
  <si>
    <t>Total Margin (TM) measures the overall financial performance of a hospital.  It is calculated as the ratio of net income divided by operating revenue and non-operating revenue (expense) combined.  TM = Net income/(operating revenue plus non-operating revenue (expense)).</t>
  </si>
  <si>
    <r>
      <t xml:space="preserve">Total profit or loss, including operating revenues and expenses </t>
    </r>
    <r>
      <rPr>
        <i/>
        <sz val="10"/>
        <color indexed="8"/>
        <rFont val="Calibri"/>
        <family val="2"/>
      </rPr>
      <t>as well as</t>
    </r>
    <r>
      <rPr>
        <sz val="10"/>
        <color indexed="8"/>
        <rFont val="Calibri"/>
        <family val="2"/>
      </rPr>
      <t xml:space="preserve"> non-operating gains and losses.</t>
    </r>
  </si>
  <si>
    <t>Revenues or expenses that are peripheral transactions outside of a hospital's daily activities, such as investments and tax revenues.</t>
  </si>
  <si>
    <t>Net Non-operating Revenue (Expense)</t>
  </si>
  <si>
    <t>Operating margin (OM) is calculated as operating income divided by total operating revenue. If total operating revenue exceeds total operating expense, the ratio will be positive and the hospital is operating at a profit. If operating revenue is less than operating expenses, the hospital is operating at a loss.  OM = (Operating Revenue - Operating Expense)/ Operating Revenue.</t>
  </si>
  <si>
    <t>The operating profit or loss, calculated as total operating revenue minus total operating expense.</t>
  </si>
  <si>
    <t>All expenses associated with the operation of the hospital, such as salaries, employee benefits, purchased services, supplies, professional fees, and insurance.</t>
  </si>
  <si>
    <t>The sum of net patient revenue and other operating revenue.  It does not include investments or tax credits.</t>
  </si>
  <si>
    <t>Revenue received from hospital operations that are not patient care. Examples include revenue from the operation of gift shops, cafeterias, or parking structures.</t>
  </si>
  <si>
    <t>Net Patient Revenue (NPR) represents the amount a hospital expects to receive for services after accounting for contractual allowances to third party payers and for uncompensated care. This basic patient service revenue equation is:  NPR = Gross Patient Revenue -Contractual allowances-Uncompensated care</t>
  </si>
  <si>
    <t>A calculation of the total revenue that would be generated by patient care activities if the hospital received payments equal to its retail rates or "charges" for all services provided. Typically, these retail rates are higher than what is actually paid by public and private insurers.</t>
  </si>
  <si>
    <t>Definitions</t>
  </si>
  <si>
    <t>Total</t>
  </si>
  <si>
    <t>Average</t>
  </si>
  <si>
    <t>FY 2020</t>
  </si>
  <si>
    <t>Adventist Health Tillamook Regiol Medical Center</t>
  </si>
  <si>
    <t>Asante Rogue Regiol Medical Center</t>
  </si>
  <si>
    <t>Good Samaritan Regiol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</si>
</sst>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color rgb="FF0070C0"/>
      <name val="Calibri"/>
      <family val="2"/>
      <scheme val="minor"/>
    </font>
    <font>
      <i/>
      <sz val="10"/>
      <color indexed="8"/>
      <name val="Calibri"/>
      <family val="2"/>
    </font>
    <font>
      <sz val="10"/>
      <color indexed="8"/>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0" fillId="0" borderId="0" xfId="0" applyAlignment="1">
      <alignment horizontal="center" vertical="center" wrapText="1"/>
    </xf>
    <xf numFmtId="164" fontId="0" fillId="0" borderId="0" xfId="1" applyNumberFormat="1" applyFont="1" applyAlignment="1">
      <alignment horizontal="center" vertical="center" wrapText="1"/>
    </xf>
    <xf numFmtId="9" fontId="0" fillId="0" borderId="0" xfId="2" applyFont="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center"/>
    </xf>
    <xf numFmtId="164" fontId="0" fillId="0" borderId="0" xfId="1" applyNumberFormat="1" applyFont="1" applyAlignment="1">
      <alignment horizontal="center"/>
    </xf>
    <xf numFmtId="165" fontId="0" fillId="0" borderId="0" xfId="2" applyNumberFormat="1" applyFont="1" applyAlignment="1">
      <alignment horizontal="center"/>
    </xf>
    <xf numFmtId="0" fontId="0" fillId="0" borderId="4" xfId="0" applyBorder="1" applyAlignment="1">
      <alignment horizontal="center" vertical="center"/>
    </xf>
    <xf numFmtId="0" fontId="0" fillId="0" borderId="0" xfId="0" applyBorder="1" applyAlignment="1">
      <alignment horizontal="center" vertical="center"/>
    </xf>
    <xf numFmtId="165" fontId="0" fillId="0" borderId="5" xfId="2" applyNumberFormat="1" applyFont="1" applyBorder="1" applyAlignment="1">
      <alignment horizontal="center" vertical="center"/>
    </xf>
    <xf numFmtId="164" fontId="0" fillId="0" borderId="4" xfId="0" applyNumberFormat="1" applyBorder="1" applyAlignment="1">
      <alignment horizontal="center"/>
    </xf>
    <xf numFmtId="164" fontId="0" fillId="0" borderId="0" xfId="0" applyNumberFormat="1" applyBorder="1" applyAlignment="1">
      <alignment horizontal="center"/>
    </xf>
    <xf numFmtId="165" fontId="0" fillId="0" borderId="5" xfId="2" applyNumberFormat="1" applyFont="1" applyBorder="1" applyAlignment="1">
      <alignment horizontal="center"/>
    </xf>
    <xf numFmtId="164" fontId="0" fillId="0" borderId="4" xfId="0" applyNumberFormat="1" applyBorder="1" applyAlignment="1">
      <alignment horizontal="center" vertical="center"/>
    </xf>
    <xf numFmtId="0" fontId="0" fillId="0" borderId="4" xfId="0" applyBorder="1"/>
    <xf numFmtId="0" fontId="0" fillId="0" borderId="0" xfId="0" applyBorder="1"/>
    <xf numFmtId="165" fontId="0" fillId="0" borderId="5" xfId="2" applyNumberFormat="1" applyFont="1" applyBorder="1"/>
    <xf numFmtId="0" fontId="0" fillId="0" borderId="5" xfId="0" applyBorder="1" applyAlignment="1">
      <alignment horizontal="center"/>
    </xf>
    <xf numFmtId="0" fontId="3" fillId="0" borderId="0" xfId="0" applyFont="1" applyAlignment="1">
      <alignment wrapText="1"/>
    </xf>
    <xf numFmtId="0" fontId="4" fillId="0" borderId="6" xfId="0" applyFont="1" applyBorder="1" applyAlignment="1">
      <alignment vertical="top" wrapText="1"/>
    </xf>
    <xf numFmtId="0" fontId="3" fillId="0" borderId="7" xfId="0" applyFont="1" applyBorder="1" applyAlignment="1">
      <alignment vertical="top" wrapText="1"/>
    </xf>
    <xf numFmtId="0" fontId="4" fillId="0" borderId="7" xfId="0" applyFont="1" applyBorder="1" applyAlignment="1">
      <alignment vertical="top" wrapText="1"/>
    </xf>
    <xf numFmtId="0" fontId="3" fillId="2" borderId="7" xfId="0" applyFont="1" applyFill="1" applyBorder="1" applyAlignment="1">
      <alignment vertical="top" wrapText="1"/>
    </xf>
    <xf numFmtId="0" fontId="0" fillId="0" borderId="0" xfId="0" applyBorder="1" applyAlignment="1">
      <alignment horizontal="center" vertical="center" wrapText="1"/>
    </xf>
    <xf numFmtId="0" fontId="0" fillId="0" borderId="0" xfId="0" applyBorder="1" applyAlignment="1">
      <alignment horizontal="center"/>
    </xf>
    <xf numFmtId="165" fontId="0" fillId="0" borderId="0" xfId="2" applyNumberFormat="1" applyFont="1" applyBorder="1" applyAlignment="1">
      <alignment horizontal="center"/>
    </xf>
    <xf numFmtId="165" fontId="0" fillId="0" borderId="0" xfId="2" applyNumberFormat="1" applyFont="1" applyBorder="1"/>
    <xf numFmtId="165" fontId="0" fillId="0" borderId="4" xfId="2" applyNumberFormat="1" applyFont="1" applyBorder="1" applyAlignment="1">
      <alignment horizontal="center"/>
    </xf>
    <xf numFmtId="165" fontId="0" fillId="0" borderId="5" xfId="0" applyNumberFormat="1" applyBorder="1" applyAlignment="1">
      <alignment horizontal="center"/>
    </xf>
    <xf numFmtId="0" fontId="0" fillId="0" borderId="4" xfId="0" applyBorder="1" applyAlignment="1">
      <alignment horizontal="center"/>
    </xf>
    <xf numFmtId="0" fontId="0" fillId="0" borderId="1" xfId="0" applyBorder="1" applyAlignment="1">
      <alignment horizontal="right"/>
    </xf>
    <xf numFmtId="0" fontId="0" fillId="0" borderId="2" xfId="0" applyBorder="1"/>
    <xf numFmtId="164" fontId="0" fillId="0" borderId="1" xfId="0" applyNumberFormat="1" applyBorder="1" applyAlignment="1">
      <alignment horizontal="center"/>
    </xf>
    <xf numFmtId="164" fontId="0" fillId="0" borderId="2" xfId="0" applyNumberFormat="1" applyBorder="1" applyAlignment="1">
      <alignment horizontal="center"/>
    </xf>
    <xf numFmtId="165" fontId="0" fillId="0" borderId="3" xfId="2" applyNumberFormat="1" applyFont="1" applyBorder="1" applyAlignment="1">
      <alignment horizontal="center"/>
    </xf>
    <xf numFmtId="164" fontId="0" fillId="0" borderId="3" xfId="0" applyNumberFormat="1" applyBorder="1" applyAlignment="1">
      <alignment horizontal="center"/>
    </xf>
    <xf numFmtId="0" fontId="0" fillId="0" borderId="8" xfId="0" applyBorder="1" applyAlignment="1">
      <alignment horizontal="right"/>
    </xf>
    <xf numFmtId="0" fontId="0" fillId="0" borderId="9" xfId="0" applyBorder="1"/>
    <xf numFmtId="164" fontId="0" fillId="0" borderId="8" xfId="0" applyNumberFormat="1" applyBorder="1" applyAlignment="1">
      <alignment horizontal="center"/>
    </xf>
    <xf numFmtId="164" fontId="0" fillId="0" borderId="9" xfId="0" applyNumberFormat="1" applyBorder="1" applyAlignment="1">
      <alignment horizontal="center"/>
    </xf>
    <xf numFmtId="165" fontId="0" fillId="0" borderId="10" xfId="2" applyNumberFormat="1" applyFont="1" applyBorder="1" applyAlignment="1">
      <alignment horizontal="center"/>
    </xf>
    <xf numFmtId="165" fontId="0" fillId="0" borderId="8" xfId="2" applyNumberFormat="1" applyFont="1" applyBorder="1" applyAlignment="1">
      <alignment horizontal="center"/>
    </xf>
    <xf numFmtId="165" fontId="0" fillId="0" borderId="9" xfId="2" applyNumberFormat="1" applyFont="1" applyBorder="1" applyAlignment="1">
      <alignment horizontal="center"/>
    </xf>
    <xf numFmtId="164" fontId="0" fillId="0" borderId="0" xfId="1" applyNumberFormat="1" applyFont="1" applyBorder="1" applyAlignment="1">
      <alignment horizontal="center"/>
    </xf>
    <xf numFmtId="0" fontId="0" fillId="0" borderId="11" xfId="0" applyBorder="1"/>
    <xf numFmtId="0" fontId="0" fillId="0" borderId="12" xfId="0" applyBorder="1"/>
    <xf numFmtId="0" fontId="0" fillId="0" borderId="12" xfId="0" applyBorder="1" applyAlignment="1">
      <alignment horizontal="center"/>
    </xf>
    <xf numFmtId="164" fontId="0" fillId="0" borderId="12" xfId="0" applyNumberFormat="1" applyBorder="1" applyAlignment="1">
      <alignment horizontal="center"/>
    </xf>
    <xf numFmtId="165" fontId="0" fillId="0" borderId="12" xfId="2" applyNumberFormat="1" applyFont="1" applyBorder="1" applyAlignment="1">
      <alignment horizontal="center"/>
    </xf>
    <xf numFmtId="0" fontId="2" fillId="0" borderId="12" xfId="0" applyFont="1" applyBorder="1" applyAlignment="1">
      <alignment horizontal="right"/>
    </xf>
    <xf numFmtId="0" fontId="2" fillId="3" borderId="7" xfId="0" applyFont="1" applyFill="1" applyBorder="1" applyAlignment="1">
      <alignment horizontal="center"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533400</xdr:colOff>
      <xdr:row>2</xdr:row>
      <xdr:rowOff>161925</xdr:rowOff>
    </xdr:from>
    <xdr:to>
      <xdr:col>9</xdr:col>
      <xdr:colOff>561975</xdr:colOff>
      <xdr:row>22</xdr:row>
      <xdr:rowOff>9523</xdr:rowOff>
    </xdr:to>
    <xdr:sp macro="" textlink="">
      <xdr:nvSpPr>
        <xdr:cNvPr id="2" name="TextBox 1">
          <a:extLst>
            <a:ext uri="{FF2B5EF4-FFF2-40B4-BE49-F238E27FC236}">
              <a16:creationId xmlns:a16="http://schemas.microsoft.com/office/drawing/2014/main" id="{056CE91F-9B6A-48CA-89BF-71DA0D1AF0EA}"/>
            </a:ext>
          </a:extLst>
        </xdr:cNvPr>
        <xdr:cNvSpPr txBox="1"/>
      </xdr:nvSpPr>
      <xdr:spPr>
        <a:xfrm>
          <a:off x="533400" y="542925"/>
          <a:ext cx="5514975" cy="3657598"/>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Fiscal Year 2020 Hospital Financial Summary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Per Oregon Administrative Rule 409-015-0015, all inpatient acute care hospitals operating in Oregon are required to file </a:t>
          </a:r>
          <a:r>
            <a:rPr lang="en-US" sz="1100" b="0" i="0" baseline="0">
              <a:effectLst/>
              <a:latin typeface="+mn-lt"/>
              <a:ea typeface="+mn-ea"/>
              <a:cs typeface="+mn-cs"/>
            </a:rPr>
            <a:t>financial statements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with the Oregon Health Authority (OHA) annually.  </a:t>
          </a:r>
          <a:r>
            <a:rPr lang="en-US" sz="1100" b="0" i="0" baseline="0">
              <a:effectLst/>
              <a:latin typeface="+mn-lt"/>
              <a:ea typeface="+mn-ea"/>
              <a:cs typeface="+mn-cs"/>
            </a:rPr>
            <a:t>This summary report is compiled from financial data that hospitals submitted to OHA on the FR-3 Form for fiscal year 2020 .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Hospitals submit </a:t>
          </a:r>
          <a:r>
            <a:rPr lang="en-US" sz="1100" b="0" i="0" baseline="0">
              <a:effectLst/>
              <a:latin typeface="+mn-lt"/>
              <a:ea typeface="+mn-ea"/>
              <a:cs typeface="+mn-cs"/>
            </a:rPr>
            <a:t>FR-3 Form and an audited financial statement to OHA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within 120 days of the end of their respective fiscal years. The starting and ending dates of a fiscal year may vary among hospitals but not within a health system.  OHA then verifies the data on the FR-3 Form with the audited financial statement.  Audited financial statements of six health systems are consolidated and do not provide hospital level data.  Consequently, data on the FR-3 form </a:t>
          </a:r>
          <a:r>
            <a:rPr lang="en-US" sz="1100" b="0" i="0" baseline="0">
              <a:effectLst/>
              <a:latin typeface="+mn-lt"/>
              <a:ea typeface="+mn-ea"/>
              <a:cs typeface="+mn-cs"/>
            </a:rPr>
            <a:t>cannot be verified with an audited financial statement for 25 hospitals from</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these systems and are accepted as submitted.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OHA does not independently authenticate a hospital's financial statement.  The accuracy of the financial statement is the responsibility of the reporting hospital or health system.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5535A-1184-4B1C-825A-259D181E5653}">
  <dimension ref="A1"/>
  <sheetViews>
    <sheetView showGridLines="0" workbookViewId="0">
      <selection activeCell="L26" sqref="L2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67C0-0E10-4A09-A5B3-FD05A6A4318C}">
  <dimension ref="A1:B17"/>
  <sheetViews>
    <sheetView workbookViewId="0">
      <selection activeCell="B10" sqref="B10"/>
    </sheetView>
  </sheetViews>
  <sheetFormatPr defaultRowHeight="15" x14ac:dyDescent="0.25"/>
  <cols>
    <col min="1" max="1" width="15.7109375" customWidth="1"/>
    <col min="2" max="2" width="99.5703125" customWidth="1"/>
  </cols>
  <sheetData>
    <row r="1" spans="1:2" ht="50.1" customHeight="1" x14ac:dyDescent="0.25">
      <c r="A1" s="52" t="s">
        <v>121</v>
      </c>
      <c r="B1" s="52"/>
    </row>
    <row r="2" spans="1:2" ht="50.1" customHeight="1" x14ac:dyDescent="0.25">
      <c r="A2" s="23" t="s">
        <v>9</v>
      </c>
      <c r="B2" s="22" t="s">
        <v>120</v>
      </c>
    </row>
    <row r="3" spans="1:2" ht="50.1" customHeight="1" x14ac:dyDescent="0.25">
      <c r="A3" s="23" t="s">
        <v>14</v>
      </c>
      <c r="B3" s="22" t="s">
        <v>119</v>
      </c>
    </row>
    <row r="4" spans="1:2" ht="50.1" customHeight="1" x14ac:dyDescent="0.25">
      <c r="A4" s="23" t="s">
        <v>15</v>
      </c>
      <c r="B4" s="22" t="s">
        <v>118</v>
      </c>
    </row>
    <row r="5" spans="1:2" ht="50.1" customHeight="1" x14ac:dyDescent="0.25">
      <c r="A5" s="23" t="s">
        <v>16</v>
      </c>
      <c r="B5" s="22" t="s">
        <v>117</v>
      </c>
    </row>
    <row r="6" spans="1:2" ht="50.1" customHeight="1" x14ac:dyDescent="0.25">
      <c r="A6" s="23" t="s">
        <v>17</v>
      </c>
      <c r="B6" s="22" t="s">
        <v>116</v>
      </c>
    </row>
    <row r="7" spans="1:2" ht="50.1" customHeight="1" x14ac:dyDescent="0.25">
      <c r="A7" s="23" t="s">
        <v>18</v>
      </c>
      <c r="B7" s="22" t="s">
        <v>115</v>
      </c>
    </row>
    <row r="8" spans="1:2" ht="50.1" customHeight="1" x14ac:dyDescent="0.25">
      <c r="A8" s="23" t="s">
        <v>19</v>
      </c>
      <c r="B8" s="22" t="s">
        <v>114</v>
      </c>
    </row>
    <row r="9" spans="1:2" ht="50.1" customHeight="1" x14ac:dyDescent="0.25">
      <c r="A9" s="23" t="s">
        <v>113</v>
      </c>
      <c r="B9" s="22" t="s">
        <v>112</v>
      </c>
    </row>
    <row r="10" spans="1:2" ht="50.1" customHeight="1" x14ac:dyDescent="0.25">
      <c r="A10" s="23" t="s">
        <v>21</v>
      </c>
      <c r="B10" s="22" t="s">
        <v>111</v>
      </c>
    </row>
    <row r="11" spans="1:2" ht="50.1" customHeight="1" x14ac:dyDescent="0.25">
      <c r="A11" s="23" t="s">
        <v>22</v>
      </c>
      <c r="B11" s="24" t="s">
        <v>110</v>
      </c>
    </row>
    <row r="12" spans="1:2" ht="50.1" customHeight="1" x14ac:dyDescent="0.25">
      <c r="A12" s="23" t="s">
        <v>100</v>
      </c>
      <c r="B12" s="22" t="s">
        <v>109</v>
      </c>
    </row>
    <row r="13" spans="1:2" ht="50.1" customHeight="1" x14ac:dyDescent="0.25">
      <c r="A13" s="23" t="s">
        <v>23</v>
      </c>
      <c r="B13" s="22" t="s">
        <v>108</v>
      </c>
    </row>
    <row r="14" spans="1:2" ht="50.1" customHeight="1" x14ac:dyDescent="0.25">
      <c r="A14" s="23" t="s">
        <v>101</v>
      </c>
      <c r="B14" s="22" t="s">
        <v>107</v>
      </c>
    </row>
    <row r="15" spans="1:2" ht="50.1" customHeight="1" x14ac:dyDescent="0.25">
      <c r="A15" s="23" t="s">
        <v>106</v>
      </c>
      <c r="B15" s="22" t="s">
        <v>105</v>
      </c>
    </row>
    <row r="16" spans="1:2" ht="50.1" customHeight="1" x14ac:dyDescent="0.25">
      <c r="A16" s="23" t="s">
        <v>90</v>
      </c>
      <c r="B16" s="22" t="s">
        <v>104</v>
      </c>
    </row>
    <row r="17" spans="1:2" ht="50.1" customHeight="1" x14ac:dyDescent="0.25">
      <c r="A17" s="21" t="s">
        <v>103</v>
      </c>
      <c r="B17" s="20" t="s">
        <v>102</v>
      </c>
    </row>
  </sheetData>
  <mergeCells count="1">
    <mergeCell ref="A1:B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7967-D3EA-4705-87AF-50A4A029B19F}">
  <dimension ref="A1:AF62"/>
  <sheetViews>
    <sheetView tabSelected="1" workbookViewId="0"/>
  </sheetViews>
  <sheetFormatPr defaultRowHeight="15" x14ac:dyDescent="0.25"/>
  <cols>
    <col min="1" max="2" width="20.7109375" customWidth="1"/>
    <col min="3" max="3" width="65.85546875" customWidth="1"/>
    <col min="4" max="7" width="20.7109375" style="6" customWidth="1"/>
    <col min="8" max="32" width="20.7109375" customWidth="1"/>
  </cols>
  <sheetData>
    <row r="1" spans="1:32" ht="30" customHeight="1" x14ac:dyDescent="0.25">
      <c r="A1" s="1" t="s">
        <v>0</v>
      </c>
      <c r="B1" s="1" t="s">
        <v>1</v>
      </c>
      <c r="C1" s="1" t="s">
        <v>2</v>
      </c>
      <c r="D1" s="1" t="s">
        <v>3</v>
      </c>
      <c r="E1" s="1" t="s">
        <v>90</v>
      </c>
      <c r="F1" s="1" t="s">
        <v>89</v>
      </c>
      <c r="G1" s="2" t="s">
        <v>4</v>
      </c>
      <c r="H1" s="2" t="s">
        <v>5</v>
      </c>
      <c r="I1" s="2" t="s">
        <v>6</v>
      </c>
      <c r="J1" s="2" t="s">
        <v>7</v>
      </c>
      <c r="K1" s="2" t="s">
        <v>8</v>
      </c>
      <c r="L1" s="2" t="s">
        <v>9</v>
      </c>
      <c r="M1" s="2" t="s">
        <v>10</v>
      </c>
      <c r="N1" s="2" t="s">
        <v>11</v>
      </c>
      <c r="O1" s="2" t="s">
        <v>12</v>
      </c>
      <c r="P1" s="2" t="s">
        <v>13</v>
      </c>
      <c r="Q1" s="2" t="s">
        <v>14</v>
      </c>
      <c r="R1" s="2" t="s">
        <v>15</v>
      </c>
      <c r="S1" s="2" t="s">
        <v>16</v>
      </c>
      <c r="T1" s="2" t="s">
        <v>17</v>
      </c>
      <c r="U1" s="2" t="s">
        <v>18</v>
      </c>
      <c r="V1" s="3" t="s">
        <v>19</v>
      </c>
      <c r="W1" s="2" t="s">
        <v>20</v>
      </c>
      <c r="X1" s="2" t="s">
        <v>99</v>
      </c>
      <c r="Y1" s="2" t="s">
        <v>21</v>
      </c>
      <c r="Z1" s="3" t="s">
        <v>22</v>
      </c>
      <c r="AA1" s="2" t="s">
        <v>23</v>
      </c>
      <c r="AB1" s="2" t="s">
        <v>24</v>
      </c>
      <c r="AC1" s="2" t="s">
        <v>25</v>
      </c>
      <c r="AD1" s="2" t="s">
        <v>26</v>
      </c>
      <c r="AE1" s="2" t="s">
        <v>27</v>
      </c>
      <c r="AF1" s="2" t="s">
        <v>28</v>
      </c>
    </row>
    <row r="2" spans="1:32" x14ac:dyDescent="0.25">
      <c r="A2" s="4">
        <v>51</v>
      </c>
      <c r="B2" s="4">
        <v>6920510</v>
      </c>
      <c r="C2" t="s">
        <v>29</v>
      </c>
      <c r="D2" s="6">
        <v>2020</v>
      </c>
      <c r="E2" s="4" t="s">
        <v>91</v>
      </c>
      <c r="F2" s="4" t="s">
        <v>92</v>
      </c>
      <c r="G2" s="7">
        <v>387277971</v>
      </c>
      <c r="H2" s="7">
        <v>477052015</v>
      </c>
      <c r="I2" s="7">
        <v>0</v>
      </c>
      <c r="J2" s="7">
        <v>100056991</v>
      </c>
      <c r="K2" s="7">
        <v>36199115</v>
      </c>
      <c r="L2" s="7">
        <v>1000586092</v>
      </c>
      <c r="M2" s="7">
        <v>382698965</v>
      </c>
      <c r="N2" s="7">
        <v>154880428</v>
      </c>
      <c r="O2" s="7">
        <v>137060591</v>
      </c>
      <c r="P2" s="7">
        <f>SUM(M2:O2)</f>
        <v>674639984</v>
      </c>
      <c r="Q2" s="7">
        <v>296742072</v>
      </c>
      <c r="R2" s="7">
        <v>38592479</v>
      </c>
      <c r="S2" s="7">
        <v>335334551</v>
      </c>
      <c r="T2" s="7">
        <v>334169779</v>
      </c>
      <c r="U2" s="7">
        <v>1164772</v>
      </c>
      <c r="V2" s="8">
        <f t="shared" ref="V2:V33" si="0">U2/S2</f>
        <v>3.473462536224011E-3</v>
      </c>
      <c r="W2" s="7">
        <v>4687225</v>
      </c>
      <c r="X2" s="7">
        <f t="shared" ref="X2:X33" si="1">SUM(S2+W2)</f>
        <v>340021776</v>
      </c>
      <c r="Y2" s="7">
        <v>5851997</v>
      </c>
      <c r="Z2" s="8">
        <f t="shared" ref="Z2:Z33" si="2">Y2/(S2+W2)</f>
        <v>1.7210653590610032E-2</v>
      </c>
      <c r="AA2" s="7">
        <v>12737971</v>
      </c>
      <c r="AB2" s="7">
        <v>16466065</v>
      </c>
      <c r="AC2" s="7">
        <f t="shared" ref="AC2:AC33" si="3">AB2+AA2</f>
        <v>29204036</v>
      </c>
      <c r="AD2" s="7">
        <v>344370551</v>
      </c>
      <c r="AE2" s="7">
        <v>237131729</v>
      </c>
      <c r="AF2" s="7">
        <v>107238822</v>
      </c>
    </row>
    <row r="3" spans="1:32" x14ac:dyDescent="0.25">
      <c r="A3" s="4">
        <v>68</v>
      </c>
      <c r="B3" s="4">
        <v>6920780</v>
      </c>
      <c r="C3" s="5" t="s">
        <v>125</v>
      </c>
      <c r="D3" s="6">
        <v>2020</v>
      </c>
      <c r="E3" s="4" t="s">
        <v>93</v>
      </c>
      <c r="F3" s="4" t="s">
        <v>95</v>
      </c>
      <c r="G3" s="7">
        <v>33551694</v>
      </c>
      <c r="H3" s="7">
        <v>94967362</v>
      </c>
      <c r="I3" s="7">
        <v>0</v>
      </c>
      <c r="J3" s="7">
        <v>19536445</v>
      </c>
      <c r="K3" s="7">
        <v>0</v>
      </c>
      <c r="L3" s="7">
        <v>148055501</v>
      </c>
      <c r="M3" s="7">
        <v>29826803</v>
      </c>
      <c r="N3" s="7">
        <v>10354130</v>
      </c>
      <c r="O3" s="7">
        <v>12498397</v>
      </c>
      <c r="P3" s="7">
        <f t="shared" ref="P3:P61" si="4">SUM(M3:O3)</f>
        <v>52679330</v>
      </c>
      <c r="Q3" s="7">
        <v>89311451</v>
      </c>
      <c r="R3" s="7">
        <v>9496770</v>
      </c>
      <c r="S3" s="7">
        <v>98808221</v>
      </c>
      <c r="T3" s="7">
        <v>91328669</v>
      </c>
      <c r="U3" s="7">
        <v>7479552</v>
      </c>
      <c r="V3" s="8">
        <f t="shared" si="0"/>
        <v>7.5697668921698325E-2</v>
      </c>
      <c r="W3" s="7">
        <v>-50923</v>
      </c>
      <c r="X3" s="7">
        <f t="shared" si="1"/>
        <v>98757298</v>
      </c>
      <c r="Y3" s="7">
        <v>7428629</v>
      </c>
      <c r="Z3" s="8">
        <f>Y3/(S3+W3)</f>
        <v>7.5221063662555848E-2</v>
      </c>
      <c r="AA3" s="7">
        <v>2007040</v>
      </c>
      <c r="AB3" s="7">
        <v>4057679</v>
      </c>
      <c r="AC3" s="7">
        <f t="shared" si="3"/>
        <v>6064719</v>
      </c>
      <c r="AD3" s="7">
        <v>49589148</v>
      </c>
      <c r="AE3" s="7">
        <v>39183634</v>
      </c>
      <c r="AF3" s="7">
        <v>10405514</v>
      </c>
    </row>
    <row r="4" spans="1:32" x14ac:dyDescent="0.25">
      <c r="A4" s="4">
        <v>2</v>
      </c>
      <c r="B4" s="4">
        <v>6920025</v>
      </c>
      <c r="C4" t="s">
        <v>31</v>
      </c>
      <c r="D4" s="6">
        <v>2020</v>
      </c>
      <c r="E4" s="4" t="s">
        <v>94</v>
      </c>
      <c r="F4" s="4" t="s">
        <v>92</v>
      </c>
      <c r="G4" s="7">
        <v>52905965</v>
      </c>
      <c r="H4" s="7">
        <v>113035294</v>
      </c>
      <c r="I4" s="7">
        <v>0</v>
      </c>
      <c r="J4" s="7">
        <v>0</v>
      </c>
      <c r="K4" s="7">
        <v>0</v>
      </c>
      <c r="L4" s="7">
        <v>168542342</v>
      </c>
      <c r="M4" s="7">
        <v>79901596</v>
      </c>
      <c r="N4" s="7">
        <v>15943839</v>
      </c>
      <c r="O4" s="7">
        <v>11701144</v>
      </c>
      <c r="P4" s="7">
        <f t="shared" si="4"/>
        <v>107546579</v>
      </c>
      <c r="Q4" s="7">
        <v>58110119</v>
      </c>
      <c r="R4" s="7">
        <v>9228790</v>
      </c>
      <c r="S4" s="7">
        <v>67338910</v>
      </c>
      <c r="T4" s="7">
        <v>62706449</v>
      </c>
      <c r="U4" s="7">
        <v>4632460</v>
      </c>
      <c r="V4" s="8">
        <f t="shared" si="0"/>
        <v>6.8793213314560633E-2</v>
      </c>
      <c r="W4" s="7">
        <v>-801017</v>
      </c>
      <c r="X4" s="7">
        <f t="shared" si="1"/>
        <v>66537893</v>
      </c>
      <c r="Y4" s="7">
        <v>3831444</v>
      </c>
      <c r="Z4" s="8">
        <f t="shared" si="2"/>
        <v>5.758288739320315E-2</v>
      </c>
      <c r="AA4" s="7">
        <v>1104979</v>
      </c>
      <c r="AB4" s="7">
        <v>1780665</v>
      </c>
      <c r="AC4" s="7">
        <f t="shared" si="3"/>
        <v>2885644</v>
      </c>
      <c r="AD4" s="7">
        <v>39376658</v>
      </c>
      <c r="AE4" s="7">
        <v>16301391</v>
      </c>
      <c r="AF4" s="7">
        <v>23075267</v>
      </c>
    </row>
    <row r="5" spans="1:32" x14ac:dyDescent="0.25">
      <c r="A5" s="4">
        <v>56</v>
      </c>
      <c r="B5" s="4">
        <v>6920280</v>
      </c>
      <c r="C5" t="s">
        <v>126</v>
      </c>
      <c r="D5" s="6">
        <v>2020</v>
      </c>
      <c r="E5" s="4" t="s">
        <v>91</v>
      </c>
      <c r="F5" s="4" t="s">
        <v>92</v>
      </c>
      <c r="G5" s="7">
        <v>1121442417</v>
      </c>
      <c r="H5" s="7">
        <v>923861707</v>
      </c>
      <c r="I5" s="7">
        <v>0</v>
      </c>
      <c r="J5" s="7">
        <v>0</v>
      </c>
      <c r="K5" s="7">
        <v>0</v>
      </c>
      <c r="L5" s="7">
        <v>2080408403</v>
      </c>
      <c r="M5" s="7">
        <v>937668690</v>
      </c>
      <c r="N5" s="7">
        <v>325840622</v>
      </c>
      <c r="O5" s="7">
        <v>139727585</v>
      </c>
      <c r="P5" s="7">
        <f t="shared" si="4"/>
        <v>1403236897</v>
      </c>
      <c r="Q5" s="7">
        <v>648527007</v>
      </c>
      <c r="R5" s="7">
        <v>29286635</v>
      </c>
      <c r="S5" s="7">
        <v>677813642</v>
      </c>
      <c r="T5" s="7">
        <v>628788058</v>
      </c>
      <c r="U5" s="7">
        <v>49025584</v>
      </c>
      <c r="V5" s="8">
        <f t="shared" si="0"/>
        <v>7.2329001604839349E-2</v>
      </c>
      <c r="W5" s="7">
        <v>17602159</v>
      </c>
      <c r="X5" s="7">
        <f t="shared" si="1"/>
        <v>695415801</v>
      </c>
      <c r="Y5" s="7">
        <v>66627743</v>
      </c>
      <c r="Z5" s="8">
        <f t="shared" si="2"/>
        <v>9.5809935443212632E-2</v>
      </c>
      <c r="AA5" s="7">
        <v>13575087</v>
      </c>
      <c r="AB5" s="7">
        <v>15069412</v>
      </c>
      <c r="AC5" s="7">
        <f t="shared" si="3"/>
        <v>28644499</v>
      </c>
      <c r="AD5" s="7">
        <v>348413896</v>
      </c>
      <c r="AE5" s="7">
        <v>233625913</v>
      </c>
      <c r="AF5" s="7">
        <v>114787984</v>
      </c>
    </row>
    <row r="6" spans="1:32" x14ac:dyDescent="0.25">
      <c r="A6" s="4">
        <v>26</v>
      </c>
      <c r="B6" s="4">
        <v>6920005</v>
      </c>
      <c r="C6" t="s">
        <v>33</v>
      </c>
      <c r="D6" s="6">
        <v>2020</v>
      </c>
      <c r="E6" s="4" t="s">
        <v>91</v>
      </c>
      <c r="F6" s="4" t="s">
        <v>92</v>
      </c>
      <c r="G6" s="7">
        <v>272202683</v>
      </c>
      <c r="H6" s="7">
        <v>393528546</v>
      </c>
      <c r="I6" s="7">
        <v>0</v>
      </c>
      <c r="J6" s="7">
        <v>0</v>
      </c>
      <c r="K6" s="7">
        <v>0</v>
      </c>
      <c r="L6" s="7">
        <v>675316812</v>
      </c>
      <c r="M6" s="7">
        <v>292321283</v>
      </c>
      <c r="N6" s="7">
        <v>139414803</v>
      </c>
      <c r="O6" s="7">
        <v>42717308</v>
      </c>
      <c r="P6" s="7">
        <f t="shared" si="4"/>
        <v>474453394</v>
      </c>
      <c r="Q6" s="7">
        <v>185435133</v>
      </c>
      <c r="R6" s="7">
        <v>9728490</v>
      </c>
      <c r="S6" s="7">
        <v>195163623</v>
      </c>
      <c r="T6" s="7">
        <v>196611424</v>
      </c>
      <c r="U6" s="7">
        <v>-1447801</v>
      </c>
      <c r="V6" s="8">
        <f t="shared" si="0"/>
        <v>-7.4183957939743719E-3</v>
      </c>
      <c r="W6" s="7">
        <v>5713798</v>
      </c>
      <c r="X6" s="7">
        <f t="shared" si="1"/>
        <v>200877421</v>
      </c>
      <c r="Y6" s="7">
        <v>4265997</v>
      </c>
      <c r="Z6" s="8">
        <f t="shared" si="2"/>
        <v>2.1236816854593131E-2</v>
      </c>
      <c r="AA6" s="7">
        <v>6448372</v>
      </c>
      <c r="AB6" s="7">
        <v>8979914</v>
      </c>
      <c r="AC6" s="7">
        <f t="shared" si="3"/>
        <v>15428286</v>
      </c>
      <c r="AD6" s="7">
        <v>136865734</v>
      </c>
      <c r="AE6" s="7">
        <v>69379817</v>
      </c>
      <c r="AF6" s="7">
        <v>67485917</v>
      </c>
    </row>
    <row r="7" spans="1:32" x14ac:dyDescent="0.25">
      <c r="A7" s="4">
        <v>3</v>
      </c>
      <c r="B7" s="4">
        <v>6920327</v>
      </c>
      <c r="C7" s="5" t="s">
        <v>34</v>
      </c>
      <c r="D7" s="6">
        <v>2020</v>
      </c>
      <c r="E7" s="4" t="s">
        <v>91</v>
      </c>
      <c r="F7" s="4" t="s">
        <v>92</v>
      </c>
      <c r="G7" s="7">
        <v>213956585</v>
      </c>
      <c r="H7" s="7">
        <v>291807513</v>
      </c>
      <c r="I7" s="7">
        <v>0</v>
      </c>
      <c r="J7" s="7">
        <v>0</v>
      </c>
      <c r="K7" s="7">
        <v>0</v>
      </c>
      <c r="L7" s="7">
        <v>505764098</v>
      </c>
      <c r="M7" s="7">
        <v>191089710</v>
      </c>
      <c r="N7" s="7">
        <v>67243787</v>
      </c>
      <c r="O7" s="7">
        <v>50784224</v>
      </c>
      <c r="P7" s="7">
        <f t="shared" si="4"/>
        <v>309117721</v>
      </c>
      <c r="Q7" s="7">
        <v>188887322</v>
      </c>
      <c r="R7" s="7">
        <v>1616733</v>
      </c>
      <c r="S7" s="7">
        <v>190504055</v>
      </c>
      <c r="T7" s="7">
        <v>190282669</v>
      </c>
      <c r="U7" s="7">
        <v>221386</v>
      </c>
      <c r="V7" s="8">
        <f t="shared" si="0"/>
        <v>1.1621064968932026E-3</v>
      </c>
      <c r="W7" s="7">
        <v>5873939</v>
      </c>
      <c r="X7" s="7">
        <f t="shared" si="1"/>
        <v>196377994</v>
      </c>
      <c r="Y7" s="7">
        <v>6095325</v>
      </c>
      <c r="Z7" s="8">
        <f t="shared" si="2"/>
        <v>3.1038737466683768E-2</v>
      </c>
      <c r="AA7" s="7">
        <v>4884050</v>
      </c>
      <c r="AB7" s="7">
        <v>2875005</v>
      </c>
      <c r="AC7" s="7">
        <f t="shared" si="3"/>
        <v>7759055</v>
      </c>
      <c r="AD7" s="7">
        <v>207385636</v>
      </c>
      <c r="AE7" s="7">
        <v>129112119</v>
      </c>
      <c r="AF7" s="7">
        <v>78273517</v>
      </c>
    </row>
    <row r="8" spans="1:32" x14ac:dyDescent="0.25">
      <c r="A8" s="4">
        <v>4</v>
      </c>
      <c r="B8" s="4">
        <v>6920195</v>
      </c>
      <c r="C8" t="s">
        <v>35</v>
      </c>
      <c r="D8" s="6">
        <v>2020</v>
      </c>
      <c r="E8" s="4" t="s">
        <v>93</v>
      </c>
      <c r="F8" s="4" t="s">
        <v>95</v>
      </c>
      <c r="G8" s="7">
        <v>5365924</v>
      </c>
      <c r="H8" s="7">
        <v>23724586</v>
      </c>
      <c r="I8" s="7">
        <v>2305025</v>
      </c>
      <c r="J8" s="7">
        <v>2188714</v>
      </c>
      <c r="K8" s="7">
        <v>2007165</v>
      </c>
      <c r="L8" s="7">
        <v>35591414</v>
      </c>
      <c r="M8" s="7">
        <v>4192410</v>
      </c>
      <c r="N8" s="7">
        <v>2459679</v>
      </c>
      <c r="O8" s="7">
        <v>2870740</v>
      </c>
      <c r="P8" s="7">
        <f t="shared" si="4"/>
        <v>9522829</v>
      </c>
      <c r="Q8" s="7">
        <v>25248959</v>
      </c>
      <c r="R8" s="7">
        <v>1677089</v>
      </c>
      <c r="S8" s="7">
        <v>26926048</v>
      </c>
      <c r="T8" s="7">
        <v>27950866</v>
      </c>
      <c r="U8" s="7">
        <v>-1024818</v>
      </c>
      <c r="V8" s="8">
        <f t="shared" si="0"/>
        <v>-3.8060468435620408E-2</v>
      </c>
      <c r="W8" s="7">
        <v>2062115</v>
      </c>
      <c r="X8" s="7">
        <f t="shared" si="1"/>
        <v>28988163</v>
      </c>
      <c r="Y8" s="7">
        <v>1037297</v>
      </c>
      <c r="Z8" s="8">
        <f t="shared" si="2"/>
        <v>3.5783467893429469E-2</v>
      </c>
      <c r="AA8" s="7">
        <v>632875</v>
      </c>
      <c r="AB8" s="7">
        <v>186751</v>
      </c>
      <c r="AC8" s="7">
        <f t="shared" si="3"/>
        <v>819626</v>
      </c>
      <c r="AD8" s="7">
        <v>23230148</v>
      </c>
      <c r="AE8" s="7">
        <v>17328400</v>
      </c>
      <c r="AF8" s="7">
        <v>5901748</v>
      </c>
    </row>
    <row r="9" spans="1:32" x14ac:dyDescent="0.25">
      <c r="A9" s="4">
        <v>8</v>
      </c>
      <c r="B9" s="4">
        <v>6920015</v>
      </c>
      <c r="C9" s="5" t="s">
        <v>36</v>
      </c>
      <c r="D9" s="6">
        <v>2020</v>
      </c>
      <c r="E9" s="4" t="s">
        <v>94</v>
      </c>
      <c r="F9" s="4" t="s">
        <v>95</v>
      </c>
      <c r="G9" s="7">
        <v>39265821</v>
      </c>
      <c r="H9" s="7">
        <v>128764118</v>
      </c>
      <c r="I9" s="7">
        <v>0</v>
      </c>
      <c r="J9" s="7">
        <v>118951888</v>
      </c>
      <c r="K9" s="7">
        <v>0</v>
      </c>
      <c r="L9" s="7">
        <v>286981827</v>
      </c>
      <c r="M9" s="7">
        <v>80911185</v>
      </c>
      <c r="N9" s="7">
        <v>30479722</v>
      </c>
      <c r="O9" s="7">
        <v>26816378</v>
      </c>
      <c r="P9" s="7">
        <f t="shared" si="4"/>
        <v>138207285</v>
      </c>
      <c r="Q9" s="7">
        <v>144509949</v>
      </c>
      <c r="R9" s="7">
        <v>9379669</v>
      </c>
      <c r="S9" s="7">
        <v>153889618</v>
      </c>
      <c r="T9" s="7">
        <v>130122016</v>
      </c>
      <c r="U9" s="7">
        <v>23767602</v>
      </c>
      <c r="V9" s="8">
        <f t="shared" si="0"/>
        <v>0.15444577944172946</v>
      </c>
      <c r="W9" s="7">
        <v>11058188</v>
      </c>
      <c r="X9" s="7">
        <f t="shared" si="1"/>
        <v>164947806</v>
      </c>
      <c r="Y9" s="7">
        <v>34825790</v>
      </c>
      <c r="Z9" s="8">
        <f t="shared" si="2"/>
        <v>0.21113218080633336</v>
      </c>
      <c r="AA9" s="7">
        <v>1793284</v>
      </c>
      <c r="AB9" s="7">
        <v>2471309</v>
      </c>
      <c r="AC9" s="7">
        <f t="shared" si="3"/>
        <v>4264593</v>
      </c>
      <c r="AD9" s="7">
        <v>122065464</v>
      </c>
      <c r="AE9" s="7">
        <v>66458851</v>
      </c>
      <c r="AF9" s="7">
        <v>55606613</v>
      </c>
    </row>
    <row r="10" spans="1:32" x14ac:dyDescent="0.25">
      <c r="A10" s="4">
        <v>9</v>
      </c>
      <c r="B10" s="4">
        <v>6920105</v>
      </c>
      <c r="C10" s="5" t="s">
        <v>37</v>
      </c>
      <c r="D10" s="6">
        <v>2020</v>
      </c>
      <c r="E10" s="4" t="s">
        <v>94</v>
      </c>
      <c r="F10" s="4" t="s">
        <v>95</v>
      </c>
      <c r="G10" s="7">
        <v>13499313</v>
      </c>
      <c r="H10" s="7">
        <v>27363483</v>
      </c>
      <c r="I10" s="7">
        <v>0</v>
      </c>
      <c r="J10" s="7">
        <v>3880276</v>
      </c>
      <c r="K10" s="7">
        <v>0</v>
      </c>
      <c r="L10" s="7">
        <v>44743072</v>
      </c>
      <c r="M10" s="7">
        <v>10312002</v>
      </c>
      <c r="N10" s="7">
        <v>4325188</v>
      </c>
      <c r="O10" s="7">
        <v>2835649</v>
      </c>
      <c r="P10" s="7">
        <f t="shared" si="4"/>
        <v>17472839</v>
      </c>
      <c r="Q10" s="7">
        <v>26836354</v>
      </c>
      <c r="R10" s="7">
        <v>1761790</v>
      </c>
      <c r="S10" s="7">
        <v>28598144</v>
      </c>
      <c r="T10" s="7">
        <v>29597509</v>
      </c>
      <c r="U10" s="7">
        <v>-999365</v>
      </c>
      <c r="V10" s="8">
        <f t="shared" si="0"/>
        <v>-3.4945099933757939E-2</v>
      </c>
      <c r="W10" s="7">
        <v>3863902</v>
      </c>
      <c r="X10" s="7">
        <f t="shared" si="1"/>
        <v>32462046</v>
      </c>
      <c r="Y10" s="7">
        <v>2864537</v>
      </c>
      <c r="Z10" s="8">
        <f t="shared" si="2"/>
        <v>8.8242651125563676E-2</v>
      </c>
      <c r="AA10" s="7">
        <v>215640</v>
      </c>
      <c r="AB10" s="7">
        <v>218239</v>
      </c>
      <c r="AC10" s="7">
        <f t="shared" si="3"/>
        <v>433879</v>
      </c>
      <c r="AD10" s="7">
        <v>38100091</v>
      </c>
      <c r="AE10" s="7">
        <v>22366161</v>
      </c>
      <c r="AF10" s="7">
        <v>15733930</v>
      </c>
    </row>
    <row r="11" spans="1:32" x14ac:dyDescent="0.25">
      <c r="A11" s="4">
        <v>11</v>
      </c>
      <c r="B11" s="4">
        <v>6920165</v>
      </c>
      <c r="C11" t="s">
        <v>38</v>
      </c>
      <c r="D11" s="6">
        <v>2020</v>
      </c>
      <c r="E11" s="4" t="s">
        <v>93</v>
      </c>
      <c r="F11" s="4" t="s">
        <v>95</v>
      </c>
      <c r="G11" s="7">
        <v>6519504</v>
      </c>
      <c r="H11" s="7">
        <v>66458500</v>
      </c>
      <c r="I11" s="7">
        <v>0</v>
      </c>
      <c r="J11" s="7">
        <v>10815573</v>
      </c>
      <c r="K11" s="7">
        <v>0</v>
      </c>
      <c r="L11" s="7">
        <v>83793577</v>
      </c>
      <c r="M11" s="7">
        <v>17089856</v>
      </c>
      <c r="N11" s="7">
        <v>5342468</v>
      </c>
      <c r="O11" s="7">
        <v>11674869</v>
      </c>
      <c r="P11" s="7">
        <f t="shared" si="4"/>
        <v>34107193</v>
      </c>
      <c r="Q11" s="7">
        <v>47461499</v>
      </c>
      <c r="R11" s="7">
        <v>416454</v>
      </c>
      <c r="S11" s="7">
        <v>47877953</v>
      </c>
      <c r="T11" s="7">
        <v>50796717</v>
      </c>
      <c r="U11" s="7">
        <v>-2918764</v>
      </c>
      <c r="V11" s="8">
        <f t="shared" si="0"/>
        <v>-6.0962589607788789E-2</v>
      </c>
      <c r="W11" s="7">
        <v>-27929</v>
      </c>
      <c r="X11" s="7">
        <f t="shared" si="1"/>
        <v>47850024</v>
      </c>
      <c r="Y11" s="7">
        <v>-2946693</v>
      </c>
      <c r="Z11" s="8">
        <f t="shared" si="2"/>
        <v>-6.1581849990294674E-2</v>
      </c>
      <c r="AA11" s="7">
        <v>1703117</v>
      </c>
      <c r="AB11" s="7">
        <v>521768</v>
      </c>
      <c r="AC11" s="7">
        <f t="shared" si="3"/>
        <v>2224885</v>
      </c>
      <c r="AD11" s="7">
        <v>61463930</v>
      </c>
      <c r="AE11" s="7">
        <v>20803706</v>
      </c>
      <c r="AF11" s="7">
        <v>40660224</v>
      </c>
    </row>
    <row r="12" spans="1:32" x14ac:dyDescent="0.25">
      <c r="A12" s="4">
        <v>17</v>
      </c>
      <c r="B12" s="4">
        <v>6920110</v>
      </c>
      <c r="C12" t="s">
        <v>127</v>
      </c>
      <c r="D12" s="6">
        <v>2020</v>
      </c>
      <c r="E12" s="4" t="s">
        <v>91</v>
      </c>
      <c r="F12" s="4" t="s">
        <v>92</v>
      </c>
      <c r="G12" s="7">
        <v>376902196</v>
      </c>
      <c r="H12" s="7">
        <v>314867131</v>
      </c>
      <c r="I12" s="7">
        <v>0</v>
      </c>
      <c r="J12" s="7">
        <v>110242350</v>
      </c>
      <c r="K12" s="7">
        <v>1246</v>
      </c>
      <c r="L12" s="7">
        <v>802012923</v>
      </c>
      <c r="M12" s="7">
        <v>258140885</v>
      </c>
      <c r="N12" s="7">
        <v>71716751</v>
      </c>
      <c r="O12" s="7">
        <v>69429133</v>
      </c>
      <c r="P12" s="7">
        <f t="shared" si="4"/>
        <v>399286769</v>
      </c>
      <c r="Q12" s="7">
        <v>391084467</v>
      </c>
      <c r="R12" s="7">
        <v>68412245</v>
      </c>
      <c r="S12" s="7">
        <v>459496712</v>
      </c>
      <c r="T12" s="7">
        <v>461336620</v>
      </c>
      <c r="U12" s="7">
        <v>-1839908</v>
      </c>
      <c r="V12" s="8">
        <f t="shared" si="0"/>
        <v>-4.0041809918326468E-3</v>
      </c>
      <c r="W12" s="7">
        <v>2674983</v>
      </c>
      <c r="X12" s="7">
        <f t="shared" si="1"/>
        <v>462171695</v>
      </c>
      <c r="Y12" s="7">
        <v>835075</v>
      </c>
      <c r="Z12" s="8">
        <f t="shared" si="2"/>
        <v>1.8068501577103288E-3</v>
      </c>
      <c r="AA12" s="7">
        <v>1701101</v>
      </c>
      <c r="AB12" s="7">
        <v>9940586</v>
      </c>
      <c r="AC12" s="7">
        <f t="shared" si="3"/>
        <v>11641687</v>
      </c>
      <c r="AD12" s="7">
        <v>241017384</v>
      </c>
      <c r="AE12" s="7">
        <v>152711579</v>
      </c>
      <c r="AF12" s="7">
        <v>88305805</v>
      </c>
    </row>
    <row r="13" spans="1:32" x14ac:dyDescent="0.25">
      <c r="A13" s="4">
        <v>19</v>
      </c>
      <c r="B13" s="4">
        <v>6920175</v>
      </c>
      <c r="C13" t="s">
        <v>40</v>
      </c>
      <c r="D13" s="6">
        <v>2020</v>
      </c>
      <c r="E13" s="4" t="s">
        <v>93</v>
      </c>
      <c r="F13" s="4" t="s">
        <v>95</v>
      </c>
      <c r="G13" s="7">
        <v>41259689</v>
      </c>
      <c r="H13" s="7">
        <v>123610567</v>
      </c>
      <c r="I13" s="7">
        <v>0</v>
      </c>
      <c r="J13" s="7">
        <v>17299623</v>
      </c>
      <c r="K13" s="7">
        <v>0</v>
      </c>
      <c r="L13" s="7">
        <v>182169879</v>
      </c>
      <c r="M13" s="7">
        <v>29031155</v>
      </c>
      <c r="N13" s="7">
        <v>26000343</v>
      </c>
      <c r="O13" s="7">
        <v>11307106</v>
      </c>
      <c r="P13" s="7">
        <f t="shared" si="4"/>
        <v>66338604</v>
      </c>
      <c r="Q13" s="7">
        <v>105266103</v>
      </c>
      <c r="R13" s="7">
        <v>16582173</v>
      </c>
      <c r="S13" s="7">
        <v>121848276</v>
      </c>
      <c r="T13" s="7">
        <v>116361360</v>
      </c>
      <c r="U13" s="7">
        <v>5486916</v>
      </c>
      <c r="V13" s="8">
        <f t="shared" si="0"/>
        <v>4.5030723290660261E-2</v>
      </c>
      <c r="W13" s="7">
        <v>2968322</v>
      </c>
      <c r="X13" s="7">
        <f t="shared" si="1"/>
        <v>124816598</v>
      </c>
      <c r="Y13" s="7">
        <v>8455238</v>
      </c>
      <c r="Z13" s="8">
        <f t="shared" si="2"/>
        <v>6.7741295112049127E-2</v>
      </c>
      <c r="AA13" s="7">
        <v>4405103</v>
      </c>
      <c r="AB13" s="7">
        <v>6160069</v>
      </c>
      <c r="AC13" s="7">
        <f t="shared" si="3"/>
        <v>10565172</v>
      </c>
      <c r="AD13" s="7">
        <v>160504248</v>
      </c>
      <c r="AE13" s="7">
        <v>91201404</v>
      </c>
      <c r="AF13" s="7">
        <v>69302844</v>
      </c>
    </row>
    <row r="14" spans="1:32" x14ac:dyDescent="0.25">
      <c r="A14" s="4">
        <v>20</v>
      </c>
      <c r="B14" s="4">
        <v>6920210</v>
      </c>
      <c r="C14" t="s">
        <v>41</v>
      </c>
      <c r="D14" s="6">
        <v>2020</v>
      </c>
      <c r="E14" s="4" t="s">
        <v>93</v>
      </c>
      <c r="F14" s="4" t="s">
        <v>95</v>
      </c>
      <c r="G14" s="7">
        <v>29680005</v>
      </c>
      <c r="H14" s="7">
        <v>108615214</v>
      </c>
      <c r="I14" s="7">
        <v>0</v>
      </c>
      <c r="J14" s="7">
        <v>31245996</v>
      </c>
      <c r="K14" s="7">
        <v>3270612</v>
      </c>
      <c r="L14" s="7">
        <v>172811827</v>
      </c>
      <c r="M14" s="7">
        <v>33143071</v>
      </c>
      <c r="N14" s="7">
        <v>13152047</v>
      </c>
      <c r="O14" s="7">
        <v>15749738</v>
      </c>
      <c r="P14" s="7">
        <f t="shared" si="4"/>
        <v>62044856</v>
      </c>
      <c r="Q14" s="7">
        <v>106544113</v>
      </c>
      <c r="R14" s="7">
        <v>14252310</v>
      </c>
      <c r="S14" s="7">
        <v>120796423</v>
      </c>
      <c r="T14" s="7">
        <v>110813713</v>
      </c>
      <c r="U14" s="7">
        <v>9982710</v>
      </c>
      <c r="V14" s="8">
        <f t="shared" si="0"/>
        <v>8.264077488453446E-2</v>
      </c>
      <c r="W14" s="7">
        <v>606289</v>
      </c>
      <c r="X14" s="7">
        <f t="shared" si="1"/>
        <v>121402712</v>
      </c>
      <c r="Y14" s="7">
        <v>10588999</v>
      </c>
      <c r="Z14" s="8">
        <f t="shared" si="2"/>
        <v>8.722209599403348E-2</v>
      </c>
      <c r="AA14" s="7">
        <v>10126</v>
      </c>
      <c r="AB14" s="7">
        <v>4212733</v>
      </c>
      <c r="AC14" s="7">
        <f t="shared" si="3"/>
        <v>4222859</v>
      </c>
      <c r="AD14" s="7">
        <v>106810347</v>
      </c>
      <c r="AE14" s="7">
        <v>63212246</v>
      </c>
      <c r="AF14" s="7">
        <v>43598101</v>
      </c>
    </row>
    <row r="15" spans="1:32" x14ac:dyDescent="0.25">
      <c r="A15" s="4">
        <v>21</v>
      </c>
      <c r="B15" s="4">
        <v>6920075</v>
      </c>
      <c r="C15" t="s">
        <v>42</v>
      </c>
      <c r="D15" s="6">
        <v>2020</v>
      </c>
      <c r="E15" s="4" t="s">
        <v>93</v>
      </c>
      <c r="F15" s="4" t="s">
        <v>95</v>
      </c>
      <c r="G15" s="7">
        <v>7445793</v>
      </c>
      <c r="H15" s="7">
        <v>23803751</v>
      </c>
      <c r="I15" s="7">
        <v>0</v>
      </c>
      <c r="J15" s="7">
        <v>3785876</v>
      </c>
      <c r="K15" s="7">
        <v>0</v>
      </c>
      <c r="L15" s="7">
        <v>35035420</v>
      </c>
      <c r="M15" s="7">
        <v>3749900</v>
      </c>
      <c r="N15" s="7">
        <v>1956470</v>
      </c>
      <c r="O15" s="7">
        <v>2445587</v>
      </c>
      <c r="P15" s="7">
        <f t="shared" si="4"/>
        <v>8151957</v>
      </c>
      <c r="Q15" s="7">
        <v>24391175</v>
      </c>
      <c r="R15" s="7">
        <v>1655434</v>
      </c>
      <c r="S15" s="7">
        <v>26046609</v>
      </c>
      <c r="T15" s="7">
        <v>28991453</v>
      </c>
      <c r="U15" s="7">
        <v>-2944844</v>
      </c>
      <c r="V15" s="8">
        <f t="shared" si="0"/>
        <v>-0.11306055233523872</v>
      </c>
      <c r="W15" s="7">
        <v>1015220</v>
      </c>
      <c r="X15" s="7">
        <f t="shared" si="1"/>
        <v>27061829</v>
      </c>
      <c r="Y15" s="7">
        <v>-1929624</v>
      </c>
      <c r="Z15" s="8">
        <f t="shared" si="2"/>
        <v>-7.1304271414914341E-2</v>
      </c>
      <c r="AA15" s="7">
        <v>2167619</v>
      </c>
      <c r="AB15" s="7">
        <v>324669</v>
      </c>
      <c r="AC15" s="7">
        <f t="shared" si="3"/>
        <v>2492288</v>
      </c>
      <c r="AD15" s="7">
        <v>31607755</v>
      </c>
      <c r="AE15" s="7">
        <v>21141136</v>
      </c>
      <c r="AF15" s="7">
        <v>10466619</v>
      </c>
    </row>
    <row r="16" spans="1:32" x14ac:dyDescent="0.25">
      <c r="A16" s="4">
        <v>69</v>
      </c>
      <c r="B16" s="4">
        <v>6920004</v>
      </c>
      <c r="C16" t="s">
        <v>86</v>
      </c>
      <c r="D16" s="6">
        <v>2020</v>
      </c>
      <c r="E16" s="4" t="s">
        <v>91</v>
      </c>
      <c r="F16" s="4" t="s">
        <v>92</v>
      </c>
      <c r="G16" s="7">
        <v>187017473</v>
      </c>
      <c r="H16" s="7">
        <v>363096995</v>
      </c>
      <c r="I16" s="7">
        <v>0</v>
      </c>
      <c r="J16" s="7">
        <v>0</v>
      </c>
      <c r="K16" s="7">
        <v>3548957</v>
      </c>
      <c r="L16" s="7">
        <v>553663425</v>
      </c>
      <c r="M16" s="7">
        <v>165063929</v>
      </c>
      <c r="N16" s="7">
        <v>78583212</v>
      </c>
      <c r="O16" s="7">
        <v>98523985</v>
      </c>
      <c r="P16" s="7">
        <f t="shared" si="4"/>
        <v>342171126</v>
      </c>
      <c r="Q16" s="7">
        <v>194143768</v>
      </c>
      <c r="R16" s="7">
        <v>37114373</v>
      </c>
      <c r="S16" s="7">
        <v>231258141</v>
      </c>
      <c r="T16" s="7">
        <v>231597745</v>
      </c>
      <c r="U16" s="7">
        <v>-339604</v>
      </c>
      <c r="V16" s="8">
        <f t="shared" si="0"/>
        <v>-1.4685061400714105E-3</v>
      </c>
      <c r="W16" s="7">
        <v>4251623</v>
      </c>
      <c r="X16" s="7">
        <f t="shared" si="1"/>
        <v>235509764</v>
      </c>
      <c r="Y16" s="7">
        <v>3912019</v>
      </c>
      <c r="Z16" s="8">
        <f t="shared" si="2"/>
        <v>1.661085694943841E-2</v>
      </c>
      <c r="AA16" s="7">
        <v>5266053</v>
      </c>
      <c r="AB16" s="7">
        <v>12082478</v>
      </c>
      <c r="AC16" s="7">
        <f t="shared" si="3"/>
        <v>17348531</v>
      </c>
      <c r="AD16" s="7">
        <v>234780658</v>
      </c>
      <c r="AE16" s="7">
        <v>172448222</v>
      </c>
      <c r="AF16" s="7">
        <v>62332436</v>
      </c>
    </row>
    <row r="17" spans="1:32" x14ac:dyDescent="0.25">
      <c r="A17" s="4">
        <v>77</v>
      </c>
      <c r="B17" s="4">
        <v>6920045</v>
      </c>
      <c r="C17" t="s">
        <v>43</v>
      </c>
      <c r="D17" s="6">
        <v>2020</v>
      </c>
      <c r="E17" s="4" t="s">
        <v>91</v>
      </c>
      <c r="F17" s="4" t="s">
        <v>92</v>
      </c>
      <c r="G17" s="7"/>
      <c r="H17" s="7"/>
      <c r="I17" s="7"/>
      <c r="J17" s="7"/>
      <c r="K17" s="7"/>
      <c r="L17" s="7">
        <v>589534654</v>
      </c>
      <c r="M17" s="7"/>
      <c r="N17" s="7"/>
      <c r="O17" s="7"/>
      <c r="P17" s="7">
        <f t="shared" si="4"/>
        <v>0</v>
      </c>
      <c r="Q17" s="7">
        <v>580821670</v>
      </c>
      <c r="R17" s="7">
        <v>40122924</v>
      </c>
      <c r="S17" s="7">
        <v>620944594</v>
      </c>
      <c r="T17" s="7">
        <v>636634883</v>
      </c>
      <c r="U17" s="7">
        <v>-15690289</v>
      </c>
      <c r="V17" s="8">
        <f t="shared" si="0"/>
        <v>-2.5268420325437281E-2</v>
      </c>
      <c r="W17" s="7">
        <v>13179787</v>
      </c>
      <c r="X17" s="7">
        <f t="shared" si="1"/>
        <v>634124381</v>
      </c>
      <c r="Y17" s="7">
        <v>-2510502</v>
      </c>
      <c r="Z17" s="8">
        <f t="shared" si="2"/>
        <v>-3.9590056386745367E-3</v>
      </c>
      <c r="AA17" s="7">
        <v>0</v>
      </c>
      <c r="AB17" s="7">
        <v>8712984</v>
      </c>
      <c r="AC17" s="7">
        <f t="shared" si="3"/>
        <v>8712984</v>
      </c>
      <c r="AD17" s="7">
        <v>682457661</v>
      </c>
      <c r="AE17" s="7">
        <v>470339778</v>
      </c>
      <c r="AF17" s="7">
        <v>212117884</v>
      </c>
    </row>
    <row r="18" spans="1:32" x14ac:dyDescent="0.25">
      <c r="A18" s="4">
        <v>96</v>
      </c>
      <c r="B18" s="4">
        <v>6920434</v>
      </c>
      <c r="C18" t="s">
        <v>44</v>
      </c>
      <c r="D18" s="6">
        <v>2020</v>
      </c>
      <c r="E18" s="4" t="s">
        <v>91</v>
      </c>
      <c r="F18" s="4" t="s">
        <v>92</v>
      </c>
      <c r="G18" s="7"/>
      <c r="H18" s="7"/>
      <c r="I18" s="7"/>
      <c r="J18" s="7"/>
      <c r="K18" s="7"/>
      <c r="L18" s="7">
        <v>200154535</v>
      </c>
      <c r="M18" s="7"/>
      <c r="N18" s="7"/>
      <c r="O18" s="7"/>
      <c r="P18" s="7">
        <f t="shared" si="4"/>
        <v>0</v>
      </c>
      <c r="Q18" s="7">
        <v>196631727</v>
      </c>
      <c r="R18" s="7"/>
      <c r="S18" s="7">
        <v>196631727</v>
      </c>
      <c r="T18" s="7">
        <v>200465996</v>
      </c>
      <c r="U18" s="7">
        <v>-3834269</v>
      </c>
      <c r="V18" s="8">
        <f t="shared" si="0"/>
        <v>-1.9499747362743756E-2</v>
      </c>
      <c r="W18" s="7">
        <v>4390001</v>
      </c>
      <c r="X18" s="7">
        <f t="shared" si="1"/>
        <v>201021728</v>
      </c>
      <c r="Y18" s="7">
        <v>555732</v>
      </c>
      <c r="Z18" s="8">
        <f t="shared" si="2"/>
        <v>2.7645369758238273E-3</v>
      </c>
      <c r="AA18" s="7">
        <v>0</v>
      </c>
      <c r="AB18" s="7">
        <v>3522808</v>
      </c>
      <c r="AC18" s="7">
        <f t="shared" si="3"/>
        <v>3522808</v>
      </c>
      <c r="AD18" s="7">
        <v>419930569</v>
      </c>
      <c r="AE18" s="7">
        <v>139822497</v>
      </c>
      <c r="AF18" s="7">
        <v>280108073</v>
      </c>
    </row>
    <row r="19" spans="1:32" x14ac:dyDescent="0.25">
      <c r="A19" s="4">
        <v>27</v>
      </c>
      <c r="B19" s="4">
        <v>6920231</v>
      </c>
      <c r="C19" t="s">
        <v>45</v>
      </c>
      <c r="D19" s="6">
        <v>2020</v>
      </c>
      <c r="E19" s="4" t="s">
        <v>93</v>
      </c>
      <c r="F19" s="4" t="s">
        <v>95</v>
      </c>
      <c r="G19" s="7">
        <v>9138835</v>
      </c>
      <c r="H19" s="7">
        <v>28678883</v>
      </c>
      <c r="I19" s="7">
        <v>0</v>
      </c>
      <c r="J19" s="7">
        <v>3499092</v>
      </c>
      <c r="K19" s="7">
        <v>0</v>
      </c>
      <c r="L19" s="7">
        <v>41316810</v>
      </c>
      <c r="M19" s="7">
        <v>1293779</v>
      </c>
      <c r="N19" s="7">
        <v>1488605</v>
      </c>
      <c r="O19" s="7">
        <v>2713009</v>
      </c>
      <c r="P19" s="7">
        <f t="shared" si="4"/>
        <v>5495393</v>
      </c>
      <c r="Q19" s="7">
        <v>34208943</v>
      </c>
      <c r="R19" s="7">
        <v>186892</v>
      </c>
      <c r="S19" s="7">
        <v>34395835</v>
      </c>
      <c r="T19" s="7">
        <v>36904655</v>
      </c>
      <c r="U19" s="7">
        <v>-2508820</v>
      </c>
      <c r="V19" s="8">
        <f t="shared" si="0"/>
        <v>-7.2939645163433306E-2</v>
      </c>
      <c r="W19" s="7">
        <v>5261657</v>
      </c>
      <c r="X19" s="7">
        <f t="shared" si="1"/>
        <v>39657492</v>
      </c>
      <c r="Y19" s="7">
        <v>2752837</v>
      </c>
      <c r="Z19" s="8">
        <f t="shared" si="2"/>
        <v>6.9415307453128905E-2</v>
      </c>
      <c r="AA19" s="7">
        <v>947013</v>
      </c>
      <c r="AB19" s="7">
        <v>665461</v>
      </c>
      <c r="AC19" s="7">
        <f t="shared" si="3"/>
        <v>1612474</v>
      </c>
      <c r="AD19" s="7">
        <v>55671917</v>
      </c>
      <c r="AE19" s="7">
        <v>24840993</v>
      </c>
      <c r="AF19" s="7">
        <v>30830924</v>
      </c>
    </row>
    <row r="20" spans="1:32" x14ac:dyDescent="0.25">
      <c r="A20" s="4">
        <v>14</v>
      </c>
      <c r="B20" s="4">
        <v>6920003</v>
      </c>
      <c r="C20" t="s">
        <v>46</v>
      </c>
      <c r="D20" s="6">
        <v>2020</v>
      </c>
      <c r="E20" s="4" t="s">
        <v>91</v>
      </c>
      <c r="F20" s="4" t="s">
        <v>92</v>
      </c>
      <c r="G20" s="7">
        <v>1249978000</v>
      </c>
      <c r="H20" s="7">
        <v>686368000</v>
      </c>
      <c r="I20" s="7">
        <v>0</v>
      </c>
      <c r="J20" s="7">
        <v>264418000</v>
      </c>
      <c r="K20" s="7">
        <v>0</v>
      </c>
      <c r="L20" s="7">
        <v>2200764000</v>
      </c>
      <c r="M20" s="7">
        <v>432725000</v>
      </c>
      <c r="N20" s="7">
        <v>538601000</v>
      </c>
      <c r="O20" s="7">
        <v>276202000</v>
      </c>
      <c r="P20" s="7">
        <f t="shared" si="4"/>
        <v>1247528000</v>
      </c>
      <c r="Q20" s="7">
        <v>888188000</v>
      </c>
      <c r="R20" s="7">
        <v>59318000</v>
      </c>
      <c r="S20" s="7">
        <v>947506000</v>
      </c>
      <c r="T20" s="7">
        <v>1000286000</v>
      </c>
      <c r="U20" s="7">
        <v>-52780000</v>
      </c>
      <c r="V20" s="8">
        <f t="shared" si="0"/>
        <v>-5.5704132744278136E-2</v>
      </c>
      <c r="W20" s="7">
        <v>-2769000</v>
      </c>
      <c r="X20" s="7">
        <f t="shared" si="1"/>
        <v>944737000</v>
      </c>
      <c r="Y20" s="7">
        <v>-55576000</v>
      </c>
      <c r="Z20" s="8">
        <f t="shared" si="2"/>
        <v>-5.8826953956497945E-2</v>
      </c>
      <c r="AA20" s="7">
        <v>14338000</v>
      </c>
      <c r="AB20" s="7">
        <v>50710000</v>
      </c>
      <c r="AC20" s="7">
        <f t="shared" si="3"/>
        <v>65048000</v>
      </c>
      <c r="AD20" s="7">
        <v>784407000</v>
      </c>
      <c r="AE20" s="7">
        <v>413048000</v>
      </c>
      <c r="AF20" s="7">
        <v>371359000</v>
      </c>
    </row>
    <row r="21" spans="1:32" x14ac:dyDescent="0.25">
      <c r="A21" s="4">
        <v>18</v>
      </c>
      <c r="B21" s="4">
        <v>6920418</v>
      </c>
      <c r="C21" t="s">
        <v>47</v>
      </c>
      <c r="D21" s="6">
        <v>2020</v>
      </c>
      <c r="E21" s="4" t="s">
        <v>91</v>
      </c>
      <c r="F21" s="4" t="s">
        <v>92</v>
      </c>
      <c r="G21" s="7">
        <v>440003000</v>
      </c>
      <c r="H21" s="7">
        <v>496163000</v>
      </c>
      <c r="I21" s="7">
        <v>0</v>
      </c>
      <c r="J21" s="7">
        <v>6239000</v>
      </c>
      <c r="K21" s="7">
        <v>0</v>
      </c>
      <c r="L21" s="7">
        <v>942405000</v>
      </c>
      <c r="M21" s="7">
        <v>325154000</v>
      </c>
      <c r="N21" s="7">
        <v>99445000</v>
      </c>
      <c r="O21" s="7">
        <v>110928000</v>
      </c>
      <c r="P21" s="7">
        <f t="shared" si="4"/>
        <v>535527000</v>
      </c>
      <c r="Q21" s="7">
        <v>381981000</v>
      </c>
      <c r="R21" s="7">
        <v>14799000</v>
      </c>
      <c r="S21" s="7">
        <v>396780000</v>
      </c>
      <c r="T21" s="7">
        <v>352576000</v>
      </c>
      <c r="U21" s="7">
        <v>44204000</v>
      </c>
      <c r="V21" s="8">
        <f t="shared" si="0"/>
        <v>0.11140682494077322</v>
      </c>
      <c r="W21" s="7">
        <v>-461000</v>
      </c>
      <c r="X21" s="7">
        <f t="shared" si="1"/>
        <v>396319000</v>
      </c>
      <c r="Y21" s="7">
        <v>43743000</v>
      </c>
      <c r="Z21" s="8">
        <f t="shared" si="2"/>
        <v>0.11037320946005617</v>
      </c>
      <c r="AA21" s="7">
        <v>5692000</v>
      </c>
      <c r="AB21" s="7">
        <v>19205000</v>
      </c>
      <c r="AC21" s="7">
        <f t="shared" si="3"/>
        <v>24897000</v>
      </c>
      <c r="AD21" s="7">
        <v>339472000</v>
      </c>
      <c r="AE21" s="7">
        <v>265548000</v>
      </c>
      <c r="AF21" s="7">
        <v>73924000</v>
      </c>
    </row>
    <row r="22" spans="1:32" x14ac:dyDescent="0.25">
      <c r="A22" s="4">
        <v>36</v>
      </c>
      <c r="B22" s="4">
        <v>6920805</v>
      </c>
      <c r="C22" t="s">
        <v>48</v>
      </c>
      <c r="D22" s="6">
        <v>2020</v>
      </c>
      <c r="E22" s="4" t="s">
        <v>91</v>
      </c>
      <c r="F22" s="4" t="s">
        <v>92</v>
      </c>
      <c r="G22" s="7">
        <v>298783000</v>
      </c>
      <c r="H22" s="7">
        <v>336516000</v>
      </c>
      <c r="I22" s="7">
        <v>0</v>
      </c>
      <c r="J22" s="7">
        <v>22806000</v>
      </c>
      <c r="K22" s="7">
        <v>0</v>
      </c>
      <c r="L22" s="7">
        <v>658105000</v>
      </c>
      <c r="M22" s="7">
        <v>260054000</v>
      </c>
      <c r="N22" s="7">
        <v>36905000</v>
      </c>
      <c r="O22" s="7">
        <v>78433000</v>
      </c>
      <c r="P22" s="7">
        <f t="shared" si="4"/>
        <v>375392000</v>
      </c>
      <c r="Q22" s="7">
        <v>263944000</v>
      </c>
      <c r="R22" s="7">
        <v>4085000</v>
      </c>
      <c r="S22" s="7">
        <v>268029000</v>
      </c>
      <c r="T22" s="7">
        <v>235646000</v>
      </c>
      <c r="U22" s="7">
        <v>32383000</v>
      </c>
      <c r="V22" s="8">
        <f t="shared" si="0"/>
        <v>0.1208190158527622</v>
      </c>
      <c r="W22" s="7">
        <v>-116000</v>
      </c>
      <c r="X22" s="7">
        <f t="shared" si="1"/>
        <v>267913000</v>
      </c>
      <c r="Y22" s="7">
        <v>32267000</v>
      </c>
      <c r="Z22" s="8">
        <f t="shared" si="2"/>
        <v>0.12043835125581812</v>
      </c>
      <c r="AA22" s="7">
        <v>5768000</v>
      </c>
      <c r="AB22" s="7">
        <v>13001000</v>
      </c>
      <c r="AC22" s="7">
        <f t="shared" si="3"/>
        <v>18769000</v>
      </c>
      <c r="AD22" s="7">
        <v>177779000</v>
      </c>
      <c r="AE22" s="7">
        <v>141867000</v>
      </c>
      <c r="AF22" s="7">
        <v>35912000</v>
      </c>
    </row>
    <row r="23" spans="1:32" x14ac:dyDescent="0.25">
      <c r="A23" s="4">
        <v>40</v>
      </c>
      <c r="B23" s="4">
        <v>6920173</v>
      </c>
      <c r="C23" t="s">
        <v>49</v>
      </c>
      <c r="D23" s="6">
        <v>2020</v>
      </c>
      <c r="E23" s="4" t="s">
        <v>91</v>
      </c>
      <c r="F23" s="4" t="s">
        <v>92</v>
      </c>
      <c r="G23" s="7">
        <v>199843000</v>
      </c>
      <c r="H23" s="7">
        <v>313393000</v>
      </c>
      <c r="I23" s="7">
        <v>0</v>
      </c>
      <c r="J23" s="7">
        <v>6126000</v>
      </c>
      <c r="K23" s="7">
        <v>0</v>
      </c>
      <c r="L23" s="7">
        <v>519362000</v>
      </c>
      <c r="M23" s="7">
        <v>168629000</v>
      </c>
      <c r="N23" s="7">
        <v>96271000</v>
      </c>
      <c r="O23" s="7">
        <v>53238000</v>
      </c>
      <c r="P23" s="7">
        <f t="shared" si="4"/>
        <v>318138000</v>
      </c>
      <c r="Q23" s="7">
        <v>172106000</v>
      </c>
      <c r="R23" s="7">
        <v>2557000</v>
      </c>
      <c r="S23" s="7">
        <v>174663000</v>
      </c>
      <c r="T23" s="7">
        <v>162230000</v>
      </c>
      <c r="U23" s="7">
        <v>12433000</v>
      </c>
      <c r="V23" s="8">
        <f t="shared" si="0"/>
        <v>7.1182792005175688E-2</v>
      </c>
      <c r="W23" s="7">
        <v>-61000</v>
      </c>
      <c r="X23" s="7">
        <f t="shared" si="1"/>
        <v>174602000</v>
      </c>
      <c r="Y23" s="7">
        <v>12372000</v>
      </c>
      <c r="Z23" s="8">
        <f t="shared" si="2"/>
        <v>7.0858294864892729E-2</v>
      </c>
      <c r="AA23" s="7">
        <v>5732000</v>
      </c>
      <c r="AB23" s="7">
        <v>23386000</v>
      </c>
      <c r="AC23" s="7">
        <f t="shared" si="3"/>
        <v>29118000</v>
      </c>
      <c r="AD23" s="7">
        <v>113856000</v>
      </c>
      <c r="AE23" s="7">
        <v>79304000</v>
      </c>
      <c r="AF23" s="7">
        <v>34552000</v>
      </c>
    </row>
    <row r="24" spans="1:32" x14ac:dyDescent="0.25">
      <c r="A24" s="4">
        <v>60</v>
      </c>
      <c r="B24" s="4">
        <v>6920740</v>
      </c>
      <c r="C24" t="s">
        <v>50</v>
      </c>
      <c r="D24" s="6">
        <v>2020</v>
      </c>
      <c r="E24" s="4" t="s">
        <v>94</v>
      </c>
      <c r="F24" s="4" t="s">
        <v>92</v>
      </c>
      <c r="G24" s="7">
        <v>69768000</v>
      </c>
      <c r="H24" s="7">
        <v>135654000</v>
      </c>
      <c r="I24" s="7">
        <v>0</v>
      </c>
      <c r="J24" s="7">
        <v>33107000</v>
      </c>
      <c r="K24" s="7">
        <v>0</v>
      </c>
      <c r="L24" s="7">
        <v>238529000</v>
      </c>
      <c r="M24" s="7">
        <v>53572000</v>
      </c>
      <c r="N24" s="7">
        <v>46493000</v>
      </c>
      <c r="O24" s="7">
        <v>23716000</v>
      </c>
      <c r="P24" s="7">
        <f t="shared" si="4"/>
        <v>123781000</v>
      </c>
      <c r="Q24" s="7">
        <v>100466000</v>
      </c>
      <c r="R24" s="7">
        <v>38896000</v>
      </c>
      <c r="S24" s="7">
        <v>139362000</v>
      </c>
      <c r="T24" s="7">
        <v>143287000</v>
      </c>
      <c r="U24" s="7">
        <v>-3925000</v>
      </c>
      <c r="V24" s="8">
        <f t="shared" si="0"/>
        <v>-2.8164061939409596E-2</v>
      </c>
      <c r="W24" s="7">
        <v>236000</v>
      </c>
      <c r="X24" s="7">
        <f t="shared" si="1"/>
        <v>139598000</v>
      </c>
      <c r="Y24" s="7">
        <v>-3689000</v>
      </c>
      <c r="Z24" s="8">
        <f t="shared" si="2"/>
        <v>-2.6425880026934485E-2</v>
      </c>
      <c r="AA24" s="7">
        <v>2482000</v>
      </c>
      <c r="AB24" s="7">
        <v>11800000</v>
      </c>
      <c r="AC24" s="7">
        <f t="shared" si="3"/>
        <v>14282000</v>
      </c>
      <c r="AD24" s="7">
        <v>34321000</v>
      </c>
      <c r="AE24" s="7">
        <v>9889000</v>
      </c>
      <c r="AF24" s="7">
        <v>24432000</v>
      </c>
    </row>
    <row r="25" spans="1:32" x14ac:dyDescent="0.25">
      <c r="A25" s="4">
        <v>29</v>
      </c>
      <c r="B25" s="4">
        <v>6920614</v>
      </c>
      <c r="C25" t="s">
        <v>51</v>
      </c>
      <c r="D25" s="6">
        <v>2020</v>
      </c>
      <c r="E25" s="4" t="s">
        <v>94</v>
      </c>
      <c r="F25" s="4" t="s">
        <v>95</v>
      </c>
      <c r="G25" s="7">
        <v>6318776</v>
      </c>
      <c r="H25" s="7">
        <v>34893376</v>
      </c>
      <c r="I25" s="7">
        <v>0</v>
      </c>
      <c r="J25" s="7">
        <v>5199840</v>
      </c>
      <c r="K25" s="7">
        <v>763848</v>
      </c>
      <c r="L25" s="7">
        <v>47175840</v>
      </c>
      <c r="M25" s="7">
        <v>12912867</v>
      </c>
      <c r="N25" s="7">
        <v>4788647</v>
      </c>
      <c r="O25" s="7">
        <v>3977214</v>
      </c>
      <c r="P25" s="7">
        <f t="shared" si="4"/>
        <v>21678728</v>
      </c>
      <c r="Q25" s="7">
        <v>23890927</v>
      </c>
      <c r="R25" s="7">
        <v>1976775</v>
      </c>
      <c r="S25" s="7">
        <v>25867702</v>
      </c>
      <c r="T25" s="7">
        <v>29198545</v>
      </c>
      <c r="U25" s="7">
        <v>-3330843</v>
      </c>
      <c r="V25" s="8">
        <f t="shared" si="0"/>
        <v>-0.12876454970758516</v>
      </c>
      <c r="W25" s="7">
        <v>3305892</v>
      </c>
      <c r="X25" s="7">
        <f t="shared" si="1"/>
        <v>29173594</v>
      </c>
      <c r="Y25" s="7">
        <v>-24951</v>
      </c>
      <c r="Z25" s="8">
        <f t="shared" si="2"/>
        <v>-8.5525972562722305E-4</v>
      </c>
      <c r="AA25" s="7">
        <v>1369297</v>
      </c>
      <c r="AB25" s="7">
        <v>236888</v>
      </c>
      <c r="AC25" s="7">
        <f t="shared" si="3"/>
        <v>1606185</v>
      </c>
      <c r="AD25" s="7">
        <v>18355573</v>
      </c>
      <c r="AE25" s="7">
        <v>13501157</v>
      </c>
      <c r="AF25" s="7">
        <v>4854416</v>
      </c>
    </row>
    <row r="26" spans="1:32" x14ac:dyDescent="0.25">
      <c r="A26" s="4">
        <v>31</v>
      </c>
      <c r="B26" s="4">
        <v>6920741</v>
      </c>
      <c r="C26" t="s">
        <v>52</v>
      </c>
      <c r="D26" s="6">
        <v>2020</v>
      </c>
      <c r="E26" s="4" t="s">
        <v>91</v>
      </c>
      <c r="F26" s="4" t="s">
        <v>92</v>
      </c>
      <c r="G26" s="7">
        <v>439732192</v>
      </c>
      <c r="H26" s="7">
        <v>479740305</v>
      </c>
      <c r="I26" s="7">
        <v>0</v>
      </c>
      <c r="J26" s="7">
        <v>26871460</v>
      </c>
      <c r="K26" s="7">
        <v>0</v>
      </c>
      <c r="L26" s="7">
        <v>946343957</v>
      </c>
      <c r="M26" s="7">
        <v>183823449</v>
      </c>
      <c r="N26" s="7">
        <v>143715370</v>
      </c>
      <c r="O26" s="7">
        <v>364894166</v>
      </c>
      <c r="P26" s="7">
        <f t="shared" si="4"/>
        <v>692432985</v>
      </c>
      <c r="Q26" s="7">
        <v>229604848</v>
      </c>
      <c r="R26" s="7">
        <v>505547</v>
      </c>
      <c r="S26" s="7">
        <v>230110395</v>
      </c>
      <c r="T26" s="7">
        <v>216377668</v>
      </c>
      <c r="U26" s="7">
        <v>13732727</v>
      </c>
      <c r="V26" s="8">
        <f t="shared" si="0"/>
        <v>5.9678864138232431E-2</v>
      </c>
      <c r="W26" s="7">
        <v>-2011230</v>
      </c>
      <c r="X26" s="7">
        <f t="shared" si="1"/>
        <v>228099165</v>
      </c>
      <c r="Y26" s="7">
        <v>11721497</v>
      </c>
      <c r="Z26" s="8">
        <f t="shared" si="2"/>
        <v>5.1387724282112121E-2</v>
      </c>
      <c r="AA26" s="7">
        <v>16147682</v>
      </c>
      <c r="AB26" s="7">
        <v>8158442</v>
      </c>
      <c r="AC26" s="7">
        <f t="shared" si="3"/>
        <v>24306124</v>
      </c>
      <c r="AD26" s="7">
        <v>146907092</v>
      </c>
      <c r="AE26" s="7">
        <v>3720680</v>
      </c>
      <c r="AF26" s="7">
        <v>143186412</v>
      </c>
    </row>
    <row r="27" spans="1:32" x14ac:dyDescent="0.25">
      <c r="A27" s="4">
        <v>35</v>
      </c>
      <c r="B27" s="4">
        <v>6920620</v>
      </c>
      <c r="C27" t="s">
        <v>53</v>
      </c>
      <c r="D27" s="6">
        <v>2020</v>
      </c>
      <c r="E27" s="4" t="s">
        <v>91</v>
      </c>
      <c r="F27" s="4" t="s">
        <v>92</v>
      </c>
      <c r="G27" s="7">
        <v>249038536</v>
      </c>
      <c r="H27" s="7">
        <v>468359903</v>
      </c>
      <c r="I27" s="7">
        <v>0</v>
      </c>
      <c r="J27" s="7">
        <v>0</v>
      </c>
      <c r="K27" s="7">
        <v>82311407</v>
      </c>
      <c r="L27" s="7">
        <v>799709845</v>
      </c>
      <c r="M27" s="7">
        <v>296303873</v>
      </c>
      <c r="N27" s="7">
        <v>131239875</v>
      </c>
      <c r="O27" s="7">
        <v>92876764</v>
      </c>
      <c r="P27" s="7">
        <f t="shared" si="4"/>
        <v>520420512</v>
      </c>
      <c r="Q27" s="7">
        <v>261501143</v>
      </c>
      <c r="R27" s="7">
        <v>19632275</v>
      </c>
      <c r="S27" s="7">
        <v>281133418</v>
      </c>
      <c r="T27" s="7">
        <v>254345275</v>
      </c>
      <c r="U27" s="7">
        <v>26788143</v>
      </c>
      <c r="V27" s="8">
        <f t="shared" si="0"/>
        <v>9.5286228121055319E-2</v>
      </c>
      <c r="W27" s="7">
        <v>5569384</v>
      </c>
      <c r="X27" s="7">
        <f t="shared" si="1"/>
        <v>286702802</v>
      </c>
      <c r="Y27" s="7">
        <v>32357527</v>
      </c>
      <c r="Z27" s="8">
        <f t="shared" si="2"/>
        <v>0.11286086767997475</v>
      </c>
      <c r="AA27" s="7">
        <v>7309200</v>
      </c>
      <c r="AB27" s="7">
        <v>10478989</v>
      </c>
      <c r="AC27" s="7">
        <f t="shared" si="3"/>
        <v>17788189</v>
      </c>
      <c r="AD27" s="7">
        <v>176254899</v>
      </c>
      <c r="AE27" s="7">
        <v>118119785</v>
      </c>
      <c r="AF27" s="7">
        <v>58135114</v>
      </c>
    </row>
    <row r="28" spans="1:32" x14ac:dyDescent="0.25">
      <c r="A28" s="4">
        <v>38</v>
      </c>
      <c r="B28" s="4">
        <v>6920770</v>
      </c>
      <c r="C28" t="s">
        <v>54</v>
      </c>
      <c r="D28" s="6">
        <v>2020</v>
      </c>
      <c r="E28" s="4" t="s">
        <v>94</v>
      </c>
      <c r="F28" s="4" t="s">
        <v>92</v>
      </c>
      <c r="G28" s="7">
        <v>48370972</v>
      </c>
      <c r="H28" s="7">
        <v>207214299</v>
      </c>
      <c r="I28" s="7">
        <v>0</v>
      </c>
      <c r="J28" s="7">
        <v>30565340</v>
      </c>
      <c r="K28" s="7">
        <v>0</v>
      </c>
      <c r="L28" s="7">
        <v>286150611</v>
      </c>
      <c r="M28" s="7">
        <v>90281755</v>
      </c>
      <c r="N28" s="7">
        <v>32214288</v>
      </c>
      <c r="O28" s="7">
        <v>37273433</v>
      </c>
      <c r="P28" s="7">
        <f t="shared" si="4"/>
        <v>159769476</v>
      </c>
      <c r="Q28" s="7">
        <v>117836305</v>
      </c>
      <c r="R28" s="7">
        <v>22261148</v>
      </c>
      <c r="S28" s="7">
        <v>140097453</v>
      </c>
      <c r="T28" s="7">
        <v>134152734</v>
      </c>
      <c r="U28" s="7">
        <v>5944719</v>
      </c>
      <c r="V28" s="8">
        <f t="shared" si="0"/>
        <v>4.2432741443200972E-2</v>
      </c>
      <c r="W28" s="7">
        <v>-1086605</v>
      </c>
      <c r="X28" s="7">
        <f t="shared" si="1"/>
        <v>139010848</v>
      </c>
      <c r="Y28" s="7">
        <v>4858114</v>
      </c>
      <c r="Z28" s="8">
        <f t="shared" si="2"/>
        <v>3.4947732999945441E-2</v>
      </c>
      <c r="AA28" s="7">
        <v>2517936</v>
      </c>
      <c r="AB28" s="7">
        <v>6026894</v>
      </c>
      <c r="AC28" s="7">
        <f t="shared" si="3"/>
        <v>8544830</v>
      </c>
      <c r="AD28" s="7">
        <v>68836204</v>
      </c>
      <c r="AE28" s="7">
        <v>48073153</v>
      </c>
      <c r="AF28" s="7">
        <v>20763051</v>
      </c>
    </row>
    <row r="29" spans="1:32" x14ac:dyDescent="0.25">
      <c r="A29" s="4">
        <v>44</v>
      </c>
      <c r="B29" s="4">
        <v>6920570</v>
      </c>
      <c r="C29" t="s">
        <v>55</v>
      </c>
      <c r="D29" s="6">
        <v>2020</v>
      </c>
      <c r="E29" s="4" t="s">
        <v>91</v>
      </c>
      <c r="F29" s="4" t="s">
        <v>92</v>
      </c>
      <c r="G29" s="7">
        <v>2115673669</v>
      </c>
      <c r="H29" s="7">
        <v>2442168964</v>
      </c>
      <c r="I29" s="7">
        <v>0</v>
      </c>
      <c r="J29" s="7">
        <v>0</v>
      </c>
      <c r="K29" s="7">
        <v>0</v>
      </c>
      <c r="L29" s="7">
        <v>4557842633</v>
      </c>
      <c r="M29" s="7">
        <v>1041778529</v>
      </c>
      <c r="N29" s="7">
        <v>713739070</v>
      </c>
      <c r="O29" s="7">
        <v>951222957</v>
      </c>
      <c r="P29" s="7">
        <f t="shared" si="4"/>
        <v>2706740556</v>
      </c>
      <c r="Q29" s="7">
        <v>1779908118</v>
      </c>
      <c r="R29" s="7">
        <v>186608115</v>
      </c>
      <c r="S29" s="7">
        <v>1966516234</v>
      </c>
      <c r="T29" s="7">
        <v>2024805358</v>
      </c>
      <c r="U29" s="7">
        <v>-58289124</v>
      </c>
      <c r="V29" s="8">
        <f t="shared" si="0"/>
        <v>-2.9640804887451543E-2</v>
      </c>
      <c r="W29" s="7">
        <v>78461823</v>
      </c>
      <c r="X29" s="7">
        <f t="shared" si="1"/>
        <v>2044978057</v>
      </c>
      <c r="Y29" s="7">
        <v>20172699</v>
      </c>
      <c r="Z29" s="8">
        <f t="shared" si="2"/>
        <v>9.8645063358740962E-3</v>
      </c>
      <c r="AA29" s="7">
        <v>9809798</v>
      </c>
      <c r="AB29" s="7">
        <v>61384160</v>
      </c>
      <c r="AC29" s="7">
        <f t="shared" si="3"/>
        <v>71193958</v>
      </c>
      <c r="AD29" s="7">
        <v>2079716224</v>
      </c>
      <c r="AE29" s="7">
        <v>1010324184</v>
      </c>
      <c r="AF29" s="7">
        <v>1069392039</v>
      </c>
    </row>
    <row r="30" spans="1:32" x14ac:dyDescent="0.25">
      <c r="A30" s="4">
        <v>10</v>
      </c>
      <c r="B30" s="4">
        <v>6920125</v>
      </c>
      <c r="C30" t="s">
        <v>56</v>
      </c>
      <c r="D30" s="6">
        <v>2020</v>
      </c>
      <c r="E30" s="4" t="s">
        <v>94</v>
      </c>
      <c r="F30" s="4" t="s">
        <v>95</v>
      </c>
      <c r="G30" s="7">
        <v>5085559</v>
      </c>
      <c r="H30" s="7">
        <v>40433801</v>
      </c>
      <c r="I30" s="7">
        <v>0</v>
      </c>
      <c r="J30" s="7">
        <v>16564579</v>
      </c>
      <c r="K30" s="7">
        <v>0</v>
      </c>
      <c r="L30" s="7">
        <v>62083939</v>
      </c>
      <c r="M30" s="7">
        <v>8767994</v>
      </c>
      <c r="N30" s="7">
        <v>3772958</v>
      </c>
      <c r="O30" s="7">
        <v>1656881</v>
      </c>
      <c r="P30" s="7">
        <f t="shared" si="4"/>
        <v>14197833</v>
      </c>
      <c r="Q30" s="7">
        <v>44295046</v>
      </c>
      <c r="R30" s="7">
        <v>-484114</v>
      </c>
      <c r="S30" s="7">
        <v>43810932</v>
      </c>
      <c r="T30" s="7">
        <v>43228301</v>
      </c>
      <c r="U30" s="7">
        <v>582631</v>
      </c>
      <c r="V30" s="8">
        <f t="shared" si="0"/>
        <v>1.3298758401213652E-2</v>
      </c>
      <c r="W30" s="7">
        <v>-27026</v>
      </c>
      <c r="X30" s="7">
        <f t="shared" si="1"/>
        <v>43783906</v>
      </c>
      <c r="Y30" s="7">
        <v>555605</v>
      </c>
      <c r="Z30" s="8">
        <f t="shared" si="2"/>
        <v>1.2689708405641105E-2</v>
      </c>
      <c r="AA30" s="7">
        <v>643155</v>
      </c>
      <c r="AB30" s="7">
        <v>2947905</v>
      </c>
      <c r="AC30" s="7">
        <f t="shared" si="3"/>
        <v>3591060</v>
      </c>
      <c r="AD30" s="7"/>
      <c r="AE30" s="7"/>
      <c r="AF30" s="7"/>
    </row>
    <row r="31" spans="1:32" x14ac:dyDescent="0.25">
      <c r="A31" s="4">
        <v>78</v>
      </c>
      <c r="B31" s="4">
        <v>6920163</v>
      </c>
      <c r="C31" t="s">
        <v>57</v>
      </c>
      <c r="D31" s="6">
        <v>2020</v>
      </c>
      <c r="E31" s="4" t="s">
        <v>94</v>
      </c>
      <c r="F31" s="4" t="s">
        <v>95</v>
      </c>
      <c r="G31" s="7">
        <v>26779062</v>
      </c>
      <c r="H31" s="7">
        <v>79804023</v>
      </c>
      <c r="I31" s="7">
        <v>0</v>
      </c>
      <c r="J31" s="7">
        <v>27282461</v>
      </c>
      <c r="K31" s="7">
        <v>0</v>
      </c>
      <c r="L31" s="7">
        <v>133865546</v>
      </c>
      <c r="M31" s="7">
        <v>32622220</v>
      </c>
      <c r="N31" s="7">
        <v>6613441</v>
      </c>
      <c r="O31" s="7">
        <v>5786626</v>
      </c>
      <c r="P31" s="7">
        <f t="shared" si="4"/>
        <v>45022287</v>
      </c>
      <c r="Q31" s="7">
        <v>84208998</v>
      </c>
      <c r="R31" s="7">
        <v>8060591</v>
      </c>
      <c r="S31" s="7">
        <v>92269589</v>
      </c>
      <c r="T31" s="7">
        <v>92490612</v>
      </c>
      <c r="U31" s="7">
        <v>-221023</v>
      </c>
      <c r="V31" s="8">
        <f t="shared" si="0"/>
        <v>-2.3954046224265724E-3</v>
      </c>
      <c r="W31" s="7">
        <v>-101656</v>
      </c>
      <c r="X31" s="7">
        <f t="shared" si="1"/>
        <v>92167933</v>
      </c>
      <c r="Y31" s="7">
        <v>-322679</v>
      </c>
      <c r="Z31" s="8">
        <f t="shared" si="2"/>
        <v>-3.5009898724754954E-3</v>
      </c>
      <c r="AA31" s="7">
        <v>262750</v>
      </c>
      <c r="AB31" s="7">
        <v>4371512</v>
      </c>
      <c r="AC31" s="7">
        <f t="shared" si="3"/>
        <v>4634262</v>
      </c>
      <c r="AD31" s="7">
        <v>49704766</v>
      </c>
      <c r="AE31" s="7">
        <v>29052972</v>
      </c>
      <c r="AF31" s="7">
        <v>20651794</v>
      </c>
    </row>
    <row r="32" spans="1:32" x14ac:dyDescent="0.25">
      <c r="A32" s="4">
        <v>95</v>
      </c>
      <c r="B32" s="4">
        <v>6920051</v>
      </c>
      <c r="C32" t="s">
        <v>58</v>
      </c>
      <c r="D32" s="6">
        <v>2020</v>
      </c>
      <c r="E32" s="4" t="s">
        <v>91</v>
      </c>
      <c r="F32" s="4" t="s">
        <v>92</v>
      </c>
      <c r="G32" s="7">
        <v>1288982163</v>
      </c>
      <c r="H32" s="7">
        <v>694259775</v>
      </c>
      <c r="I32" s="7">
        <v>0</v>
      </c>
      <c r="J32" s="7">
        <v>49855105</v>
      </c>
      <c r="K32" s="7">
        <v>0</v>
      </c>
      <c r="L32" s="7">
        <v>2033097044</v>
      </c>
      <c r="M32" s="7">
        <v>756159691</v>
      </c>
      <c r="N32" s="7">
        <v>308756968</v>
      </c>
      <c r="O32" s="7">
        <v>203880806</v>
      </c>
      <c r="P32" s="7">
        <f t="shared" si="4"/>
        <v>1268797465</v>
      </c>
      <c r="Q32" s="7">
        <v>715281006</v>
      </c>
      <c r="R32" s="7">
        <v>27738641</v>
      </c>
      <c r="S32" s="7">
        <v>743019647</v>
      </c>
      <c r="T32" s="7">
        <v>671823588</v>
      </c>
      <c r="U32" s="7">
        <v>71196059</v>
      </c>
      <c r="V32" s="8">
        <f t="shared" si="0"/>
        <v>9.5819887519071209E-2</v>
      </c>
      <c r="W32" s="7">
        <v>133839</v>
      </c>
      <c r="X32" s="7">
        <f t="shared" si="1"/>
        <v>743153486</v>
      </c>
      <c r="Y32" s="7">
        <v>71329899</v>
      </c>
      <c r="Z32" s="8">
        <f t="shared" si="2"/>
        <v>9.5982728122464861E-2</v>
      </c>
      <c r="AA32" s="7">
        <v>6565942</v>
      </c>
      <c r="AB32" s="7">
        <v>42452630</v>
      </c>
      <c r="AC32" s="7">
        <f t="shared" si="3"/>
        <v>49018572</v>
      </c>
      <c r="AD32" s="7">
        <v>1203658949</v>
      </c>
      <c r="AE32" s="7">
        <v>696011318</v>
      </c>
      <c r="AF32" s="7">
        <v>507647631</v>
      </c>
    </row>
    <row r="33" spans="1:32" x14ac:dyDescent="0.25">
      <c r="A33" s="4">
        <v>57</v>
      </c>
      <c r="B33" s="4">
        <v>6920160</v>
      </c>
      <c r="C33" t="s">
        <v>59</v>
      </c>
      <c r="D33" s="6">
        <v>2020</v>
      </c>
      <c r="E33" s="4" t="s">
        <v>91</v>
      </c>
      <c r="F33" s="4" t="s">
        <v>92</v>
      </c>
      <c r="G33" s="7">
        <v>86799278</v>
      </c>
      <c r="H33" s="7">
        <v>163783500</v>
      </c>
      <c r="I33" s="7">
        <v>0</v>
      </c>
      <c r="J33" s="7">
        <v>6969142</v>
      </c>
      <c r="K33" s="7">
        <v>0</v>
      </c>
      <c r="L33" s="7">
        <v>257551920</v>
      </c>
      <c r="M33" s="7">
        <v>67254546</v>
      </c>
      <c r="N33" s="7">
        <v>66703891</v>
      </c>
      <c r="O33" s="7">
        <v>18831768</v>
      </c>
      <c r="P33" s="7">
        <f t="shared" si="4"/>
        <v>152790205</v>
      </c>
      <c r="Q33" s="7">
        <v>93579534</v>
      </c>
      <c r="R33" s="7">
        <v>6910715</v>
      </c>
      <c r="S33" s="7">
        <v>100490249</v>
      </c>
      <c r="T33" s="7">
        <v>132954052</v>
      </c>
      <c r="U33" s="7">
        <v>-32463803</v>
      </c>
      <c r="V33" s="8">
        <f t="shared" si="0"/>
        <v>-0.32305425972225427</v>
      </c>
      <c r="W33" s="7">
        <v>75633</v>
      </c>
      <c r="X33" s="7">
        <f t="shared" si="1"/>
        <v>100565882</v>
      </c>
      <c r="Y33" s="7">
        <v>-32388170</v>
      </c>
      <c r="Z33" s="8">
        <f t="shared" si="2"/>
        <v>-0.32205922481741872</v>
      </c>
      <c r="AA33" s="7">
        <v>1270896</v>
      </c>
      <c r="AB33" s="7">
        <v>9911286</v>
      </c>
      <c r="AC33" s="7">
        <f t="shared" si="3"/>
        <v>11182182</v>
      </c>
      <c r="AD33" s="7"/>
      <c r="AE33" s="7"/>
      <c r="AF33" s="7"/>
    </row>
    <row r="34" spans="1:32" x14ac:dyDescent="0.25">
      <c r="A34" s="4">
        <v>49</v>
      </c>
      <c r="B34" s="4">
        <v>6920172</v>
      </c>
      <c r="C34" t="s">
        <v>60</v>
      </c>
      <c r="D34" s="6">
        <v>2020</v>
      </c>
      <c r="E34" s="4" t="s">
        <v>93</v>
      </c>
      <c r="F34" s="4" t="s">
        <v>95</v>
      </c>
      <c r="G34" s="7">
        <v>2548632</v>
      </c>
      <c r="H34" s="7">
        <v>5761478</v>
      </c>
      <c r="I34" s="7">
        <v>0</v>
      </c>
      <c r="J34" s="7">
        <v>2477715</v>
      </c>
      <c r="K34" s="7">
        <f>855424+1248031</f>
        <v>2103455</v>
      </c>
      <c r="L34" s="7">
        <v>12891280</v>
      </c>
      <c r="M34" s="7">
        <v>-420607</v>
      </c>
      <c r="N34" s="7">
        <v>417457</v>
      </c>
      <c r="O34" s="7">
        <v>799061</v>
      </c>
      <c r="P34" s="7">
        <f t="shared" si="4"/>
        <v>795911</v>
      </c>
      <c r="Q34" s="7">
        <v>11644364</v>
      </c>
      <c r="R34" s="7">
        <v>374348</v>
      </c>
      <c r="S34" s="7">
        <v>12018712</v>
      </c>
      <c r="T34" s="7">
        <v>15181812</v>
      </c>
      <c r="U34" s="7">
        <v>-3163100</v>
      </c>
      <c r="V34" s="8">
        <f t="shared" ref="V34:V61" si="5">U34/S34</f>
        <v>-0.26318127932510571</v>
      </c>
      <c r="W34" s="7">
        <v>3016569</v>
      </c>
      <c r="X34" s="7">
        <f t="shared" ref="X34:X61" si="6">SUM(S34+W34)</f>
        <v>15035281</v>
      </c>
      <c r="Y34" s="7">
        <v>-146531</v>
      </c>
      <c r="Z34" s="8">
        <f t="shared" ref="Z34:Z61" si="7">Y34/(S34+W34)</f>
        <v>-9.7458105372290674E-3</v>
      </c>
      <c r="AA34" s="7">
        <v>153486</v>
      </c>
      <c r="AB34" s="7">
        <v>297519</v>
      </c>
      <c r="AC34" s="7">
        <f t="shared" ref="AC34:AC61" si="8">AB34+AA34</f>
        <v>451005</v>
      </c>
      <c r="AD34" s="7">
        <v>13046876</v>
      </c>
      <c r="AE34" s="7">
        <v>8697452</v>
      </c>
      <c r="AF34" s="7">
        <v>4349424</v>
      </c>
    </row>
    <row r="35" spans="1:32" x14ac:dyDescent="0.25">
      <c r="A35" s="4">
        <v>25</v>
      </c>
      <c r="B35" s="4">
        <v>6920190</v>
      </c>
      <c r="C35" t="s">
        <v>61</v>
      </c>
      <c r="D35" s="6">
        <v>2020</v>
      </c>
      <c r="E35" s="4" t="s">
        <v>94</v>
      </c>
      <c r="F35" s="4" t="s">
        <v>95</v>
      </c>
      <c r="G35" s="7">
        <v>26174686</v>
      </c>
      <c r="H35" s="7">
        <v>148105019</v>
      </c>
      <c r="I35" s="7">
        <v>0</v>
      </c>
      <c r="J35" s="7">
        <v>0</v>
      </c>
      <c r="K35" s="7">
        <v>0</v>
      </c>
      <c r="L35" s="7">
        <v>174279704</v>
      </c>
      <c r="M35" s="7">
        <v>49727901</v>
      </c>
      <c r="N35" s="7">
        <v>12027050</v>
      </c>
      <c r="O35" s="7">
        <v>11390683</v>
      </c>
      <c r="P35" s="7">
        <f t="shared" si="4"/>
        <v>73145634</v>
      </c>
      <c r="Q35" s="7">
        <v>94354193</v>
      </c>
      <c r="R35" s="7">
        <v>12461440</v>
      </c>
      <c r="S35" s="7">
        <v>106815633</v>
      </c>
      <c r="T35" s="7">
        <v>100181989</v>
      </c>
      <c r="U35" s="7">
        <v>6633645</v>
      </c>
      <c r="V35" s="8">
        <f t="shared" si="5"/>
        <v>6.210369038397217E-2</v>
      </c>
      <c r="W35" s="7">
        <v>817057</v>
      </c>
      <c r="X35" s="7">
        <f t="shared" si="6"/>
        <v>107632690</v>
      </c>
      <c r="Y35" s="7">
        <v>7450701</v>
      </c>
      <c r="Z35" s="8">
        <f t="shared" si="7"/>
        <v>6.9223402295343545E-2</v>
      </c>
      <c r="AA35" s="7">
        <v>809323</v>
      </c>
      <c r="AB35" s="7">
        <v>5970556</v>
      </c>
      <c r="AC35" s="7">
        <f t="shared" si="8"/>
        <v>6779879</v>
      </c>
      <c r="AD35" s="7">
        <v>112492055</v>
      </c>
      <c r="AE35" s="7">
        <v>77010082</v>
      </c>
      <c r="AF35" s="7">
        <v>35481974</v>
      </c>
    </row>
    <row r="36" spans="1:32" x14ac:dyDescent="0.25">
      <c r="A36" s="4">
        <v>52</v>
      </c>
      <c r="B36" s="4">
        <v>6920290</v>
      </c>
      <c r="C36" t="s">
        <v>62</v>
      </c>
      <c r="D36" s="6">
        <v>2020</v>
      </c>
      <c r="E36" s="4" t="s">
        <v>91</v>
      </c>
      <c r="F36" s="4" t="s">
        <v>92</v>
      </c>
      <c r="G36" s="7">
        <v>243110487</v>
      </c>
      <c r="H36" s="7">
        <v>369328240</v>
      </c>
      <c r="I36" s="7">
        <v>0</v>
      </c>
      <c r="J36" s="7">
        <v>0</v>
      </c>
      <c r="K36" s="7">
        <v>6698628</v>
      </c>
      <c r="L36" s="7">
        <v>619137355</v>
      </c>
      <c r="M36" s="7">
        <v>254869061</v>
      </c>
      <c r="N36" s="7">
        <v>93409980</v>
      </c>
      <c r="O36" s="7">
        <v>61499765</v>
      </c>
      <c r="P36" s="7">
        <f t="shared" si="4"/>
        <v>409778806</v>
      </c>
      <c r="Q36" s="7">
        <v>196143147</v>
      </c>
      <c r="R36" s="7">
        <v>19125880</v>
      </c>
      <c r="S36" s="7">
        <v>215269027</v>
      </c>
      <c r="T36" s="7">
        <v>221907507</v>
      </c>
      <c r="U36" s="7">
        <v>-6638481</v>
      </c>
      <c r="V36" s="8">
        <f t="shared" si="5"/>
        <v>-3.0838068497424851E-2</v>
      </c>
      <c r="W36" s="7">
        <v>822176</v>
      </c>
      <c r="X36" s="7">
        <f t="shared" si="6"/>
        <v>216091203</v>
      </c>
      <c r="Y36" s="7">
        <v>-5816304</v>
      </c>
      <c r="Z36" s="8">
        <f t="shared" si="7"/>
        <v>-2.6915968439492653E-2</v>
      </c>
      <c r="AA36" s="7">
        <v>265542</v>
      </c>
      <c r="AB36" s="7">
        <v>12949860</v>
      </c>
      <c r="AC36" s="7">
        <f t="shared" si="8"/>
        <v>13215402</v>
      </c>
      <c r="AD36" s="7">
        <v>197262197</v>
      </c>
      <c r="AE36" s="7">
        <v>157308648</v>
      </c>
      <c r="AF36" s="7">
        <v>39953549</v>
      </c>
    </row>
    <row r="37" spans="1:32" x14ac:dyDescent="0.25">
      <c r="A37" s="4">
        <v>54</v>
      </c>
      <c r="B37" s="4">
        <v>6920296</v>
      </c>
      <c r="C37" t="s">
        <v>63</v>
      </c>
      <c r="D37" s="6">
        <v>2020</v>
      </c>
      <c r="E37" s="4" t="s">
        <v>91</v>
      </c>
      <c r="F37" s="4" t="s">
        <v>92</v>
      </c>
      <c r="G37" s="7">
        <v>78336909</v>
      </c>
      <c r="H37" s="7">
        <v>173658969</v>
      </c>
      <c r="I37" s="7">
        <v>0</v>
      </c>
      <c r="J37" s="7">
        <v>0</v>
      </c>
      <c r="K37" s="7">
        <v>0</v>
      </c>
      <c r="L37" s="7">
        <v>251995879</v>
      </c>
      <c r="M37" s="7">
        <v>77806983</v>
      </c>
      <c r="N37" s="7">
        <v>37191814</v>
      </c>
      <c r="O37" s="7">
        <v>23359524</v>
      </c>
      <c r="P37" s="7">
        <f t="shared" si="4"/>
        <v>138358321</v>
      </c>
      <c r="Q37" s="7">
        <v>104457652</v>
      </c>
      <c r="R37" s="7">
        <v>8821868</v>
      </c>
      <c r="S37" s="7">
        <v>113279521</v>
      </c>
      <c r="T37" s="7">
        <v>114849878</v>
      </c>
      <c r="U37" s="7">
        <v>-1570360</v>
      </c>
      <c r="V37" s="8">
        <f t="shared" si="5"/>
        <v>-1.3862699860815971E-2</v>
      </c>
      <c r="W37" s="7">
        <v>510707</v>
      </c>
      <c r="X37" s="7">
        <f t="shared" si="6"/>
        <v>113790228</v>
      </c>
      <c r="Y37" s="7">
        <v>-1059653</v>
      </c>
      <c r="Z37" s="8">
        <f t="shared" si="7"/>
        <v>-9.3123374355133549E-3</v>
      </c>
      <c r="AA37" s="7">
        <v>109074</v>
      </c>
      <c r="AB37" s="7">
        <v>9070831</v>
      </c>
      <c r="AC37" s="7">
        <f t="shared" si="8"/>
        <v>9179905</v>
      </c>
      <c r="AD37" s="7">
        <v>78856662</v>
      </c>
      <c r="AE37" s="7">
        <v>63371289</v>
      </c>
      <c r="AF37" s="7">
        <v>15485373</v>
      </c>
    </row>
    <row r="38" spans="1:32" x14ac:dyDescent="0.25">
      <c r="A38" s="4">
        <v>42</v>
      </c>
      <c r="B38" s="4">
        <v>6920315</v>
      </c>
      <c r="C38" t="s">
        <v>64</v>
      </c>
      <c r="D38" s="6">
        <v>2020</v>
      </c>
      <c r="E38" s="4" t="s">
        <v>94</v>
      </c>
      <c r="F38" s="4" t="s">
        <v>92</v>
      </c>
      <c r="G38" s="7">
        <v>55664277</v>
      </c>
      <c r="H38" s="7">
        <v>208257931</v>
      </c>
      <c r="I38" s="7">
        <v>0</v>
      </c>
      <c r="J38" s="7">
        <v>0</v>
      </c>
      <c r="K38" s="7">
        <v>0</v>
      </c>
      <c r="L38" s="7">
        <v>263922208</v>
      </c>
      <c r="M38" s="7">
        <v>76434545</v>
      </c>
      <c r="N38" s="7">
        <v>30733307</v>
      </c>
      <c r="O38" s="7">
        <v>22682382</v>
      </c>
      <c r="P38" s="7">
        <f t="shared" si="4"/>
        <v>129850234</v>
      </c>
      <c r="Q38" s="7">
        <v>123569597</v>
      </c>
      <c r="R38" s="7">
        <v>3592018</v>
      </c>
      <c r="S38" s="7">
        <v>127161615</v>
      </c>
      <c r="T38" s="7">
        <v>110049550</v>
      </c>
      <c r="U38" s="7">
        <v>17112065</v>
      </c>
      <c r="V38" s="8">
        <f t="shared" si="5"/>
        <v>0.13456942175514208</v>
      </c>
      <c r="W38" s="7">
        <v>61855</v>
      </c>
      <c r="X38" s="7">
        <f t="shared" si="6"/>
        <v>127223470</v>
      </c>
      <c r="Y38" s="7">
        <v>17173920</v>
      </c>
      <c r="Z38" s="8">
        <f t="shared" si="7"/>
        <v>0.13499018695214021</v>
      </c>
      <c r="AA38" s="7">
        <v>264829</v>
      </c>
      <c r="AB38" s="7">
        <v>10237549</v>
      </c>
      <c r="AC38" s="7">
        <f t="shared" si="8"/>
        <v>10502378</v>
      </c>
      <c r="AD38" s="7">
        <v>90709863</v>
      </c>
      <c r="AE38" s="7">
        <v>51159940</v>
      </c>
      <c r="AF38" s="7">
        <v>39549923</v>
      </c>
    </row>
    <row r="39" spans="1:32" x14ac:dyDescent="0.25">
      <c r="A39" s="4">
        <v>53</v>
      </c>
      <c r="B39" s="4">
        <v>6920520</v>
      </c>
      <c r="C39" s="5" t="s">
        <v>65</v>
      </c>
      <c r="D39" s="6">
        <v>2020</v>
      </c>
      <c r="E39" s="4" t="s">
        <v>91</v>
      </c>
      <c r="F39" s="4" t="s">
        <v>92</v>
      </c>
      <c r="G39" s="7">
        <v>782515128</v>
      </c>
      <c r="H39" s="7">
        <v>1008582118</v>
      </c>
      <c r="I39" s="7">
        <v>0</v>
      </c>
      <c r="J39" s="7">
        <v>0</v>
      </c>
      <c r="K39" s="7">
        <v>35656244</v>
      </c>
      <c r="L39" s="7">
        <v>1826753490</v>
      </c>
      <c r="M39" s="7">
        <v>554425918</v>
      </c>
      <c r="N39" s="7">
        <v>252784072</v>
      </c>
      <c r="O39" s="7">
        <v>173836711</v>
      </c>
      <c r="P39" s="7">
        <f t="shared" si="4"/>
        <v>981046701</v>
      </c>
      <c r="Q39" s="7">
        <v>805314415</v>
      </c>
      <c r="R39" s="7">
        <v>161861939</v>
      </c>
      <c r="S39" s="7">
        <v>967176354</v>
      </c>
      <c r="T39" s="7">
        <v>913399446</v>
      </c>
      <c r="U39" s="7">
        <v>53776909</v>
      </c>
      <c r="V39" s="8">
        <f t="shared" si="5"/>
        <v>5.5601968325209902E-2</v>
      </c>
      <c r="W39" s="7">
        <v>14116202</v>
      </c>
      <c r="X39" s="7">
        <f t="shared" si="6"/>
        <v>981292556</v>
      </c>
      <c r="Y39" s="7">
        <v>67893111</v>
      </c>
      <c r="Z39" s="8">
        <f t="shared" si="7"/>
        <v>6.9187430990763576E-2</v>
      </c>
      <c r="AA39" s="7">
        <v>3678171</v>
      </c>
      <c r="AB39" s="7">
        <v>36714203</v>
      </c>
      <c r="AC39" s="7">
        <f t="shared" si="8"/>
        <v>40392374</v>
      </c>
      <c r="AD39" s="7">
        <v>733608398</v>
      </c>
      <c r="AE39" s="7">
        <v>519802545</v>
      </c>
      <c r="AF39" s="7">
        <v>213805854</v>
      </c>
    </row>
    <row r="40" spans="1:32" x14ac:dyDescent="0.25">
      <c r="A40" s="4">
        <v>55</v>
      </c>
      <c r="B40" s="4">
        <v>6920725</v>
      </c>
      <c r="C40" t="s">
        <v>66</v>
      </c>
      <c r="D40" s="6">
        <v>2020</v>
      </c>
      <c r="E40" s="4" t="s">
        <v>94</v>
      </c>
      <c r="F40" s="4" t="s">
        <v>95</v>
      </c>
      <c r="G40" s="7">
        <v>21038870</v>
      </c>
      <c r="H40" s="7">
        <v>104652116</v>
      </c>
      <c r="I40" s="7">
        <v>0</v>
      </c>
      <c r="J40" s="7">
        <v>0</v>
      </c>
      <c r="K40" s="7">
        <v>0</v>
      </c>
      <c r="L40" s="7">
        <v>125690986</v>
      </c>
      <c r="M40" s="7">
        <v>38444206</v>
      </c>
      <c r="N40" s="7">
        <v>13118530</v>
      </c>
      <c r="O40" s="7">
        <v>7869381</v>
      </c>
      <c r="P40" s="7">
        <f t="shared" si="4"/>
        <v>59432117</v>
      </c>
      <c r="Q40" s="7">
        <v>61928313</v>
      </c>
      <c r="R40" s="7">
        <v>9580022</v>
      </c>
      <c r="S40" s="7">
        <v>71508335</v>
      </c>
      <c r="T40" s="7">
        <v>76488991</v>
      </c>
      <c r="U40" s="7">
        <v>-4980656</v>
      </c>
      <c r="V40" s="8">
        <f t="shared" si="5"/>
        <v>-6.9651404972581168E-2</v>
      </c>
      <c r="W40" s="7">
        <v>-29154</v>
      </c>
      <c r="X40" s="7">
        <f t="shared" si="6"/>
        <v>71479181</v>
      </c>
      <c r="Y40" s="7">
        <v>-5009810</v>
      </c>
      <c r="Z40" s="8">
        <f t="shared" si="7"/>
        <v>-7.0087680495387883E-2</v>
      </c>
      <c r="AA40" s="7">
        <v>367708</v>
      </c>
      <c r="AB40" s="7">
        <v>3962847</v>
      </c>
      <c r="AC40" s="7">
        <f t="shared" si="8"/>
        <v>4330555</v>
      </c>
      <c r="AD40" s="7">
        <v>37705546</v>
      </c>
      <c r="AE40" s="7">
        <v>23888096</v>
      </c>
      <c r="AF40" s="7">
        <v>13817450</v>
      </c>
    </row>
    <row r="41" spans="1:32" x14ac:dyDescent="0.25">
      <c r="A41" s="4">
        <v>67</v>
      </c>
      <c r="B41" s="4">
        <v>6920540</v>
      </c>
      <c r="C41" t="s">
        <v>67</v>
      </c>
      <c r="D41" s="6">
        <v>2020</v>
      </c>
      <c r="E41" s="4" t="s">
        <v>91</v>
      </c>
      <c r="F41" s="4" t="s">
        <v>92</v>
      </c>
      <c r="G41" s="7">
        <v>1098978592</v>
      </c>
      <c r="H41" s="7">
        <v>875593550</v>
      </c>
      <c r="I41" s="7">
        <v>0</v>
      </c>
      <c r="J41" s="7">
        <v>0</v>
      </c>
      <c r="K41" s="7">
        <v>0</v>
      </c>
      <c r="L41" s="7">
        <v>1974572141</v>
      </c>
      <c r="M41" s="7">
        <v>598097582</v>
      </c>
      <c r="N41" s="7">
        <v>236648503</v>
      </c>
      <c r="O41" s="7">
        <v>177678409</v>
      </c>
      <c r="P41" s="7">
        <f t="shared" si="4"/>
        <v>1012424494</v>
      </c>
      <c r="Q41" s="7">
        <v>917217734</v>
      </c>
      <c r="R41" s="7">
        <v>79405096</v>
      </c>
      <c r="S41" s="7">
        <v>996622830</v>
      </c>
      <c r="T41" s="7">
        <v>878779913</v>
      </c>
      <c r="U41" s="7">
        <v>117842917</v>
      </c>
      <c r="V41" s="8">
        <f t="shared" si="5"/>
        <v>0.118242241149543</v>
      </c>
      <c r="W41" s="7">
        <v>23291338</v>
      </c>
      <c r="X41" s="7">
        <f t="shared" si="6"/>
        <v>1019914168</v>
      </c>
      <c r="Y41" s="7">
        <v>141134254</v>
      </c>
      <c r="Z41" s="8">
        <f t="shared" si="7"/>
        <v>0.1383785601064422</v>
      </c>
      <c r="AA41" s="7">
        <v>3297888</v>
      </c>
      <c r="AB41" s="7">
        <v>41632024</v>
      </c>
      <c r="AC41" s="7">
        <f t="shared" si="8"/>
        <v>44929912</v>
      </c>
      <c r="AD41" s="7">
        <v>764396563</v>
      </c>
      <c r="AE41" s="7">
        <v>544633172</v>
      </c>
      <c r="AF41" s="7">
        <v>219733391</v>
      </c>
    </row>
    <row r="42" spans="1:32" x14ac:dyDescent="0.25">
      <c r="A42" s="4">
        <v>74</v>
      </c>
      <c r="B42" s="4">
        <v>6920350</v>
      </c>
      <c r="C42" t="s">
        <v>68</v>
      </c>
      <c r="D42" s="6">
        <v>2020</v>
      </c>
      <c r="E42" s="4" t="s">
        <v>91</v>
      </c>
      <c r="F42" s="4" t="s">
        <v>92</v>
      </c>
      <c r="G42" s="7">
        <v>113391914</v>
      </c>
      <c r="H42" s="7">
        <v>165878668</v>
      </c>
      <c r="I42" s="7">
        <v>0</v>
      </c>
      <c r="J42" s="7">
        <v>0</v>
      </c>
      <c r="K42" s="7">
        <v>0</v>
      </c>
      <c r="L42" s="7">
        <v>279270583</v>
      </c>
      <c r="M42" s="7">
        <v>73873379</v>
      </c>
      <c r="N42" s="7">
        <v>46195484</v>
      </c>
      <c r="O42" s="7">
        <v>25525975</v>
      </c>
      <c r="P42" s="7">
        <f t="shared" si="4"/>
        <v>145594838</v>
      </c>
      <c r="Q42" s="7">
        <v>125586898</v>
      </c>
      <c r="R42" s="7">
        <v>13071458</v>
      </c>
      <c r="S42" s="7">
        <v>138658356</v>
      </c>
      <c r="T42" s="7">
        <v>131591258</v>
      </c>
      <c r="U42" s="7">
        <v>7067097</v>
      </c>
      <c r="V42" s="8">
        <f t="shared" si="5"/>
        <v>5.0967696458192539E-2</v>
      </c>
      <c r="W42" s="7">
        <v>754364</v>
      </c>
      <c r="X42" s="7">
        <f t="shared" si="6"/>
        <v>139412720</v>
      </c>
      <c r="Y42" s="7">
        <v>7821462</v>
      </c>
      <c r="Z42" s="8">
        <f t="shared" si="7"/>
        <v>5.6102929488786965E-2</v>
      </c>
      <c r="AA42" s="7">
        <v>-218952</v>
      </c>
      <c r="AB42" s="7">
        <v>8307799</v>
      </c>
      <c r="AC42" s="7">
        <f t="shared" si="8"/>
        <v>8088847</v>
      </c>
      <c r="AD42" s="7">
        <v>129655273</v>
      </c>
      <c r="AE42" s="7">
        <v>100600251</v>
      </c>
      <c r="AF42" s="7">
        <v>29055022</v>
      </c>
    </row>
    <row r="43" spans="1:32" x14ac:dyDescent="0.25">
      <c r="A43" s="4">
        <v>58</v>
      </c>
      <c r="B43" s="4">
        <v>6920708</v>
      </c>
      <c r="C43" t="s">
        <v>69</v>
      </c>
      <c r="D43" s="6">
        <v>2020</v>
      </c>
      <c r="E43" s="4" t="s">
        <v>91</v>
      </c>
      <c r="F43" s="4" t="s">
        <v>92</v>
      </c>
      <c r="G43" s="7">
        <v>1063859267</v>
      </c>
      <c r="H43" s="7">
        <v>740165835</v>
      </c>
      <c r="I43" s="7">
        <v>0</v>
      </c>
      <c r="J43" s="7">
        <v>71869353</v>
      </c>
      <c r="K43" s="7">
        <v>0</v>
      </c>
      <c r="L43" s="7">
        <v>1875894455</v>
      </c>
      <c r="M43" s="7">
        <v>655752419</v>
      </c>
      <c r="N43" s="7">
        <v>239686609</v>
      </c>
      <c r="O43" s="7">
        <v>148077907</v>
      </c>
      <c r="P43" s="7">
        <f t="shared" si="4"/>
        <v>1043516935</v>
      </c>
      <c r="Q43" s="7">
        <v>767322201</v>
      </c>
      <c r="R43" s="7">
        <v>61901367</v>
      </c>
      <c r="S43" s="7">
        <v>829223568</v>
      </c>
      <c r="T43" s="7">
        <v>793349006</v>
      </c>
      <c r="U43" s="7">
        <v>35874562</v>
      </c>
      <c r="V43" s="8">
        <f t="shared" si="5"/>
        <v>4.3262834517023764E-2</v>
      </c>
      <c r="W43" s="7">
        <v>23884734</v>
      </c>
      <c r="X43" s="7">
        <f t="shared" si="6"/>
        <v>853108302</v>
      </c>
      <c r="Y43" s="7">
        <v>59759296</v>
      </c>
      <c r="Z43" s="8">
        <f t="shared" si="7"/>
        <v>7.0048897496252469E-2</v>
      </c>
      <c r="AA43" s="7">
        <v>11779213</v>
      </c>
      <c r="AB43" s="7">
        <v>53276106</v>
      </c>
      <c r="AC43" s="7">
        <f t="shared" si="8"/>
        <v>65055319</v>
      </c>
      <c r="AD43" s="7">
        <v>1112756808</v>
      </c>
      <c r="AE43" s="7">
        <v>564194897</v>
      </c>
      <c r="AF43" s="7">
        <v>548561911</v>
      </c>
    </row>
    <row r="44" spans="1:32" x14ac:dyDescent="0.25">
      <c r="A44" s="4">
        <v>72</v>
      </c>
      <c r="B44" s="4">
        <v>6920130</v>
      </c>
      <c r="C44" t="s">
        <v>70</v>
      </c>
      <c r="D44" s="6">
        <v>2020</v>
      </c>
      <c r="E44" s="4" t="s">
        <v>94</v>
      </c>
      <c r="F44" s="4" t="s">
        <v>95</v>
      </c>
      <c r="G44" s="7">
        <v>709750</v>
      </c>
      <c r="H44" s="7">
        <v>61713519</v>
      </c>
      <c r="I44" s="7">
        <v>3278977</v>
      </c>
      <c r="J44" s="7">
        <v>2292545</v>
      </c>
      <c r="K44" s="7">
        <v>0</v>
      </c>
      <c r="L44" s="7">
        <v>67994791</v>
      </c>
      <c r="M44" s="7">
        <v>13917379</v>
      </c>
      <c r="N44" s="7">
        <v>9917076</v>
      </c>
      <c r="O44" s="7">
        <v>4035795</v>
      </c>
      <c r="P44" s="7">
        <f t="shared" si="4"/>
        <v>27870250</v>
      </c>
      <c r="Q44" s="7">
        <v>36020707</v>
      </c>
      <c r="R44" s="7">
        <v>1003871</v>
      </c>
      <c r="S44" s="7">
        <v>37024578</v>
      </c>
      <c r="T44" s="7">
        <v>30684506</v>
      </c>
      <c r="U44" s="7">
        <v>6340072</v>
      </c>
      <c r="V44" s="8">
        <f t="shared" si="5"/>
        <v>0.17123954795649526</v>
      </c>
      <c r="W44" s="7">
        <v>0</v>
      </c>
      <c r="X44" s="7">
        <f t="shared" si="6"/>
        <v>37024578</v>
      </c>
      <c r="Y44" s="7">
        <v>6340072</v>
      </c>
      <c r="Z44" s="8">
        <f t="shared" si="7"/>
        <v>0.17123954795649526</v>
      </c>
      <c r="AA44" s="7">
        <v>899030</v>
      </c>
      <c r="AB44" s="7">
        <v>3204804</v>
      </c>
      <c r="AC44" s="7">
        <f t="shared" si="8"/>
        <v>4103834</v>
      </c>
      <c r="AD44" s="7">
        <v>26785119</v>
      </c>
      <c r="AE44" s="7">
        <v>13884411</v>
      </c>
      <c r="AF44" s="7">
        <v>12900708</v>
      </c>
    </row>
    <row r="45" spans="1:32" x14ac:dyDescent="0.25">
      <c r="A45" s="4">
        <v>1</v>
      </c>
      <c r="B45" s="4">
        <v>6920010</v>
      </c>
      <c r="C45" t="s">
        <v>71</v>
      </c>
      <c r="D45" s="6">
        <v>2020</v>
      </c>
      <c r="E45" s="4" t="s">
        <v>91</v>
      </c>
      <c r="F45" s="4" t="s">
        <v>92</v>
      </c>
      <c r="G45" s="7">
        <v>83633852</v>
      </c>
      <c r="H45" s="7">
        <v>205899640</v>
      </c>
      <c r="I45" s="7">
        <v>0</v>
      </c>
      <c r="J45" s="7">
        <v>58947781</v>
      </c>
      <c r="K45" s="7">
        <v>17747429</v>
      </c>
      <c r="L45" s="7">
        <v>366228703</v>
      </c>
      <c r="M45" s="7">
        <v>107129313</v>
      </c>
      <c r="N45" s="7">
        <v>44280787</v>
      </c>
      <c r="O45" s="7">
        <v>29026423</v>
      </c>
      <c r="P45" s="7">
        <f t="shared" si="4"/>
        <v>180436523</v>
      </c>
      <c r="Q45" s="7">
        <v>179254139</v>
      </c>
      <c r="R45" s="7">
        <v>30051623</v>
      </c>
      <c r="S45" s="7">
        <v>209305762</v>
      </c>
      <c r="T45" s="7">
        <v>204931821</v>
      </c>
      <c r="U45" s="7">
        <v>4373941</v>
      </c>
      <c r="V45" s="8">
        <f t="shared" si="5"/>
        <v>2.0897375008720496E-2</v>
      </c>
      <c r="W45" s="7">
        <v>1302410</v>
      </c>
      <c r="X45" s="7">
        <f t="shared" si="6"/>
        <v>210608172</v>
      </c>
      <c r="Y45" s="7">
        <v>5676351</v>
      </c>
      <c r="Z45" s="8">
        <f t="shared" si="7"/>
        <v>2.6952187781203476E-2</v>
      </c>
      <c r="AA45" s="7">
        <v>1455525</v>
      </c>
      <c r="AB45" s="7">
        <v>5082516</v>
      </c>
      <c r="AC45" s="7">
        <f t="shared" si="8"/>
        <v>6538041</v>
      </c>
      <c r="AD45" s="7">
        <v>85730898</v>
      </c>
      <c r="AE45" s="7">
        <v>53889868</v>
      </c>
      <c r="AF45" s="7">
        <v>31841030</v>
      </c>
    </row>
    <row r="46" spans="1:32" x14ac:dyDescent="0.25">
      <c r="A46" s="4">
        <v>28</v>
      </c>
      <c r="B46" s="4">
        <v>6920241</v>
      </c>
      <c r="C46" t="s">
        <v>72</v>
      </c>
      <c r="D46" s="6">
        <v>2020</v>
      </c>
      <c r="E46" s="4" t="s">
        <v>94</v>
      </c>
      <c r="F46" s="4" t="s">
        <v>95</v>
      </c>
      <c r="G46" s="7">
        <v>49100429</v>
      </c>
      <c r="H46" s="7">
        <v>149071760</v>
      </c>
      <c r="I46" s="7">
        <v>0</v>
      </c>
      <c r="J46" s="7">
        <v>35988425</v>
      </c>
      <c r="K46" s="7">
        <v>0</v>
      </c>
      <c r="L46" s="7">
        <v>234160615</v>
      </c>
      <c r="M46" s="7">
        <v>64009866</v>
      </c>
      <c r="N46" s="7">
        <v>22828778</v>
      </c>
      <c r="O46" s="7">
        <v>16167929</v>
      </c>
      <c r="P46" s="7">
        <f t="shared" si="4"/>
        <v>103006573</v>
      </c>
      <c r="Q46" s="7">
        <v>125278756</v>
      </c>
      <c r="R46" s="7">
        <v>24868334</v>
      </c>
      <c r="S46" s="7">
        <v>150147090</v>
      </c>
      <c r="T46" s="7">
        <v>131592718</v>
      </c>
      <c r="U46" s="7">
        <v>18554371</v>
      </c>
      <c r="V46" s="8">
        <f t="shared" si="5"/>
        <v>0.12357462938509164</v>
      </c>
      <c r="W46" s="7">
        <v>1902324</v>
      </c>
      <c r="X46" s="7">
        <f t="shared" si="6"/>
        <v>152049414</v>
      </c>
      <c r="Y46" s="7">
        <v>20456695</v>
      </c>
      <c r="Z46" s="8">
        <f t="shared" si="7"/>
        <v>0.13453978191589741</v>
      </c>
      <c r="AA46" s="7">
        <v>1580932</v>
      </c>
      <c r="AB46" s="7">
        <v>4294354</v>
      </c>
      <c r="AC46" s="7">
        <f t="shared" si="8"/>
        <v>5875286</v>
      </c>
      <c r="AD46" s="7">
        <v>69708628</v>
      </c>
      <c r="AE46" s="7">
        <v>45232423</v>
      </c>
      <c r="AF46" s="7">
        <v>24476205</v>
      </c>
    </row>
    <row r="47" spans="1:32" x14ac:dyDescent="0.25">
      <c r="A47" s="4">
        <v>43</v>
      </c>
      <c r="B47" s="4">
        <v>6920243</v>
      </c>
      <c r="C47" t="s">
        <v>73</v>
      </c>
      <c r="D47" s="6">
        <v>2020</v>
      </c>
      <c r="E47" s="4" t="s">
        <v>94</v>
      </c>
      <c r="F47" s="4" t="s">
        <v>95</v>
      </c>
      <c r="G47" s="7">
        <v>17842814</v>
      </c>
      <c r="H47" s="7">
        <v>72141752</v>
      </c>
      <c r="I47" s="7">
        <v>0</v>
      </c>
      <c r="J47" s="7">
        <v>13105663</v>
      </c>
      <c r="K47" s="7">
        <v>1526</v>
      </c>
      <c r="L47" s="7">
        <v>103091755</v>
      </c>
      <c r="M47" s="7">
        <v>23826381</v>
      </c>
      <c r="N47" s="7">
        <v>8214767</v>
      </c>
      <c r="O47" s="7">
        <v>6500718</v>
      </c>
      <c r="P47" s="7">
        <f t="shared" si="4"/>
        <v>38541866</v>
      </c>
      <c r="Q47" s="7">
        <v>60910020</v>
      </c>
      <c r="R47" s="7">
        <v>10037815</v>
      </c>
      <c r="S47" s="7">
        <v>70947836</v>
      </c>
      <c r="T47" s="7">
        <v>71629180</v>
      </c>
      <c r="U47" s="7">
        <v>-681344</v>
      </c>
      <c r="V47" s="8">
        <f t="shared" si="5"/>
        <v>-9.603450061535351E-3</v>
      </c>
      <c r="W47" s="7">
        <v>-46338</v>
      </c>
      <c r="X47" s="7">
        <f t="shared" si="6"/>
        <v>70901498</v>
      </c>
      <c r="Y47" s="7">
        <v>-727682</v>
      </c>
      <c r="Z47" s="8">
        <f t="shared" si="7"/>
        <v>-1.0263281038152395E-2</v>
      </c>
      <c r="AA47" s="7">
        <v>504665</v>
      </c>
      <c r="AB47" s="7">
        <v>3135203</v>
      </c>
      <c r="AC47" s="7">
        <f t="shared" si="8"/>
        <v>3639868</v>
      </c>
      <c r="AD47" s="7">
        <v>72681391</v>
      </c>
      <c r="AE47" s="7">
        <v>11538790</v>
      </c>
      <c r="AF47" s="7">
        <v>61142600</v>
      </c>
    </row>
    <row r="48" spans="1:32" x14ac:dyDescent="0.25">
      <c r="A48" s="4">
        <v>45</v>
      </c>
      <c r="B48" s="4">
        <v>6920325</v>
      </c>
      <c r="C48" t="s">
        <v>74</v>
      </c>
      <c r="D48" s="6">
        <v>2020</v>
      </c>
      <c r="E48" s="4" t="s">
        <v>94</v>
      </c>
      <c r="F48" s="4" t="s">
        <v>95</v>
      </c>
      <c r="G48" s="7">
        <v>37301201</v>
      </c>
      <c r="H48" s="7">
        <v>144332215</v>
      </c>
      <c r="I48" s="7">
        <v>0</v>
      </c>
      <c r="J48" s="7">
        <v>20864082</v>
      </c>
      <c r="K48" s="7">
        <v>0</v>
      </c>
      <c r="L48" s="7">
        <v>202497498</v>
      </c>
      <c r="M48" s="7">
        <v>54714921</v>
      </c>
      <c r="N48" s="7">
        <v>16342615</v>
      </c>
      <c r="O48" s="7">
        <v>13946636</v>
      </c>
      <c r="P48" s="7">
        <f t="shared" si="4"/>
        <v>85004172</v>
      </c>
      <c r="Q48" s="7">
        <v>111263066</v>
      </c>
      <c r="R48" s="7">
        <v>14394590</v>
      </c>
      <c r="S48" s="7">
        <v>125657656</v>
      </c>
      <c r="T48" s="7">
        <v>112831917</v>
      </c>
      <c r="U48" s="7">
        <v>12825739</v>
      </c>
      <c r="V48" s="8">
        <f t="shared" si="5"/>
        <v>0.10206890219247763</v>
      </c>
      <c r="W48" s="7">
        <v>105392</v>
      </c>
      <c r="X48" s="7">
        <f t="shared" si="6"/>
        <v>125763048</v>
      </c>
      <c r="Y48" s="7">
        <v>12931130</v>
      </c>
      <c r="Z48" s="8">
        <f t="shared" si="7"/>
        <v>0.10282137882027159</v>
      </c>
      <c r="AA48" s="7">
        <v>1504995</v>
      </c>
      <c r="AB48" s="7">
        <v>4725264</v>
      </c>
      <c r="AC48" s="7">
        <f t="shared" si="8"/>
        <v>6230259</v>
      </c>
      <c r="AD48" s="7">
        <v>24677825</v>
      </c>
      <c r="AE48" s="7">
        <v>11649698</v>
      </c>
      <c r="AF48" s="7">
        <v>13028127</v>
      </c>
    </row>
    <row r="49" spans="1:32" x14ac:dyDescent="0.25">
      <c r="A49" s="4">
        <v>59</v>
      </c>
      <c r="B49" s="4">
        <v>6920743</v>
      </c>
      <c r="C49" t="s">
        <v>75</v>
      </c>
      <c r="D49" s="6">
        <v>2020</v>
      </c>
      <c r="E49" s="4" t="s">
        <v>94</v>
      </c>
      <c r="F49" s="4" t="s">
        <v>92</v>
      </c>
      <c r="G49" s="7">
        <v>31347229</v>
      </c>
      <c r="H49" s="7">
        <v>77329291</v>
      </c>
      <c r="I49" s="7">
        <v>0</v>
      </c>
      <c r="J49" s="7">
        <v>17367539</v>
      </c>
      <c r="K49" s="7">
        <v>0</v>
      </c>
      <c r="L49" s="7">
        <v>126044059</v>
      </c>
      <c r="M49" s="7">
        <v>32753850</v>
      </c>
      <c r="N49" s="7">
        <v>1890356</v>
      </c>
      <c r="O49" s="7">
        <v>25090390</v>
      </c>
      <c r="P49" s="7">
        <f t="shared" si="4"/>
        <v>59734596</v>
      </c>
      <c r="Q49" s="7">
        <v>62415583</v>
      </c>
      <c r="R49" s="7">
        <v>11525782</v>
      </c>
      <c r="S49" s="7">
        <v>73941365</v>
      </c>
      <c r="T49" s="7">
        <v>67148171</v>
      </c>
      <c r="U49" s="7">
        <v>6793194</v>
      </c>
      <c r="V49" s="8">
        <f t="shared" si="5"/>
        <v>9.1872715630824511E-2</v>
      </c>
      <c r="W49" s="7">
        <v>1067515</v>
      </c>
      <c r="X49" s="7">
        <f t="shared" si="6"/>
        <v>75008880</v>
      </c>
      <c r="Y49" s="7">
        <v>7860709</v>
      </c>
      <c r="Z49" s="8">
        <f t="shared" si="7"/>
        <v>0.10479704536316234</v>
      </c>
      <c r="AA49" s="7">
        <v>2698494</v>
      </c>
      <c r="AB49" s="7">
        <v>1195386</v>
      </c>
      <c r="AC49" s="7">
        <f t="shared" si="8"/>
        <v>3893880</v>
      </c>
      <c r="AD49" s="7">
        <v>61203030</v>
      </c>
      <c r="AE49" s="7">
        <v>30870211</v>
      </c>
      <c r="AF49" s="7">
        <v>30332819</v>
      </c>
    </row>
    <row r="50" spans="1:32" x14ac:dyDescent="0.25">
      <c r="A50" s="4">
        <v>97</v>
      </c>
      <c r="B50" s="4">
        <v>6920560</v>
      </c>
      <c r="C50" t="s">
        <v>76</v>
      </c>
      <c r="D50" s="6">
        <v>2020</v>
      </c>
      <c r="E50" s="4" t="s">
        <v>91</v>
      </c>
      <c r="F50" s="4" t="s">
        <v>92</v>
      </c>
      <c r="G50" s="7">
        <v>24882918</v>
      </c>
      <c r="H50" s="7">
        <v>31214239</v>
      </c>
      <c r="I50" s="7">
        <v>0</v>
      </c>
      <c r="J50" s="7">
        <v>0</v>
      </c>
      <c r="K50" s="7">
        <v>0</v>
      </c>
      <c r="L50" s="7">
        <v>56097157</v>
      </c>
      <c r="M50" s="7">
        <v>0</v>
      </c>
      <c r="N50" s="7">
        <v>15268718</v>
      </c>
      <c r="O50" s="7">
        <v>17821078</v>
      </c>
      <c r="P50" s="7">
        <f t="shared" si="4"/>
        <v>33089796</v>
      </c>
      <c r="Q50" s="7">
        <v>20437223</v>
      </c>
      <c r="R50" s="7">
        <v>5726386</v>
      </c>
      <c r="S50" s="7">
        <v>26163609</v>
      </c>
      <c r="T50" s="7">
        <v>46707956</v>
      </c>
      <c r="U50" s="7">
        <v>-20544347</v>
      </c>
      <c r="V50" s="8">
        <f t="shared" si="5"/>
        <v>-0.78522603666795354</v>
      </c>
      <c r="W50" s="7">
        <v>0</v>
      </c>
      <c r="X50" s="7">
        <f t="shared" si="6"/>
        <v>26163609</v>
      </c>
      <c r="Y50" s="7">
        <v>-20544347</v>
      </c>
      <c r="Z50" s="8">
        <f t="shared" si="7"/>
        <v>-0.78522603666795354</v>
      </c>
      <c r="AA50" s="7">
        <v>0</v>
      </c>
      <c r="AB50" s="7">
        <v>2570138</v>
      </c>
      <c r="AC50" s="7">
        <f t="shared" si="8"/>
        <v>2570138</v>
      </c>
      <c r="AD50" s="7">
        <v>138234295</v>
      </c>
      <c r="AE50" s="7">
        <v>81868416</v>
      </c>
      <c r="AF50" s="7">
        <v>56365879</v>
      </c>
    </row>
    <row r="51" spans="1:32" x14ac:dyDescent="0.25">
      <c r="A51" s="4">
        <v>37</v>
      </c>
      <c r="B51" s="4">
        <v>6920207</v>
      </c>
      <c r="C51" t="s">
        <v>77</v>
      </c>
      <c r="D51" s="6">
        <v>2020</v>
      </c>
      <c r="E51" s="4" t="s">
        <v>91</v>
      </c>
      <c r="F51" s="4" t="s">
        <v>92</v>
      </c>
      <c r="G51" s="7">
        <v>177041282</v>
      </c>
      <c r="H51" s="7">
        <v>412942026</v>
      </c>
      <c r="I51" s="7">
        <v>0</v>
      </c>
      <c r="J51" s="7">
        <v>47901194</v>
      </c>
      <c r="K51" s="7">
        <v>0</v>
      </c>
      <c r="L51" s="7">
        <v>637884502</v>
      </c>
      <c r="M51" s="7">
        <v>213245423</v>
      </c>
      <c r="N51" s="7">
        <v>93441841</v>
      </c>
      <c r="O51" s="7">
        <v>80123455</v>
      </c>
      <c r="P51" s="7">
        <f t="shared" si="4"/>
        <v>386810719</v>
      </c>
      <c r="Q51" s="7">
        <v>234846133</v>
      </c>
      <c r="R51" s="7">
        <v>30483476</v>
      </c>
      <c r="S51" s="7">
        <v>265329609</v>
      </c>
      <c r="T51" s="7">
        <v>255017036</v>
      </c>
      <c r="U51" s="7">
        <v>10312573</v>
      </c>
      <c r="V51" s="8">
        <f t="shared" si="5"/>
        <v>3.8867026710162601E-2</v>
      </c>
      <c r="W51" s="7">
        <v>7686427</v>
      </c>
      <c r="X51" s="7">
        <f t="shared" si="6"/>
        <v>273016036</v>
      </c>
      <c r="Y51" s="7">
        <v>17999000</v>
      </c>
      <c r="Z51" s="8">
        <f t="shared" si="7"/>
        <v>6.5926530410836376E-2</v>
      </c>
      <c r="AA51" s="7">
        <v>7291375</v>
      </c>
      <c r="AB51" s="7">
        <v>8936275</v>
      </c>
      <c r="AC51" s="7">
        <f t="shared" si="8"/>
        <v>16227650</v>
      </c>
      <c r="AD51" s="7">
        <v>291371993</v>
      </c>
      <c r="AE51" s="7">
        <v>151860081</v>
      </c>
      <c r="AF51" s="7">
        <v>139511912</v>
      </c>
    </row>
    <row r="52" spans="1:32" x14ac:dyDescent="0.25">
      <c r="A52" s="4">
        <v>61</v>
      </c>
      <c r="B52" s="4">
        <v>6920065</v>
      </c>
      <c r="C52" t="s">
        <v>78</v>
      </c>
      <c r="D52" s="6">
        <v>2020</v>
      </c>
      <c r="E52" s="4" t="s">
        <v>94</v>
      </c>
      <c r="F52" s="4" t="s">
        <v>95</v>
      </c>
      <c r="G52" s="7">
        <v>8861249</v>
      </c>
      <c r="H52" s="7">
        <v>18908462</v>
      </c>
      <c r="I52" s="7">
        <v>0</v>
      </c>
      <c r="J52" s="7">
        <v>5174470</v>
      </c>
      <c r="K52" s="7">
        <v>0</v>
      </c>
      <c r="L52" s="7">
        <v>32944181</v>
      </c>
      <c r="M52" s="7">
        <v>10193667</v>
      </c>
      <c r="N52" s="7">
        <v>716011</v>
      </c>
      <c r="O52" s="7">
        <v>341775</v>
      </c>
      <c r="P52" s="7">
        <f t="shared" si="4"/>
        <v>11251453</v>
      </c>
      <c r="Q52" s="7">
        <v>20537854</v>
      </c>
      <c r="R52" s="7">
        <v>319675</v>
      </c>
      <c r="S52" s="7">
        <v>20857529</v>
      </c>
      <c r="T52" s="7">
        <v>23679238</v>
      </c>
      <c r="U52" s="7">
        <v>-2821709</v>
      </c>
      <c r="V52" s="8">
        <f t="shared" si="5"/>
        <v>-0.13528491318410729</v>
      </c>
      <c r="W52" s="7">
        <v>836484</v>
      </c>
      <c r="X52" s="7">
        <f t="shared" si="6"/>
        <v>21694013</v>
      </c>
      <c r="Y52" s="7">
        <v>-1985225</v>
      </c>
      <c r="Z52" s="8">
        <f t="shared" si="7"/>
        <v>-9.1510270598620921E-2</v>
      </c>
      <c r="AA52" s="7">
        <v>985573</v>
      </c>
      <c r="AB52" s="7">
        <v>169301</v>
      </c>
      <c r="AC52" s="7">
        <f t="shared" si="8"/>
        <v>1154874</v>
      </c>
      <c r="AD52" s="7">
        <v>16441675</v>
      </c>
      <c r="AE52" s="7">
        <v>11010420</v>
      </c>
      <c r="AF52" s="7">
        <v>5431255</v>
      </c>
    </row>
    <row r="53" spans="1:32" x14ac:dyDescent="0.25">
      <c r="A53" s="4">
        <v>65</v>
      </c>
      <c r="B53" s="4">
        <v>6920060</v>
      </c>
      <c r="C53" s="5" t="s">
        <v>79</v>
      </c>
      <c r="D53" s="6">
        <v>2020</v>
      </c>
      <c r="E53" s="4" t="s">
        <v>93</v>
      </c>
      <c r="F53" s="4" t="s">
        <v>95</v>
      </c>
      <c r="G53" s="7">
        <v>11449676</v>
      </c>
      <c r="H53" s="7">
        <v>47023016</v>
      </c>
      <c r="I53" s="7">
        <v>4301156</v>
      </c>
      <c r="J53" s="7">
        <v>0</v>
      </c>
      <c r="K53" s="7">
        <v>0</v>
      </c>
      <c r="L53" s="7">
        <v>62773848</v>
      </c>
      <c r="M53" s="7">
        <v>15397319</v>
      </c>
      <c r="N53" s="7">
        <v>6529154</v>
      </c>
      <c r="O53" s="7">
        <v>3918392</v>
      </c>
      <c r="P53" s="7">
        <f t="shared" si="4"/>
        <v>25844865</v>
      </c>
      <c r="Q53" s="7">
        <v>35327907</v>
      </c>
      <c r="R53" s="7">
        <v>3797933</v>
      </c>
      <c r="S53" s="7">
        <v>39125840</v>
      </c>
      <c r="T53" s="7">
        <v>36486029</v>
      </c>
      <c r="U53" s="7">
        <v>2639811</v>
      </c>
      <c r="V53" s="8">
        <f t="shared" si="5"/>
        <v>6.7469759115714831E-2</v>
      </c>
      <c r="W53" s="7">
        <v>258808</v>
      </c>
      <c r="X53" s="7">
        <f t="shared" si="6"/>
        <v>39384648</v>
      </c>
      <c r="Y53" s="7">
        <v>2898619</v>
      </c>
      <c r="Z53" s="8">
        <f t="shared" si="7"/>
        <v>7.3597687098790374E-2</v>
      </c>
      <c r="AA53" s="7">
        <v>865112</v>
      </c>
      <c r="AB53" s="7">
        <v>735964</v>
      </c>
      <c r="AC53" s="7">
        <f t="shared" si="8"/>
        <v>1601076</v>
      </c>
      <c r="AD53" s="7">
        <v>22644265</v>
      </c>
      <c r="AE53" s="7">
        <v>11338594</v>
      </c>
      <c r="AF53" s="7">
        <v>11305671</v>
      </c>
    </row>
    <row r="54" spans="1:32" x14ac:dyDescent="0.25">
      <c r="A54" s="4">
        <v>24</v>
      </c>
      <c r="B54" s="4">
        <v>6920340</v>
      </c>
      <c r="C54" t="s">
        <v>80</v>
      </c>
      <c r="D54" s="6">
        <v>2020</v>
      </c>
      <c r="E54" s="4" t="s">
        <v>93</v>
      </c>
      <c r="F54" s="4" t="s">
        <v>92</v>
      </c>
      <c r="G54" s="7">
        <v>43858485</v>
      </c>
      <c r="H54" s="7">
        <v>114158095</v>
      </c>
      <c r="I54" s="7">
        <v>0</v>
      </c>
      <c r="J54" s="7">
        <v>0</v>
      </c>
      <c r="K54" s="7">
        <v>16171273</v>
      </c>
      <c r="L54" s="7">
        <v>174187854</v>
      </c>
      <c r="M54" s="7">
        <v>55491062</v>
      </c>
      <c r="N54" s="7">
        <v>29350697</v>
      </c>
      <c r="O54" s="7">
        <v>15323262.33</v>
      </c>
      <c r="P54" s="7">
        <f t="shared" si="4"/>
        <v>100165021.33</v>
      </c>
      <c r="Q54" s="7">
        <v>70938130</v>
      </c>
      <c r="R54" s="7">
        <v>10136086</v>
      </c>
      <c r="S54" s="7">
        <v>81074216</v>
      </c>
      <c r="T54" s="7">
        <v>71872830</v>
      </c>
      <c r="U54" s="7">
        <v>9201387</v>
      </c>
      <c r="V54" s="8">
        <f t="shared" si="5"/>
        <v>0.11349338240902632</v>
      </c>
      <c r="W54" s="7">
        <v>0</v>
      </c>
      <c r="X54" s="7">
        <f t="shared" si="6"/>
        <v>81074216</v>
      </c>
      <c r="Y54" s="7">
        <v>9201387</v>
      </c>
      <c r="Z54" s="8">
        <f t="shared" si="7"/>
        <v>0.11349338240902632</v>
      </c>
      <c r="AA54" s="7">
        <v>2418092</v>
      </c>
      <c r="AB54" s="7">
        <v>3935475</v>
      </c>
      <c r="AC54" s="7">
        <f t="shared" si="8"/>
        <v>6353567</v>
      </c>
      <c r="AD54" s="7">
        <v>66185290</v>
      </c>
      <c r="AE54" s="7">
        <v>28427101</v>
      </c>
      <c r="AF54" s="7">
        <v>37758189</v>
      </c>
    </row>
    <row r="55" spans="1:32" x14ac:dyDescent="0.25">
      <c r="A55" s="4">
        <v>63</v>
      </c>
      <c r="B55" s="4">
        <v>6920380</v>
      </c>
      <c r="C55" s="5" t="s">
        <v>81</v>
      </c>
      <c r="D55" s="6">
        <v>2020</v>
      </c>
      <c r="E55" s="4" t="s">
        <v>93</v>
      </c>
      <c r="F55" s="4" t="s">
        <v>95</v>
      </c>
      <c r="G55" s="7">
        <v>27892475</v>
      </c>
      <c r="H55" s="7">
        <v>105152242</v>
      </c>
      <c r="I55" s="7">
        <v>0</v>
      </c>
      <c r="J55" s="7">
        <v>0</v>
      </c>
      <c r="K55" s="7">
        <v>12108359</v>
      </c>
      <c r="L55" s="7">
        <v>145153076</v>
      </c>
      <c r="M55" s="7">
        <v>28884041</v>
      </c>
      <c r="N55" s="7">
        <v>17276667</v>
      </c>
      <c r="O55" s="7">
        <v>14258676</v>
      </c>
      <c r="P55" s="7">
        <f t="shared" si="4"/>
        <v>60419384</v>
      </c>
      <c r="Q55" s="7">
        <v>79473277</v>
      </c>
      <c r="R55" s="7">
        <v>4858069</v>
      </c>
      <c r="S55" s="7">
        <v>84331345</v>
      </c>
      <c r="T55" s="7">
        <v>70276250</v>
      </c>
      <c r="U55" s="7">
        <v>14055095</v>
      </c>
      <c r="V55" s="8">
        <f t="shared" si="5"/>
        <v>0.16666513501000133</v>
      </c>
      <c r="W55" s="7">
        <v>2640767</v>
      </c>
      <c r="X55" s="7">
        <f t="shared" si="6"/>
        <v>86972112</v>
      </c>
      <c r="Y55" s="7">
        <v>16695862</v>
      </c>
      <c r="Z55" s="8">
        <f t="shared" si="7"/>
        <v>0.19196799544203319</v>
      </c>
      <c r="AA55" s="7">
        <v>2999998</v>
      </c>
      <c r="AB55" s="7">
        <v>2260417</v>
      </c>
      <c r="AC55" s="7">
        <f t="shared" si="8"/>
        <v>5260415</v>
      </c>
      <c r="AD55" s="7">
        <v>125323494</v>
      </c>
      <c r="AE55" s="7">
        <v>63718442</v>
      </c>
      <c r="AF55" s="7">
        <v>61605052</v>
      </c>
    </row>
    <row r="56" spans="1:32" x14ac:dyDescent="0.25">
      <c r="A56" s="4">
        <v>64</v>
      </c>
      <c r="B56" s="4">
        <v>6920070</v>
      </c>
      <c r="C56" s="5" t="s">
        <v>82</v>
      </c>
      <c r="D56" s="6">
        <v>2020</v>
      </c>
      <c r="E56" s="4" t="s">
        <v>91</v>
      </c>
      <c r="F56" s="4" t="s">
        <v>92</v>
      </c>
      <c r="G56" s="7">
        <v>828728235</v>
      </c>
      <c r="H56" s="7">
        <v>671432451</v>
      </c>
      <c r="I56" s="7">
        <v>0</v>
      </c>
      <c r="J56" s="7">
        <v>0</v>
      </c>
      <c r="K56" s="7">
        <v>0</v>
      </c>
      <c r="L56" s="7">
        <v>1500160686</v>
      </c>
      <c r="M56" s="7">
        <v>594221655</v>
      </c>
      <c r="N56" s="7">
        <v>187556608</v>
      </c>
      <c r="O56" s="7">
        <v>115842457</v>
      </c>
      <c r="P56" s="7">
        <f t="shared" si="4"/>
        <v>897620720</v>
      </c>
      <c r="Q56" s="7">
        <v>581465416</v>
      </c>
      <c r="R56" s="7">
        <v>115672582</v>
      </c>
      <c r="S56" s="7">
        <v>697137998</v>
      </c>
      <c r="T56" s="7">
        <v>715431319</v>
      </c>
      <c r="U56" s="7">
        <v>-18293321</v>
      </c>
      <c r="V56" s="8">
        <f t="shared" si="5"/>
        <v>-2.6240602366362477E-2</v>
      </c>
      <c r="W56" s="7">
        <v>52700707</v>
      </c>
      <c r="X56" s="7">
        <f t="shared" si="6"/>
        <v>749838705</v>
      </c>
      <c r="Y56" s="7">
        <v>34407386</v>
      </c>
      <c r="Z56" s="8">
        <f t="shared" si="7"/>
        <v>4.588638299219297E-2</v>
      </c>
      <c r="AA56" s="7">
        <v>0</v>
      </c>
      <c r="AB56" s="7">
        <v>21074550</v>
      </c>
      <c r="AC56" s="7">
        <f t="shared" si="8"/>
        <v>21074550</v>
      </c>
      <c r="AD56" s="7">
        <v>710131055</v>
      </c>
      <c r="AE56" s="7">
        <v>353731191</v>
      </c>
      <c r="AF56" s="7">
        <v>356399864</v>
      </c>
    </row>
    <row r="57" spans="1:32" x14ac:dyDescent="0.25">
      <c r="A57" s="4">
        <v>39</v>
      </c>
      <c r="B57" s="4">
        <v>6920242</v>
      </c>
      <c r="C57" s="5" t="s">
        <v>83</v>
      </c>
      <c r="D57" s="6">
        <v>2020</v>
      </c>
      <c r="E57" s="4" t="s">
        <v>94</v>
      </c>
      <c r="F57" s="4" t="s">
        <v>95</v>
      </c>
      <c r="G57" s="7">
        <v>16749004</v>
      </c>
      <c r="H57" s="7">
        <v>51394258</v>
      </c>
      <c r="I57" s="7">
        <v>0</v>
      </c>
      <c r="J57" s="7">
        <v>0</v>
      </c>
      <c r="K57" s="7">
        <v>0</v>
      </c>
      <c r="L57" s="7">
        <v>68143262</v>
      </c>
      <c r="M57" s="7">
        <v>11158442</v>
      </c>
      <c r="N57" s="7">
        <v>11398202</v>
      </c>
      <c r="O57" s="7">
        <v>4484805</v>
      </c>
      <c r="P57" s="7">
        <f t="shared" si="4"/>
        <v>27041449</v>
      </c>
      <c r="Q57" s="7">
        <v>39572688</v>
      </c>
      <c r="R57" s="7">
        <v>7437897</v>
      </c>
      <c r="S57" s="7">
        <v>47010585</v>
      </c>
      <c r="T57" s="7">
        <v>41837407</v>
      </c>
      <c r="U57" s="7">
        <v>5173178</v>
      </c>
      <c r="V57" s="8">
        <f t="shared" si="5"/>
        <v>0.11004283397026436</v>
      </c>
      <c r="W57" s="7">
        <v>43982</v>
      </c>
      <c r="X57" s="7">
        <f t="shared" si="6"/>
        <v>47054567</v>
      </c>
      <c r="Y57" s="7">
        <v>5217160</v>
      </c>
      <c r="Z57" s="8">
        <f t="shared" si="7"/>
        <v>0.11087467875328658</v>
      </c>
      <c r="AA57" s="7">
        <v>0</v>
      </c>
      <c r="AB57" s="7">
        <v>1529125</v>
      </c>
      <c r="AC57" s="7">
        <f t="shared" si="8"/>
        <v>1529125</v>
      </c>
      <c r="AD57" s="7">
        <v>42906352</v>
      </c>
      <c r="AE57" s="7">
        <v>32932568</v>
      </c>
      <c r="AF57" s="7">
        <v>9973784</v>
      </c>
    </row>
    <row r="58" spans="1:32" x14ac:dyDescent="0.25">
      <c r="A58" s="4">
        <v>50</v>
      </c>
      <c r="B58" s="4">
        <v>6920610</v>
      </c>
      <c r="C58" s="5" t="s">
        <v>84</v>
      </c>
      <c r="D58" s="6">
        <v>2020</v>
      </c>
      <c r="E58" s="4" t="s">
        <v>94</v>
      </c>
      <c r="F58" s="4" t="s">
        <v>95</v>
      </c>
      <c r="G58" s="7">
        <v>12801692</v>
      </c>
      <c r="H58" s="7">
        <v>62515095</v>
      </c>
      <c r="I58" s="7">
        <v>0</v>
      </c>
      <c r="J58" s="7">
        <v>0</v>
      </c>
      <c r="K58" s="7">
        <v>0</v>
      </c>
      <c r="L58" s="7">
        <v>75316787</v>
      </c>
      <c r="M58" s="7">
        <v>19559481</v>
      </c>
      <c r="N58" s="7">
        <v>6863163</v>
      </c>
      <c r="O58" s="7">
        <v>5083081</v>
      </c>
      <c r="P58" s="7">
        <f t="shared" si="4"/>
        <v>31505725</v>
      </c>
      <c r="Q58" s="7">
        <v>42380807</v>
      </c>
      <c r="R58" s="7">
        <v>9215532</v>
      </c>
      <c r="S58" s="7">
        <v>51596339</v>
      </c>
      <c r="T58" s="7">
        <v>43804357</v>
      </c>
      <c r="U58" s="7">
        <v>7791982</v>
      </c>
      <c r="V58" s="8">
        <f t="shared" si="5"/>
        <v>0.15101811777769736</v>
      </c>
      <c r="W58" s="7">
        <v>40007</v>
      </c>
      <c r="X58" s="7">
        <f t="shared" si="6"/>
        <v>51636346</v>
      </c>
      <c r="Y58" s="7">
        <v>7831989</v>
      </c>
      <c r="Z58" s="8">
        <f t="shared" si="7"/>
        <v>0.15167589511465432</v>
      </c>
      <c r="AA58" s="7">
        <v>0</v>
      </c>
      <c r="AB58" s="7">
        <v>1430255</v>
      </c>
      <c r="AC58" s="7">
        <f t="shared" si="8"/>
        <v>1430255</v>
      </c>
      <c r="AD58" s="7">
        <v>39539577</v>
      </c>
      <c r="AE58" s="7">
        <v>12444768</v>
      </c>
      <c r="AF58" s="7">
        <v>27094809</v>
      </c>
    </row>
    <row r="59" spans="1:32" x14ac:dyDescent="0.25">
      <c r="A59" s="4">
        <v>7</v>
      </c>
      <c r="B59" s="4">
        <v>6920612</v>
      </c>
      <c r="C59" s="5" t="s">
        <v>85</v>
      </c>
      <c r="D59" s="6">
        <v>2020</v>
      </c>
      <c r="E59" s="4" t="s">
        <v>94</v>
      </c>
      <c r="F59" s="4" t="s">
        <v>92</v>
      </c>
      <c r="G59" s="7">
        <v>76061677</v>
      </c>
      <c r="H59" s="7">
        <v>137944303</v>
      </c>
      <c r="I59" s="7">
        <v>0</v>
      </c>
      <c r="J59" s="7">
        <v>0</v>
      </c>
      <c r="K59" s="7">
        <v>0</v>
      </c>
      <c r="L59" s="7">
        <v>214005980</v>
      </c>
      <c r="M59" s="7">
        <v>70997298</v>
      </c>
      <c r="N59" s="7">
        <v>26954296</v>
      </c>
      <c r="O59" s="7">
        <v>20353187</v>
      </c>
      <c r="P59" s="7">
        <f t="shared" si="4"/>
        <v>118304781</v>
      </c>
      <c r="Q59" s="7">
        <v>90789696</v>
      </c>
      <c r="R59" s="7">
        <v>17469724</v>
      </c>
      <c r="S59" s="7">
        <v>108259420</v>
      </c>
      <c r="T59" s="7">
        <v>101504317</v>
      </c>
      <c r="U59" s="7">
        <v>6755103</v>
      </c>
      <c r="V59" s="8">
        <f t="shared" si="5"/>
        <v>6.2397369208148354E-2</v>
      </c>
      <c r="W59" s="7">
        <v>178190</v>
      </c>
      <c r="X59" s="7">
        <f t="shared" si="6"/>
        <v>108437610</v>
      </c>
      <c r="Y59" s="7">
        <v>6933293</v>
      </c>
      <c r="Z59" s="8">
        <f t="shared" si="7"/>
        <v>6.3938083843788143E-2</v>
      </c>
      <c r="AA59" s="7">
        <v>0</v>
      </c>
      <c r="AB59" s="7">
        <v>4911503</v>
      </c>
      <c r="AC59" s="7">
        <f t="shared" si="8"/>
        <v>4911503</v>
      </c>
      <c r="AD59" s="7">
        <v>87523241</v>
      </c>
      <c r="AE59" s="7">
        <v>56452661</v>
      </c>
      <c r="AF59" s="7">
        <v>31070580</v>
      </c>
    </row>
    <row r="60" spans="1:32" x14ac:dyDescent="0.25">
      <c r="A60" s="4">
        <v>73</v>
      </c>
      <c r="B60" s="4">
        <v>6920140</v>
      </c>
      <c r="C60" t="s">
        <v>87</v>
      </c>
      <c r="D60" s="6">
        <v>2020</v>
      </c>
      <c r="E60" s="4" t="s">
        <v>93</v>
      </c>
      <c r="F60" s="4" t="s">
        <v>95</v>
      </c>
      <c r="G60" s="7">
        <v>6857294</v>
      </c>
      <c r="H60" s="7">
        <v>28482470</v>
      </c>
      <c r="I60" s="7">
        <v>1489278</v>
      </c>
      <c r="J60" s="7">
        <v>3229865</v>
      </c>
      <c r="K60" s="7">
        <v>0</v>
      </c>
      <c r="L60" s="7">
        <v>40058907</v>
      </c>
      <c r="M60" s="7">
        <v>8627118</v>
      </c>
      <c r="N60" s="7">
        <v>3166174</v>
      </c>
      <c r="O60" s="7">
        <v>1622131</v>
      </c>
      <c r="P60" s="7">
        <f t="shared" si="4"/>
        <v>13415423</v>
      </c>
      <c r="Q60" s="7">
        <v>25960503</v>
      </c>
      <c r="R60" s="7">
        <v>713673</v>
      </c>
      <c r="S60" s="7">
        <v>26674176</v>
      </c>
      <c r="T60" s="7">
        <v>24494453</v>
      </c>
      <c r="U60" s="7">
        <v>2179723</v>
      </c>
      <c r="V60" s="8">
        <f t="shared" si="5"/>
        <v>8.1716601105128794E-2</v>
      </c>
      <c r="W60" s="7">
        <v>1693151</v>
      </c>
      <c r="X60" s="7">
        <f t="shared" si="6"/>
        <v>28367327</v>
      </c>
      <c r="Y60" s="7">
        <v>3872874</v>
      </c>
      <c r="Z60" s="8">
        <f t="shared" si="7"/>
        <v>0.13652587006170866</v>
      </c>
      <c r="AA60" s="7">
        <v>240179</v>
      </c>
      <c r="AB60" s="7">
        <v>442802</v>
      </c>
      <c r="AC60" s="7">
        <f t="shared" si="8"/>
        <v>682981</v>
      </c>
      <c r="AD60" s="7">
        <v>40424806</v>
      </c>
      <c r="AE60" s="7">
        <v>24019240</v>
      </c>
      <c r="AF60" s="7">
        <v>16405566</v>
      </c>
    </row>
    <row r="61" spans="1:32" ht="15.75" thickBot="1" x14ac:dyDescent="0.3">
      <c r="A61" s="4">
        <v>32</v>
      </c>
      <c r="B61" s="4">
        <v>6920270</v>
      </c>
      <c r="C61" s="5" t="s">
        <v>88</v>
      </c>
      <c r="D61" s="6">
        <v>2020</v>
      </c>
      <c r="E61" s="4" t="s">
        <v>94</v>
      </c>
      <c r="F61" s="4" t="s">
        <v>92</v>
      </c>
      <c r="G61" s="7">
        <v>108355825</v>
      </c>
      <c r="H61" s="7">
        <v>226422942</v>
      </c>
      <c r="I61" s="7">
        <v>0</v>
      </c>
      <c r="J61" s="7">
        <v>22206629</v>
      </c>
      <c r="K61" s="7">
        <v>0</v>
      </c>
      <c r="L61" s="7">
        <v>356985396</v>
      </c>
      <c r="M61" s="7">
        <v>135002244</v>
      </c>
      <c r="N61" s="7">
        <v>61152650</v>
      </c>
      <c r="O61" s="7">
        <v>65429596</v>
      </c>
      <c r="P61" s="7">
        <f t="shared" si="4"/>
        <v>261584490</v>
      </c>
      <c r="Q61" s="7">
        <v>100366621</v>
      </c>
      <c r="R61" s="7">
        <v>1814490</v>
      </c>
      <c r="S61" s="7">
        <v>102181112</v>
      </c>
      <c r="T61" s="7">
        <v>93286703</v>
      </c>
      <c r="U61" s="7">
        <v>8894409</v>
      </c>
      <c r="V61" s="8">
        <f t="shared" si="5"/>
        <v>8.7045529510385439E-2</v>
      </c>
      <c r="W61" s="7">
        <v>0</v>
      </c>
      <c r="X61" s="7">
        <f t="shared" si="6"/>
        <v>102181112</v>
      </c>
      <c r="Y61" s="7">
        <v>8894409</v>
      </c>
      <c r="Z61" s="8">
        <f t="shared" si="7"/>
        <v>8.7045529510385439E-2</v>
      </c>
      <c r="AA61" s="7">
        <v>3222811</v>
      </c>
      <c r="AB61" s="7">
        <v>5197187</v>
      </c>
      <c r="AC61" s="7">
        <f t="shared" si="8"/>
        <v>8419998</v>
      </c>
      <c r="AD61" s="7">
        <v>19815378</v>
      </c>
      <c r="AE61" s="7">
        <v>11475167</v>
      </c>
      <c r="AF61" s="7">
        <v>8340211</v>
      </c>
    </row>
    <row r="62" spans="1:32" s="47" customFormat="1" ht="15.75" thickBot="1" x14ac:dyDescent="0.3">
      <c r="A62" s="46"/>
      <c r="C62" s="51" t="s">
        <v>122</v>
      </c>
      <c r="D62" s="48"/>
      <c r="E62" s="48"/>
      <c r="F62" s="48"/>
      <c r="G62" s="49">
        <f>SUM(G2:G61)</f>
        <v>14371680924</v>
      </c>
      <c r="H62" s="49">
        <f t="shared" ref="H62:AF62" si="9">SUM(H2:H61)</f>
        <v>16500049311</v>
      </c>
      <c r="I62" s="49">
        <f t="shared" si="9"/>
        <v>11374436</v>
      </c>
      <c r="J62" s="49">
        <f t="shared" si="9"/>
        <v>1218932012</v>
      </c>
      <c r="K62" s="49">
        <f t="shared" si="9"/>
        <v>218589264</v>
      </c>
      <c r="L62" s="49">
        <f t="shared" si="9"/>
        <v>33157606084</v>
      </c>
      <c r="M62" s="49">
        <f t="shared" si="9"/>
        <v>10084614990</v>
      </c>
      <c r="N62" s="49">
        <f t="shared" si="9"/>
        <v>4703802968</v>
      </c>
      <c r="O62" s="49">
        <f t="shared" si="9"/>
        <v>3953862642.3299999</v>
      </c>
      <c r="P62" s="49">
        <f t="shared" si="9"/>
        <v>18742280600.330002</v>
      </c>
      <c r="Q62" s="49">
        <f t="shared" si="9"/>
        <v>13625729796</v>
      </c>
      <c r="R62" s="49">
        <f t="shared" si="9"/>
        <v>1352098917</v>
      </c>
      <c r="S62" s="49">
        <f t="shared" si="9"/>
        <v>14977828717</v>
      </c>
      <c r="T62" s="49">
        <f t="shared" si="9"/>
        <v>14557857272</v>
      </c>
      <c r="U62" s="49">
        <f t="shared" si="9"/>
        <v>419971441</v>
      </c>
      <c r="V62" s="50">
        <f>U62/S62</f>
        <v>2.8039540906441788E-2</v>
      </c>
      <c r="W62" s="49">
        <f t="shared" si="9"/>
        <v>303134067</v>
      </c>
      <c r="X62" s="49">
        <f t="shared" si="9"/>
        <v>15280962784</v>
      </c>
      <c r="Y62" s="49">
        <f t="shared" si="9"/>
        <v>723078509</v>
      </c>
      <c r="Z62" s="50">
        <f>Y62/(S62+W62)</f>
        <v>4.7318910412968387E-2</v>
      </c>
      <c r="AA62" s="49">
        <f t="shared" si="9"/>
        <v>186681149</v>
      </c>
      <c r="AB62" s="49">
        <f t="shared" si="9"/>
        <v>619569114</v>
      </c>
      <c r="AC62" s="49">
        <f t="shared" si="9"/>
        <v>806250263</v>
      </c>
      <c r="AD62" s="49">
        <f t="shared" si="9"/>
        <v>13708729055</v>
      </c>
      <c r="AE62" s="49">
        <f t="shared" si="9"/>
        <v>7932879247</v>
      </c>
      <c r="AF62" s="49">
        <f t="shared" si="9"/>
        <v>5775819811</v>
      </c>
    </row>
  </sheetData>
  <sortState xmlns:xlrd2="http://schemas.microsoft.com/office/spreadsheetml/2017/richdata2" ref="A2:AF61">
    <sortCondition ref="C1"/>
  </sortState>
  <pageMargins left="0.7" right="0.7" top="0.75" bottom="0.75" header="0.3" footer="0.3"/>
  <ignoredErrors>
    <ignoredError sqref="P2:P61" formulaRange="1"/>
    <ignoredError sqref="Z6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D8C-D894-40C4-8C67-619580F66C89}">
  <dimension ref="A1:AN251"/>
  <sheetViews>
    <sheetView workbookViewId="0">
      <selection activeCell="Z31" sqref="Z31"/>
    </sheetView>
  </sheetViews>
  <sheetFormatPr defaultRowHeight="15" x14ac:dyDescent="0.25"/>
  <cols>
    <col min="1" max="1" width="65.85546875" style="17" customWidth="1"/>
    <col min="2" max="2" width="20.7109375" style="12" customWidth="1"/>
    <col min="3" max="3" width="20.7109375" style="13" customWidth="1"/>
    <col min="4" max="4" width="20.7109375" style="14" customWidth="1"/>
    <col min="5" max="5" width="20.7109375" style="16" customWidth="1"/>
    <col min="6" max="6" width="20.7109375" style="17" customWidth="1"/>
    <col min="7" max="7" width="20.7109375" style="14" customWidth="1"/>
    <col min="8" max="8" width="20.7109375" style="16" customWidth="1"/>
    <col min="9" max="9" width="20.7109375" style="17" customWidth="1"/>
    <col min="10" max="10" width="20.7109375" style="18" customWidth="1"/>
    <col min="11" max="11" width="20.7109375" style="16" customWidth="1"/>
    <col min="12" max="12" width="20.7109375" style="17" customWidth="1"/>
    <col min="13" max="13" width="20.7109375" style="14" customWidth="1"/>
    <col min="14" max="14" width="20.7109375" style="16" customWidth="1"/>
    <col min="15" max="15" width="20.7109375" style="17" customWidth="1"/>
    <col min="16" max="16" width="20.7109375" style="14" customWidth="1"/>
    <col min="17" max="17" width="20.7109375" style="12" customWidth="1"/>
    <col min="18" max="18" width="20.7109375" style="13" customWidth="1"/>
    <col min="19" max="19" width="20.7109375" style="14" customWidth="1"/>
    <col min="20" max="20" width="20.7109375" style="16" customWidth="1"/>
    <col min="21" max="21" width="20.7109375" style="17" customWidth="1"/>
    <col min="22" max="22" width="20.7109375" style="19" customWidth="1"/>
    <col min="23" max="23" width="20.7109375" style="12" customWidth="1"/>
    <col min="24" max="24" width="20.7109375" style="13" customWidth="1"/>
    <col min="25" max="25" width="20.7109375" style="19" customWidth="1"/>
    <col min="26" max="26" width="20.7109375" style="12" customWidth="1"/>
    <col min="27" max="27" width="20.7109375" style="13" customWidth="1"/>
    <col min="28" max="28" width="20.7109375" style="14" customWidth="1"/>
    <col min="29" max="29" width="20.7109375" style="31" customWidth="1"/>
    <col min="30" max="30" width="20.7109375" style="26" customWidth="1"/>
    <col min="31" max="31" width="20.7109375" style="19" customWidth="1"/>
    <col min="32" max="32" width="20.7109375" style="12" customWidth="1"/>
    <col min="33" max="33" width="20.7109375" style="13" customWidth="1"/>
    <col min="34" max="34" width="20.7109375" style="14" customWidth="1"/>
    <col min="35" max="35" width="20.7109375" style="12" customWidth="1"/>
    <col min="36" max="36" width="20.7109375" style="13" customWidth="1"/>
    <col min="37" max="37" width="20.7109375" style="14" customWidth="1"/>
    <col min="38" max="38" width="20.7109375" style="12" customWidth="1"/>
    <col min="39" max="39" width="20.7109375" style="13" customWidth="1"/>
    <col min="40" max="40" width="20.7109375" style="14" customWidth="1"/>
    <col min="41" max="45" width="20.7109375" style="17" customWidth="1"/>
    <col min="46" max="16384" width="9.140625" style="17"/>
  </cols>
  <sheetData>
    <row r="1" spans="1:40" ht="30" customHeight="1" x14ac:dyDescent="0.25">
      <c r="A1" s="25" t="s">
        <v>2</v>
      </c>
      <c r="B1" s="53" t="s">
        <v>9</v>
      </c>
      <c r="C1" s="54"/>
      <c r="D1" s="55"/>
      <c r="E1" s="53" t="s">
        <v>14</v>
      </c>
      <c r="F1" s="54"/>
      <c r="G1" s="55"/>
      <c r="H1" s="53" t="s">
        <v>15</v>
      </c>
      <c r="I1" s="54"/>
      <c r="J1" s="55"/>
      <c r="K1" s="53" t="s">
        <v>16</v>
      </c>
      <c r="L1" s="54"/>
      <c r="M1" s="55"/>
      <c r="N1" s="53" t="s">
        <v>17</v>
      </c>
      <c r="O1" s="54"/>
      <c r="P1" s="55"/>
      <c r="Q1" s="53" t="s">
        <v>18</v>
      </c>
      <c r="R1" s="54"/>
      <c r="S1" s="55"/>
      <c r="T1" s="53" t="s">
        <v>19</v>
      </c>
      <c r="U1" s="54"/>
      <c r="V1" s="55"/>
      <c r="W1" s="53" t="s">
        <v>98</v>
      </c>
      <c r="X1" s="54"/>
      <c r="Y1" s="55"/>
      <c r="Z1" s="53" t="s">
        <v>21</v>
      </c>
      <c r="AA1" s="54"/>
      <c r="AB1" s="55"/>
      <c r="AC1" s="53" t="s">
        <v>22</v>
      </c>
      <c r="AD1" s="54"/>
      <c r="AE1" s="55"/>
      <c r="AF1" s="53" t="s">
        <v>100</v>
      </c>
      <c r="AG1" s="54"/>
      <c r="AH1" s="55"/>
      <c r="AI1" s="53" t="s">
        <v>23</v>
      </c>
      <c r="AJ1" s="54"/>
      <c r="AK1" s="55"/>
      <c r="AL1" s="53" t="s">
        <v>101</v>
      </c>
      <c r="AM1" s="54"/>
      <c r="AN1" s="55"/>
    </row>
    <row r="2" spans="1:40" ht="30" customHeight="1" x14ac:dyDescent="0.25">
      <c r="A2" s="25"/>
      <c r="B2" s="9" t="s">
        <v>97</v>
      </c>
      <c r="C2" s="10" t="s">
        <v>124</v>
      </c>
      <c r="D2" s="11" t="s">
        <v>96</v>
      </c>
      <c r="E2" s="9" t="s">
        <v>97</v>
      </c>
      <c r="F2" s="10" t="s">
        <v>124</v>
      </c>
      <c r="G2" s="11" t="s">
        <v>96</v>
      </c>
      <c r="H2" s="9" t="s">
        <v>97</v>
      </c>
      <c r="I2" s="10" t="s">
        <v>124</v>
      </c>
      <c r="J2" s="11" t="s">
        <v>96</v>
      </c>
      <c r="K2" s="9" t="s">
        <v>97</v>
      </c>
      <c r="L2" s="10" t="s">
        <v>124</v>
      </c>
      <c r="M2" s="11" t="s">
        <v>96</v>
      </c>
      <c r="N2" s="9" t="s">
        <v>97</v>
      </c>
      <c r="O2" s="10" t="s">
        <v>124</v>
      </c>
      <c r="P2" s="11" t="s">
        <v>96</v>
      </c>
      <c r="Q2" s="9" t="s">
        <v>97</v>
      </c>
      <c r="R2" s="10" t="s">
        <v>124</v>
      </c>
      <c r="S2" s="11" t="s">
        <v>96</v>
      </c>
      <c r="T2" s="9" t="s">
        <v>97</v>
      </c>
      <c r="U2" s="10" t="s">
        <v>124</v>
      </c>
      <c r="V2" s="11" t="s">
        <v>96</v>
      </c>
      <c r="W2" s="9" t="s">
        <v>97</v>
      </c>
      <c r="X2" s="10" t="s">
        <v>124</v>
      </c>
      <c r="Y2" s="11" t="s">
        <v>96</v>
      </c>
      <c r="Z2" s="9" t="s">
        <v>97</v>
      </c>
      <c r="AA2" s="10" t="s">
        <v>124</v>
      </c>
      <c r="AB2" s="11" t="s">
        <v>96</v>
      </c>
      <c r="AC2" s="9" t="s">
        <v>97</v>
      </c>
      <c r="AD2" s="10" t="s">
        <v>124</v>
      </c>
      <c r="AE2" s="11" t="s">
        <v>96</v>
      </c>
      <c r="AF2" s="9" t="s">
        <v>97</v>
      </c>
      <c r="AG2" s="10" t="s">
        <v>124</v>
      </c>
      <c r="AH2" s="11" t="s">
        <v>96</v>
      </c>
      <c r="AI2" s="9" t="s">
        <v>97</v>
      </c>
      <c r="AJ2" s="10" t="s">
        <v>124</v>
      </c>
      <c r="AK2" s="11" t="s">
        <v>96</v>
      </c>
      <c r="AL2" s="9" t="s">
        <v>97</v>
      </c>
      <c r="AM2" s="10" t="s">
        <v>124</v>
      </c>
      <c r="AN2" s="11" t="s">
        <v>96</v>
      </c>
    </row>
    <row r="3" spans="1:40" x14ac:dyDescent="0.25">
      <c r="A3" t="s">
        <v>29</v>
      </c>
      <c r="B3" s="12">
        <v>1021515041</v>
      </c>
      <c r="C3" s="7">
        <v>1000586092</v>
      </c>
      <c r="D3" s="14">
        <f t="shared" ref="D3:D17" si="0">(C3-B3)/B3</f>
        <v>-2.0488145705139939E-2</v>
      </c>
      <c r="E3" s="15">
        <v>317479706</v>
      </c>
      <c r="F3" s="7">
        <v>296742072</v>
      </c>
      <c r="G3" s="14">
        <f t="shared" ref="G3:G17" si="1">(F3-E3)/E3</f>
        <v>-6.5319557779860107E-2</v>
      </c>
      <c r="H3" s="15">
        <v>19846337</v>
      </c>
      <c r="I3" s="7">
        <v>38592479</v>
      </c>
      <c r="J3" s="14">
        <f t="shared" ref="J3:J17" si="2">(I3-H3)/H3</f>
        <v>0.94456432942764201</v>
      </c>
      <c r="K3" s="12">
        <v>337326043</v>
      </c>
      <c r="L3" s="7">
        <v>335334551</v>
      </c>
      <c r="M3" s="14">
        <f t="shared" ref="M3:M34" si="3">(L3-K3)/K3</f>
        <v>-5.9037600011215266E-3</v>
      </c>
      <c r="N3" s="12">
        <v>336344506</v>
      </c>
      <c r="O3" s="7">
        <v>334169779</v>
      </c>
      <c r="P3" s="14">
        <f t="shared" ref="P3:P34" si="4">(O3-N3)/N3</f>
        <v>-6.4657723292795514E-3</v>
      </c>
      <c r="Q3" s="12">
        <v>981537</v>
      </c>
      <c r="R3" s="7">
        <v>1164772</v>
      </c>
      <c r="S3" s="14">
        <f t="shared" ref="S3:S34" si="5">(R3-Q3)/Q3</f>
        <v>0.18668170430661299</v>
      </c>
      <c r="T3" s="29">
        <v>2.909757548722676E-3</v>
      </c>
      <c r="U3" s="8">
        <v>3.473462536224011E-3</v>
      </c>
      <c r="V3" s="14">
        <f t="shared" ref="V3:V34" si="6">U3-T3</f>
        <v>5.6370498750133499E-4</v>
      </c>
      <c r="W3" s="12">
        <v>0</v>
      </c>
      <c r="X3" s="13">
        <v>4687225</v>
      </c>
      <c r="Y3" s="14"/>
      <c r="Z3" s="12">
        <v>981537</v>
      </c>
      <c r="AA3" s="7">
        <v>5851997</v>
      </c>
      <c r="AB3" s="14">
        <f t="shared" ref="AB3:AB34" si="7">(AA3-Z3)/Z3</f>
        <v>4.9620747867884756</v>
      </c>
      <c r="AC3" s="29">
        <v>2.909757548722676E-3</v>
      </c>
      <c r="AD3" s="27">
        <v>1.7210653590610032E-2</v>
      </c>
      <c r="AE3" s="30">
        <f t="shared" ref="AE3:AE34" si="8">AD3-AC3</f>
        <v>1.4300896041887357E-2</v>
      </c>
      <c r="AF3" s="12">
        <v>9950155</v>
      </c>
      <c r="AG3" s="13">
        <v>16466065</v>
      </c>
      <c r="AH3" s="14">
        <f t="shared" ref="AH3:AH34" si="9">(AG3-AF3)/AF3</f>
        <v>0.65485512537241886</v>
      </c>
      <c r="AI3" s="12">
        <v>10368213</v>
      </c>
      <c r="AJ3" s="7">
        <v>12737971</v>
      </c>
      <c r="AK3" s="14">
        <f t="shared" ref="AK3:AK17" si="10">(AJ3-AI3)/AI3</f>
        <v>0.22855992638268524</v>
      </c>
      <c r="AL3" s="12">
        <v>20318368</v>
      </c>
      <c r="AM3" s="13">
        <v>29204036</v>
      </c>
      <c r="AN3" s="14">
        <f t="shared" ref="AN3:AN34" si="11">(AM3-AL3)/AL3</f>
        <v>0.43732193451757545</v>
      </c>
    </row>
    <row r="4" spans="1:40" x14ac:dyDescent="0.25">
      <c r="A4" s="5" t="s">
        <v>30</v>
      </c>
      <c r="B4" s="12">
        <v>157956175</v>
      </c>
      <c r="C4" s="7">
        <v>148055501</v>
      </c>
      <c r="D4" s="14">
        <f t="shared" si="0"/>
        <v>-6.2679879403258532E-2</v>
      </c>
      <c r="E4" s="15">
        <v>92113691</v>
      </c>
      <c r="F4" s="7">
        <v>89311451</v>
      </c>
      <c r="G4" s="14">
        <f t="shared" si="1"/>
        <v>-3.0421536359888129E-2</v>
      </c>
      <c r="H4" s="15">
        <v>1713647</v>
      </c>
      <c r="I4" s="7">
        <v>9496770</v>
      </c>
      <c r="J4" s="14">
        <f t="shared" si="2"/>
        <v>4.5418472999398363</v>
      </c>
      <c r="K4" s="12">
        <v>93827338</v>
      </c>
      <c r="L4" s="7">
        <v>98808221</v>
      </c>
      <c r="M4" s="14">
        <f t="shared" si="3"/>
        <v>5.3085626280903332E-2</v>
      </c>
      <c r="N4" s="12">
        <v>89827099</v>
      </c>
      <c r="O4" s="7">
        <v>91328669</v>
      </c>
      <c r="P4" s="14">
        <f t="shared" si="4"/>
        <v>1.6716225022473451E-2</v>
      </c>
      <c r="Q4" s="12">
        <v>4000239</v>
      </c>
      <c r="R4" s="7">
        <v>7479552</v>
      </c>
      <c r="S4" s="14">
        <f t="shared" si="5"/>
        <v>0.86977628086721814</v>
      </c>
      <c r="T4" s="29">
        <v>4.2634045527328079E-2</v>
      </c>
      <c r="U4" s="8">
        <v>7.5697668921698325E-2</v>
      </c>
      <c r="V4" s="14">
        <f t="shared" si="6"/>
        <v>3.3063623394370245E-2</v>
      </c>
      <c r="W4" s="12">
        <v>42546</v>
      </c>
      <c r="X4" s="13">
        <v>-50923</v>
      </c>
      <c r="Y4" s="14">
        <f t="shared" ref="Y4:Y44" si="12">IF(X4 = 0,"NA", (X4-W4)/W4)</f>
        <v>-2.1968927748789544</v>
      </c>
      <c r="Z4" s="12">
        <v>4042785</v>
      </c>
      <c r="AA4" s="7">
        <v>7428629</v>
      </c>
      <c r="AB4" s="14">
        <f t="shared" si="7"/>
        <v>0.83750286003336805</v>
      </c>
      <c r="AC4" s="29">
        <v>4.3067966292575796E-2</v>
      </c>
      <c r="AD4" s="27">
        <v>7.5221063662555848E-2</v>
      </c>
      <c r="AE4" s="30">
        <f t="shared" si="8"/>
        <v>3.2153097369980052E-2</v>
      </c>
      <c r="AF4" s="12">
        <v>4248986</v>
      </c>
      <c r="AG4" s="13">
        <v>4057679</v>
      </c>
      <c r="AH4" s="14">
        <f t="shared" si="9"/>
        <v>-4.5024153998153911E-2</v>
      </c>
      <c r="AI4" s="12">
        <v>2397376</v>
      </c>
      <c r="AJ4" s="7">
        <v>2007040</v>
      </c>
      <c r="AK4" s="14">
        <f t="shared" si="10"/>
        <v>-0.16281801436236953</v>
      </c>
      <c r="AL4" s="12">
        <v>6646362</v>
      </c>
      <c r="AM4" s="13">
        <v>6064719</v>
      </c>
      <c r="AN4" s="14">
        <f t="shared" si="11"/>
        <v>-8.7512988308491177E-2</v>
      </c>
    </row>
    <row r="5" spans="1:40" x14ac:dyDescent="0.25">
      <c r="A5" t="s">
        <v>31</v>
      </c>
      <c r="B5" s="12">
        <v>165265921</v>
      </c>
      <c r="C5" s="7">
        <v>168542342</v>
      </c>
      <c r="D5" s="14">
        <f t="shared" si="0"/>
        <v>1.9825145923459925E-2</v>
      </c>
      <c r="E5" s="15">
        <v>60821173</v>
      </c>
      <c r="F5" s="7">
        <v>58110119</v>
      </c>
      <c r="G5" s="14">
        <f t="shared" si="1"/>
        <v>-4.4574181428562717E-2</v>
      </c>
      <c r="H5" s="15">
        <v>749573</v>
      </c>
      <c r="I5" s="7">
        <v>9228790</v>
      </c>
      <c r="J5" s="14">
        <f t="shared" si="2"/>
        <v>11.312063001202018</v>
      </c>
      <c r="K5" s="12">
        <v>61570746</v>
      </c>
      <c r="L5" s="7">
        <v>67338910</v>
      </c>
      <c r="M5" s="14">
        <f t="shared" si="3"/>
        <v>9.3683516519354831E-2</v>
      </c>
      <c r="N5" s="12">
        <v>59747524</v>
      </c>
      <c r="O5" s="7">
        <v>62706449</v>
      </c>
      <c r="P5" s="14">
        <f t="shared" si="4"/>
        <v>4.9523809555689705E-2</v>
      </c>
      <c r="Q5" s="12">
        <v>1823221</v>
      </c>
      <c r="R5" s="7">
        <v>4632460</v>
      </c>
      <c r="S5" s="14">
        <f t="shared" si="5"/>
        <v>1.5408110152307373</v>
      </c>
      <c r="T5" s="29">
        <v>2.9611806230186003E-2</v>
      </c>
      <c r="U5" s="8">
        <v>6.8793213314560633E-2</v>
      </c>
      <c r="V5" s="14">
        <f t="shared" si="6"/>
        <v>3.9181407084374634E-2</v>
      </c>
      <c r="W5" s="12">
        <v>-6236749</v>
      </c>
      <c r="X5" s="13">
        <v>-801017</v>
      </c>
      <c r="Y5" s="14">
        <f t="shared" si="12"/>
        <v>-0.87156497720206472</v>
      </c>
      <c r="Z5" s="12">
        <v>-4413528</v>
      </c>
      <c r="AA5" s="7">
        <v>3831444</v>
      </c>
      <c r="AB5" s="14">
        <f t="shared" si="7"/>
        <v>-1.8681136723274441</v>
      </c>
      <c r="AC5" s="29">
        <v>-7.9761597558188319E-2</v>
      </c>
      <c r="AD5" s="27">
        <v>5.758288739320315E-2</v>
      </c>
      <c r="AE5" s="30">
        <f t="shared" si="8"/>
        <v>0.13734448495139145</v>
      </c>
      <c r="AF5" s="12">
        <v>2226011</v>
      </c>
      <c r="AG5" s="13">
        <v>1780665</v>
      </c>
      <c r="AH5" s="14">
        <f t="shared" si="9"/>
        <v>-0.2000645998604679</v>
      </c>
      <c r="AI5" s="12">
        <v>1268482</v>
      </c>
      <c r="AJ5" s="7">
        <v>1104979</v>
      </c>
      <c r="AK5" s="14">
        <f t="shared" si="10"/>
        <v>-0.12889658662874207</v>
      </c>
      <c r="AL5" s="12">
        <v>3494493</v>
      </c>
      <c r="AM5" s="13">
        <v>2885644</v>
      </c>
      <c r="AN5" s="14">
        <f t="shared" si="11"/>
        <v>-0.17423099717183579</v>
      </c>
    </row>
    <row r="6" spans="1:40" x14ac:dyDescent="0.25">
      <c r="A6" t="s">
        <v>32</v>
      </c>
      <c r="B6" s="12">
        <v>2018511865</v>
      </c>
      <c r="C6" s="7">
        <v>2080408403</v>
      </c>
      <c r="D6" s="14">
        <f t="shared" si="0"/>
        <v>3.0664441003917506E-2</v>
      </c>
      <c r="E6" s="15">
        <v>656600613</v>
      </c>
      <c r="F6" s="7">
        <v>648527007</v>
      </c>
      <c r="G6" s="14">
        <f t="shared" si="1"/>
        <v>-1.2296068325479921E-2</v>
      </c>
      <c r="H6" s="15">
        <v>6089681</v>
      </c>
      <c r="I6" s="7">
        <v>29286635</v>
      </c>
      <c r="J6" s="14">
        <f t="shared" si="2"/>
        <v>3.8092231760579907</v>
      </c>
      <c r="K6" s="12">
        <v>662690295</v>
      </c>
      <c r="L6" s="7">
        <v>677813642</v>
      </c>
      <c r="M6" s="14">
        <f t="shared" si="3"/>
        <v>2.2821138492755504E-2</v>
      </c>
      <c r="N6" s="12">
        <v>598624451</v>
      </c>
      <c r="O6" s="7">
        <v>628788058</v>
      </c>
      <c r="P6" s="14">
        <f t="shared" si="4"/>
        <v>5.0388197390888068E-2</v>
      </c>
      <c r="Q6" s="12">
        <v>64065843</v>
      </c>
      <c r="R6" s="7">
        <v>49025584</v>
      </c>
      <c r="S6" s="14">
        <f t="shared" si="5"/>
        <v>-0.23476252392401986</v>
      </c>
      <c r="T6" s="29">
        <v>9.6675390425025015E-2</v>
      </c>
      <c r="U6" s="8">
        <v>7.2329001604839349E-2</v>
      </c>
      <c r="V6" s="14">
        <f t="shared" si="6"/>
        <v>-2.4346388820185666E-2</v>
      </c>
      <c r="W6" s="12">
        <v>7834827</v>
      </c>
      <c r="X6" s="13">
        <v>17602159</v>
      </c>
      <c r="Y6" s="14">
        <f t="shared" si="12"/>
        <v>1.2466557334322761</v>
      </c>
      <c r="Z6" s="12">
        <v>71900670</v>
      </c>
      <c r="AA6" s="7">
        <v>66627743</v>
      </c>
      <c r="AB6" s="14">
        <f t="shared" si="7"/>
        <v>-7.3336270719035021E-2</v>
      </c>
      <c r="AC6" s="29">
        <v>0.10723038949762125</v>
      </c>
      <c r="AD6" s="27">
        <v>9.5809935443212632E-2</v>
      </c>
      <c r="AE6" s="30">
        <f t="shared" si="8"/>
        <v>-1.1420454054408613E-2</v>
      </c>
      <c r="AF6" s="12">
        <v>16106187</v>
      </c>
      <c r="AG6" s="13">
        <v>15069412</v>
      </c>
      <c r="AH6" s="14">
        <f t="shared" si="9"/>
        <v>-6.4371225790436928E-2</v>
      </c>
      <c r="AI6" s="12">
        <v>11265377</v>
      </c>
      <c r="AJ6" s="7">
        <v>13575087</v>
      </c>
      <c r="AK6" s="14">
        <f t="shared" si="10"/>
        <v>0.20502731510893954</v>
      </c>
      <c r="AL6" s="12">
        <v>27371564</v>
      </c>
      <c r="AM6" s="13">
        <v>28644499</v>
      </c>
      <c r="AN6" s="14">
        <f t="shared" si="11"/>
        <v>4.6505745890150815E-2</v>
      </c>
    </row>
    <row r="7" spans="1:40" x14ac:dyDescent="0.25">
      <c r="A7" t="s">
        <v>33</v>
      </c>
      <c r="B7" s="12">
        <v>709716855</v>
      </c>
      <c r="C7" s="7">
        <v>675316812</v>
      </c>
      <c r="D7" s="14">
        <f t="shared" si="0"/>
        <v>-4.8470094457598867E-2</v>
      </c>
      <c r="E7" s="15">
        <v>196363792</v>
      </c>
      <c r="F7" s="7">
        <v>185435133</v>
      </c>
      <c r="G7" s="14">
        <f t="shared" si="1"/>
        <v>-5.5655163758499833E-2</v>
      </c>
      <c r="H7" s="15">
        <v>3034698</v>
      </c>
      <c r="I7" s="7">
        <v>9728490</v>
      </c>
      <c r="J7" s="14">
        <f t="shared" si="2"/>
        <v>2.2057522692538103</v>
      </c>
      <c r="K7" s="12">
        <v>199398489</v>
      </c>
      <c r="L7" s="7">
        <v>195163623</v>
      </c>
      <c r="M7" s="14">
        <f t="shared" si="3"/>
        <v>-2.1238205069848849E-2</v>
      </c>
      <c r="N7" s="12">
        <v>191592323</v>
      </c>
      <c r="O7" s="7">
        <v>196611424</v>
      </c>
      <c r="P7" s="14">
        <f t="shared" si="4"/>
        <v>2.6196775118176318E-2</v>
      </c>
      <c r="Q7" s="12">
        <v>7806167</v>
      </c>
      <c r="R7" s="7">
        <v>-1447801</v>
      </c>
      <c r="S7" s="14">
        <f t="shared" si="5"/>
        <v>-1.1854688735201284</v>
      </c>
      <c r="T7" s="29">
        <v>3.9148576496986394E-2</v>
      </c>
      <c r="U7" s="8">
        <v>-7.4183957939743719E-3</v>
      </c>
      <c r="V7" s="14">
        <f t="shared" si="6"/>
        <v>-4.6566972290960768E-2</v>
      </c>
      <c r="W7" s="12">
        <v>3046877</v>
      </c>
      <c r="X7" s="13">
        <v>5713798</v>
      </c>
      <c r="Y7" s="14">
        <f t="shared" si="12"/>
        <v>0.87529657416430007</v>
      </c>
      <c r="Z7" s="12">
        <v>10853044</v>
      </c>
      <c r="AA7" s="7">
        <v>4265997</v>
      </c>
      <c r="AB7" s="14">
        <f t="shared" si="7"/>
        <v>-0.60693082972850754</v>
      </c>
      <c r="AC7" s="29">
        <v>5.36097427885803E-2</v>
      </c>
      <c r="AD7" s="27">
        <v>2.1236816854593131E-2</v>
      </c>
      <c r="AE7" s="30">
        <f t="shared" si="8"/>
        <v>-3.2372925933987169E-2</v>
      </c>
      <c r="AF7" s="12">
        <v>9345061</v>
      </c>
      <c r="AG7" s="13">
        <v>8979914</v>
      </c>
      <c r="AH7" s="14">
        <f t="shared" si="9"/>
        <v>-3.9073795237933709E-2</v>
      </c>
      <c r="AI7" s="12">
        <v>6407513</v>
      </c>
      <c r="AJ7" s="7">
        <v>6448372</v>
      </c>
      <c r="AK7" s="14">
        <f t="shared" si="10"/>
        <v>6.3767330632025247E-3</v>
      </c>
      <c r="AL7" s="12">
        <v>15752574</v>
      </c>
      <c r="AM7" s="13">
        <v>15428286</v>
      </c>
      <c r="AN7" s="14">
        <f t="shared" si="11"/>
        <v>-2.0586349887961167E-2</v>
      </c>
    </row>
    <row r="8" spans="1:40" x14ac:dyDescent="0.25">
      <c r="A8" s="5" t="s">
        <v>34</v>
      </c>
      <c r="B8" s="12">
        <v>499647775</v>
      </c>
      <c r="C8" s="7">
        <v>505764098</v>
      </c>
      <c r="D8" s="14">
        <f t="shared" si="0"/>
        <v>1.2241269362202203E-2</v>
      </c>
      <c r="E8" s="15">
        <v>185535036</v>
      </c>
      <c r="F8" s="7">
        <v>188887322</v>
      </c>
      <c r="G8" s="14">
        <f t="shared" si="1"/>
        <v>1.8068210038776719E-2</v>
      </c>
      <c r="H8" s="15">
        <v>1648409</v>
      </c>
      <c r="I8" s="7">
        <v>1616733</v>
      </c>
      <c r="J8" s="14">
        <f t="shared" si="2"/>
        <v>-1.921610474099571E-2</v>
      </c>
      <c r="K8" s="12">
        <v>187183445</v>
      </c>
      <c r="L8" s="7">
        <v>190504055</v>
      </c>
      <c r="M8" s="14">
        <f t="shared" si="3"/>
        <v>1.773987010443151E-2</v>
      </c>
      <c r="N8" s="12">
        <v>180690439</v>
      </c>
      <c r="O8" s="7">
        <v>190282669</v>
      </c>
      <c r="P8" s="14">
        <f t="shared" si="4"/>
        <v>5.3086538795779889E-2</v>
      </c>
      <c r="Q8" s="12">
        <v>6493006</v>
      </c>
      <c r="R8" s="7">
        <v>221386</v>
      </c>
      <c r="S8" s="14">
        <f t="shared" si="5"/>
        <v>-0.96590392801115543</v>
      </c>
      <c r="T8" s="29">
        <v>3.4687928732158979E-2</v>
      </c>
      <c r="U8" s="8">
        <v>1.1621064968932026E-3</v>
      </c>
      <c r="V8" s="14">
        <f t="shared" si="6"/>
        <v>-3.3525822235265776E-2</v>
      </c>
      <c r="W8" s="12">
        <v>4640879</v>
      </c>
      <c r="X8" s="13">
        <v>5873939</v>
      </c>
      <c r="Y8" s="14">
        <f t="shared" si="12"/>
        <v>0.26569535641847158</v>
      </c>
      <c r="Z8" s="12">
        <v>11133885</v>
      </c>
      <c r="AA8" s="7">
        <v>6095325</v>
      </c>
      <c r="AB8" s="14">
        <f t="shared" si="7"/>
        <v>-0.4525428455566049</v>
      </c>
      <c r="AC8" s="29">
        <v>5.8042091679676659E-2</v>
      </c>
      <c r="AD8" s="27">
        <v>3.1038737466683768E-2</v>
      </c>
      <c r="AE8" s="30">
        <f t="shared" si="8"/>
        <v>-2.7003354212992891E-2</v>
      </c>
      <c r="AF8" s="12">
        <v>2111398</v>
      </c>
      <c r="AG8" s="13">
        <v>2875005</v>
      </c>
      <c r="AH8" s="14">
        <f t="shared" si="9"/>
        <v>0.36165943133412082</v>
      </c>
      <c r="AI8" s="12">
        <v>3189414</v>
      </c>
      <c r="AJ8" s="7">
        <v>4884050</v>
      </c>
      <c r="AK8" s="14">
        <f t="shared" si="10"/>
        <v>0.53133146088905359</v>
      </c>
      <c r="AL8" s="12">
        <v>5300812</v>
      </c>
      <c r="AM8" s="13">
        <v>7759055</v>
      </c>
      <c r="AN8" s="14">
        <f t="shared" si="11"/>
        <v>0.4637483842098154</v>
      </c>
    </row>
    <row r="9" spans="1:40" x14ac:dyDescent="0.25">
      <c r="A9" t="s">
        <v>35</v>
      </c>
      <c r="B9" s="12">
        <v>36293631</v>
      </c>
      <c r="C9" s="7">
        <v>35591414</v>
      </c>
      <c r="D9" s="14">
        <f t="shared" si="0"/>
        <v>-1.9348215669024685E-2</v>
      </c>
      <c r="E9" s="15">
        <v>25151167</v>
      </c>
      <c r="F9" s="7">
        <v>25248959</v>
      </c>
      <c r="G9" s="14">
        <f t="shared" si="1"/>
        <v>3.8881694833484267E-3</v>
      </c>
      <c r="H9" s="15">
        <v>1569145</v>
      </c>
      <c r="I9" s="7">
        <v>1677089</v>
      </c>
      <c r="J9" s="14">
        <f t="shared" si="2"/>
        <v>6.8791603070461935E-2</v>
      </c>
      <c r="K9" s="12">
        <v>26720312</v>
      </c>
      <c r="L9" s="7">
        <v>26926048</v>
      </c>
      <c r="M9" s="14">
        <f t="shared" si="3"/>
        <v>7.6996106931685529E-3</v>
      </c>
      <c r="N9" s="12">
        <v>26349217</v>
      </c>
      <c r="O9" s="7">
        <v>27950866</v>
      </c>
      <c r="P9" s="14">
        <f t="shared" si="4"/>
        <v>6.0785449525881545E-2</v>
      </c>
      <c r="Q9" s="12">
        <v>371095</v>
      </c>
      <c r="R9" s="7">
        <v>-1024818</v>
      </c>
      <c r="S9" s="14">
        <f t="shared" si="5"/>
        <v>-3.7616055188024631</v>
      </c>
      <c r="T9" s="29">
        <v>1.3888123761429134E-2</v>
      </c>
      <c r="U9" s="8">
        <v>-3.8060468435620408E-2</v>
      </c>
      <c r="V9" s="14">
        <f t="shared" si="6"/>
        <v>-5.1948592197049545E-2</v>
      </c>
      <c r="W9" s="12">
        <v>0</v>
      </c>
      <c r="X9" s="13">
        <v>2062115</v>
      </c>
      <c r="Y9" s="14"/>
      <c r="Z9" s="12">
        <v>371095</v>
      </c>
      <c r="AA9" s="7">
        <v>1037297</v>
      </c>
      <c r="AB9" s="14">
        <f t="shared" si="7"/>
        <v>1.7952330265834895</v>
      </c>
      <c r="AC9" s="29">
        <v>1.3888123761429134E-2</v>
      </c>
      <c r="AD9" s="27">
        <v>3.5783467893429469E-2</v>
      </c>
      <c r="AE9" s="30">
        <f t="shared" si="8"/>
        <v>2.1895344132000335E-2</v>
      </c>
      <c r="AF9" s="12">
        <v>212333</v>
      </c>
      <c r="AG9" s="13">
        <v>186751</v>
      </c>
      <c r="AH9" s="14">
        <f t="shared" si="9"/>
        <v>-0.12048056590355714</v>
      </c>
      <c r="AI9" s="12">
        <v>765915</v>
      </c>
      <c r="AJ9" s="7">
        <v>632875</v>
      </c>
      <c r="AK9" s="14">
        <f t="shared" si="10"/>
        <v>-0.17370073702695468</v>
      </c>
      <c r="AL9" s="12">
        <v>978248</v>
      </c>
      <c r="AM9" s="13">
        <v>819626</v>
      </c>
      <c r="AN9" s="14">
        <f t="shared" si="11"/>
        <v>-0.16214906649438587</v>
      </c>
    </row>
    <row r="10" spans="1:40" x14ac:dyDescent="0.25">
      <c r="A10" s="5" t="s">
        <v>36</v>
      </c>
      <c r="B10" s="12">
        <v>285344642</v>
      </c>
      <c r="C10" s="7">
        <v>286981827</v>
      </c>
      <c r="D10" s="14">
        <f t="shared" si="0"/>
        <v>5.7375704990458524E-3</v>
      </c>
      <c r="E10" s="15">
        <v>142393823</v>
      </c>
      <c r="F10" s="7">
        <v>144509949</v>
      </c>
      <c r="G10" s="14">
        <f t="shared" si="1"/>
        <v>1.4861080034349524E-2</v>
      </c>
      <c r="H10" s="15">
        <v>1709014</v>
      </c>
      <c r="I10" s="7">
        <v>9379669</v>
      </c>
      <c r="J10" s="14">
        <f t="shared" si="2"/>
        <v>4.4883511779306664</v>
      </c>
      <c r="K10" s="12">
        <v>144102837</v>
      </c>
      <c r="L10" s="7">
        <v>153889618</v>
      </c>
      <c r="M10" s="14">
        <f t="shared" si="3"/>
        <v>6.7915255547675302E-2</v>
      </c>
      <c r="N10" s="12">
        <v>132835679</v>
      </c>
      <c r="O10" s="7">
        <v>130122016</v>
      </c>
      <c r="P10" s="14">
        <f t="shared" si="4"/>
        <v>-2.0428720810769522E-2</v>
      </c>
      <c r="Q10" s="12">
        <v>11267158</v>
      </c>
      <c r="R10" s="7">
        <v>23767602</v>
      </c>
      <c r="S10" s="14">
        <f t="shared" si="5"/>
        <v>1.1094584810118044</v>
      </c>
      <c r="T10" s="29">
        <v>7.8188314918463397E-2</v>
      </c>
      <c r="U10" s="8">
        <v>0.15444577944172946</v>
      </c>
      <c r="V10" s="14">
        <f t="shared" si="6"/>
        <v>7.6257464523266066E-2</v>
      </c>
      <c r="W10" s="12">
        <v>9450962</v>
      </c>
      <c r="X10" s="13">
        <v>11058188</v>
      </c>
      <c r="Y10" s="14">
        <f t="shared" si="12"/>
        <v>0.17005951351830639</v>
      </c>
      <c r="Z10" s="12">
        <v>20718120</v>
      </c>
      <c r="AA10" s="7">
        <v>34825790</v>
      </c>
      <c r="AB10" s="14">
        <f t="shared" si="7"/>
        <v>0.68093388782379871</v>
      </c>
      <c r="AC10" s="29">
        <v>0.13492417729111345</v>
      </c>
      <c r="AD10" s="27">
        <v>0.21113218080633336</v>
      </c>
      <c r="AE10" s="30">
        <f t="shared" si="8"/>
        <v>7.6208003515219919E-2</v>
      </c>
      <c r="AF10" s="12">
        <v>2760452</v>
      </c>
      <c r="AG10" s="13">
        <v>2471309</v>
      </c>
      <c r="AH10" s="14">
        <f t="shared" si="9"/>
        <v>-0.10474480266275234</v>
      </c>
      <c r="AI10" s="12">
        <v>2942239</v>
      </c>
      <c r="AJ10" s="7">
        <v>1793284</v>
      </c>
      <c r="AK10" s="14">
        <f t="shared" si="10"/>
        <v>-0.39050362665983285</v>
      </c>
      <c r="AL10" s="12">
        <v>5702691</v>
      </c>
      <c r="AM10" s="13">
        <v>4264593</v>
      </c>
      <c r="AN10" s="14">
        <f t="shared" si="11"/>
        <v>-0.25217883977932526</v>
      </c>
    </row>
    <row r="11" spans="1:40" x14ac:dyDescent="0.25">
      <c r="A11" s="5" t="s">
        <v>37</v>
      </c>
      <c r="B11" s="12">
        <v>50638781</v>
      </c>
      <c r="C11" s="7">
        <v>44743072</v>
      </c>
      <c r="D11" s="14">
        <f t="shared" si="0"/>
        <v>-0.11642675600741653</v>
      </c>
      <c r="E11" s="15">
        <v>28123637</v>
      </c>
      <c r="F11" s="7">
        <v>26836354</v>
      </c>
      <c r="G11" s="14">
        <f t="shared" si="1"/>
        <v>-4.5772280448648943E-2</v>
      </c>
      <c r="H11" s="15">
        <v>1986852</v>
      </c>
      <c r="I11" s="7">
        <v>1761790</v>
      </c>
      <c r="J11" s="14">
        <f t="shared" si="2"/>
        <v>-0.1132756742827347</v>
      </c>
      <c r="K11" s="12">
        <v>30110489</v>
      </c>
      <c r="L11" s="7">
        <v>28598144</v>
      </c>
      <c r="M11" s="14">
        <f t="shared" si="3"/>
        <v>-5.0226517410594029E-2</v>
      </c>
      <c r="N11" s="12">
        <v>29590285</v>
      </c>
      <c r="O11" s="7">
        <v>29597509</v>
      </c>
      <c r="P11" s="14">
        <f t="shared" si="4"/>
        <v>2.4413418120170185E-4</v>
      </c>
      <c r="Q11" s="12">
        <v>520204</v>
      </c>
      <c r="R11" s="7">
        <v>-999365</v>
      </c>
      <c r="S11" s="14">
        <f t="shared" si="5"/>
        <v>-2.9211021060968387</v>
      </c>
      <c r="T11" s="29">
        <v>1.7276504542985006E-2</v>
      </c>
      <c r="U11" s="8">
        <v>-3.4945099933757939E-2</v>
      </c>
      <c r="V11" s="14">
        <f t="shared" si="6"/>
        <v>-5.2221604476742942E-2</v>
      </c>
      <c r="W11" s="12">
        <v>221606</v>
      </c>
      <c r="X11" s="13">
        <v>3863902</v>
      </c>
      <c r="Y11" s="14">
        <f t="shared" si="12"/>
        <v>16.435908775033166</v>
      </c>
      <c r="Z11" s="12">
        <v>741810</v>
      </c>
      <c r="AA11" s="7">
        <v>2864537</v>
      </c>
      <c r="AB11" s="14">
        <f t="shared" si="7"/>
        <v>2.861550801418153</v>
      </c>
      <c r="AC11" s="29">
        <v>2.4456273132469088E-2</v>
      </c>
      <c r="AD11" s="27">
        <v>8.8242651125563676E-2</v>
      </c>
      <c r="AE11" s="30">
        <f t="shared" si="8"/>
        <v>6.3786377993094584E-2</v>
      </c>
      <c r="AF11" s="12">
        <v>222475</v>
      </c>
      <c r="AG11" s="13">
        <v>218239</v>
      </c>
      <c r="AH11" s="14">
        <f t="shared" si="9"/>
        <v>-1.9040341611417013E-2</v>
      </c>
      <c r="AI11" s="12">
        <v>508025</v>
      </c>
      <c r="AJ11" s="7">
        <v>215640</v>
      </c>
      <c r="AK11" s="14">
        <f t="shared" si="10"/>
        <v>-0.57553270016239355</v>
      </c>
      <c r="AL11" s="12">
        <v>730500</v>
      </c>
      <c r="AM11" s="13">
        <v>433879</v>
      </c>
      <c r="AN11" s="14">
        <f t="shared" si="11"/>
        <v>-0.40605201916495554</v>
      </c>
    </row>
    <row r="12" spans="1:40" x14ac:dyDescent="0.25">
      <c r="A12" t="s">
        <v>38</v>
      </c>
      <c r="B12" s="12">
        <v>77178575</v>
      </c>
      <c r="C12" s="7">
        <v>83793577</v>
      </c>
      <c r="D12" s="14">
        <f t="shared" si="0"/>
        <v>8.5710341244315535E-2</v>
      </c>
      <c r="E12" s="15">
        <v>45577514</v>
      </c>
      <c r="F12" s="7">
        <v>47461499</v>
      </c>
      <c r="G12" s="14">
        <f t="shared" si="1"/>
        <v>4.1335843811051209E-2</v>
      </c>
      <c r="H12" s="15">
        <v>379003</v>
      </c>
      <c r="I12" s="7">
        <v>416454</v>
      </c>
      <c r="J12" s="14">
        <f t="shared" si="2"/>
        <v>9.8814521257087673E-2</v>
      </c>
      <c r="K12" s="12">
        <v>45956517</v>
      </c>
      <c r="L12" s="7">
        <v>47877953</v>
      </c>
      <c r="M12" s="14">
        <f t="shared" si="3"/>
        <v>4.1809869969040514E-2</v>
      </c>
      <c r="N12" s="12">
        <v>45249008</v>
      </c>
      <c r="O12" s="7">
        <v>50796717</v>
      </c>
      <c r="P12" s="14">
        <f t="shared" si="4"/>
        <v>0.12260399167203842</v>
      </c>
      <c r="Q12" s="12">
        <v>707509</v>
      </c>
      <c r="R12" s="7">
        <v>-2918764</v>
      </c>
      <c r="S12" s="14">
        <f t="shared" si="5"/>
        <v>-5.1254090053978114</v>
      </c>
      <c r="T12" s="29">
        <v>1.5395183233751157E-2</v>
      </c>
      <c r="U12" s="8">
        <v>-6.0962589607788789E-2</v>
      </c>
      <c r="V12" s="14">
        <f t="shared" si="6"/>
        <v>-7.6357772841539939E-2</v>
      </c>
      <c r="W12" s="12">
        <v>680896</v>
      </c>
      <c r="X12" s="13">
        <v>-27929</v>
      </c>
      <c r="Y12" s="14">
        <f t="shared" si="12"/>
        <v>-1.0410180115612369</v>
      </c>
      <c r="Z12" s="12">
        <v>1388405</v>
      </c>
      <c r="AA12" s="7">
        <v>-2946693</v>
      </c>
      <c r="AB12" s="14">
        <f t="shared" si="7"/>
        <v>-3.1223583896629585</v>
      </c>
      <c r="AC12" s="29">
        <v>2.9770197587932246E-2</v>
      </c>
      <c r="AD12" s="27">
        <v>-6.1581849990294674E-2</v>
      </c>
      <c r="AE12" s="30">
        <f t="shared" si="8"/>
        <v>-9.1352047578226916E-2</v>
      </c>
      <c r="AF12" s="12">
        <v>230285</v>
      </c>
      <c r="AG12" s="13">
        <v>521768</v>
      </c>
      <c r="AH12" s="14">
        <f t="shared" si="9"/>
        <v>1.2657489632412011</v>
      </c>
      <c r="AI12" s="12">
        <v>1349915</v>
      </c>
      <c r="AJ12" s="7">
        <v>1703117</v>
      </c>
      <c r="AK12" s="14">
        <f t="shared" si="10"/>
        <v>0.26164758521832854</v>
      </c>
      <c r="AL12" s="12">
        <v>1580200</v>
      </c>
      <c r="AM12" s="13">
        <v>2224885</v>
      </c>
      <c r="AN12" s="14">
        <f t="shared" si="11"/>
        <v>0.40797683837488924</v>
      </c>
    </row>
    <row r="13" spans="1:40" x14ac:dyDescent="0.25">
      <c r="A13" t="s">
        <v>39</v>
      </c>
      <c r="B13" s="12">
        <v>848556472</v>
      </c>
      <c r="C13" s="7">
        <v>802012923</v>
      </c>
      <c r="D13" s="14">
        <f t="shared" si="0"/>
        <v>-5.4850266936624106E-2</v>
      </c>
      <c r="E13" s="15">
        <v>411550762</v>
      </c>
      <c r="F13" s="7">
        <v>391084467</v>
      </c>
      <c r="G13" s="14">
        <f t="shared" si="1"/>
        <v>-4.9729697742607992E-2</v>
      </c>
      <c r="H13" s="15">
        <v>35019569</v>
      </c>
      <c r="I13" s="7">
        <v>68412245</v>
      </c>
      <c r="J13" s="14">
        <f t="shared" si="2"/>
        <v>0.95354331745202237</v>
      </c>
      <c r="K13" s="12">
        <v>446570331</v>
      </c>
      <c r="L13" s="7">
        <v>459496712</v>
      </c>
      <c r="M13" s="14">
        <f t="shared" si="3"/>
        <v>2.8945901916623298E-2</v>
      </c>
      <c r="N13" s="12">
        <v>456763053</v>
      </c>
      <c r="O13" s="7">
        <v>461336620</v>
      </c>
      <c r="P13" s="14">
        <f t="shared" si="4"/>
        <v>1.0012996826168425E-2</v>
      </c>
      <c r="Q13" s="12">
        <v>-10192723</v>
      </c>
      <c r="R13" s="7">
        <v>-1839908</v>
      </c>
      <c r="S13" s="14">
        <f t="shared" si="5"/>
        <v>-0.81948807987816408</v>
      </c>
      <c r="T13" s="29">
        <v>-2.2824451810704818E-2</v>
      </c>
      <c r="U13" s="8">
        <v>-4.0041809918326468E-3</v>
      </c>
      <c r="V13" s="14">
        <f t="shared" si="6"/>
        <v>1.8820270818872172E-2</v>
      </c>
      <c r="W13" s="12">
        <v>1902389</v>
      </c>
      <c r="X13" s="13">
        <v>2674983</v>
      </c>
      <c r="Y13" s="14">
        <f t="shared" si="12"/>
        <v>0.40611778137909754</v>
      </c>
      <c r="Z13" s="12">
        <v>-8290333</v>
      </c>
      <c r="AA13" s="7">
        <v>835075</v>
      </c>
      <c r="AB13" s="14">
        <f t="shared" si="7"/>
        <v>-1.1007287644537318</v>
      </c>
      <c r="AC13" s="29">
        <v>-1.8485701872791728E-2</v>
      </c>
      <c r="AD13" s="27">
        <v>1.8068501577103288E-3</v>
      </c>
      <c r="AE13" s="30">
        <f t="shared" si="8"/>
        <v>2.0292552030502058E-2</v>
      </c>
      <c r="AF13" s="12">
        <v>10448369</v>
      </c>
      <c r="AG13" s="13">
        <v>9940586</v>
      </c>
      <c r="AH13" s="14">
        <f t="shared" si="9"/>
        <v>-4.859925984620183E-2</v>
      </c>
      <c r="AI13" s="12">
        <v>4053886</v>
      </c>
      <c r="AJ13" s="7">
        <v>1701101</v>
      </c>
      <c r="AK13" s="14">
        <f t="shared" si="10"/>
        <v>-0.58037769192325583</v>
      </c>
      <c r="AL13" s="12">
        <v>14502255</v>
      </c>
      <c r="AM13" s="13">
        <v>11641687</v>
      </c>
      <c r="AN13" s="14">
        <f t="shared" si="11"/>
        <v>-0.19724987596756505</v>
      </c>
    </row>
    <row r="14" spans="1:40" x14ac:dyDescent="0.25">
      <c r="A14" t="s">
        <v>40</v>
      </c>
      <c r="B14" s="12">
        <v>179021763</v>
      </c>
      <c r="C14" s="7">
        <v>182169879</v>
      </c>
      <c r="D14" s="14">
        <f t="shared" si="0"/>
        <v>1.7585102209053769E-2</v>
      </c>
      <c r="E14" s="15">
        <v>109569813</v>
      </c>
      <c r="F14" s="7">
        <v>105266103</v>
      </c>
      <c r="G14" s="14">
        <f t="shared" si="1"/>
        <v>-3.927824536854873E-2</v>
      </c>
      <c r="H14" s="15">
        <v>8172804</v>
      </c>
      <c r="I14" s="7">
        <v>16582173</v>
      </c>
      <c r="J14" s="14">
        <f t="shared" si="2"/>
        <v>1.0289453901011207</v>
      </c>
      <c r="K14" s="12">
        <v>117742617</v>
      </c>
      <c r="L14" s="7">
        <v>121848276</v>
      </c>
      <c r="M14" s="14">
        <f t="shared" si="3"/>
        <v>3.4869778714023317E-2</v>
      </c>
      <c r="N14" s="12">
        <v>114713501</v>
      </c>
      <c r="O14" s="7">
        <v>116361360</v>
      </c>
      <c r="P14" s="14">
        <f t="shared" si="4"/>
        <v>1.4364996148099428E-2</v>
      </c>
      <c r="Q14" s="12">
        <v>3029116</v>
      </c>
      <c r="R14" s="7">
        <v>5486916</v>
      </c>
      <c r="S14" s="14">
        <f t="shared" si="5"/>
        <v>0.81139183841094231</v>
      </c>
      <c r="T14" s="29">
        <v>2.5726589718996988E-2</v>
      </c>
      <c r="U14" s="8">
        <v>4.5030723290660261E-2</v>
      </c>
      <c r="V14" s="14">
        <f t="shared" si="6"/>
        <v>1.9304133571663273E-2</v>
      </c>
      <c r="W14" s="12">
        <v>6329390</v>
      </c>
      <c r="X14" s="13">
        <v>2968322</v>
      </c>
      <c r="Y14" s="14">
        <f t="shared" si="12"/>
        <v>-0.53102558066417138</v>
      </c>
      <c r="Z14" s="12">
        <v>9358506</v>
      </c>
      <c r="AA14" s="7">
        <v>8455238</v>
      </c>
      <c r="AB14" s="14">
        <f t="shared" si="7"/>
        <v>-9.6518397274094822E-2</v>
      </c>
      <c r="AC14" s="29">
        <v>7.5428021406956036E-2</v>
      </c>
      <c r="AD14" s="27">
        <v>6.7741295112049127E-2</v>
      </c>
      <c r="AE14" s="30">
        <f t="shared" si="8"/>
        <v>-7.6867262949069093E-3</v>
      </c>
      <c r="AF14" s="12">
        <v>5492504</v>
      </c>
      <c r="AG14" s="13">
        <v>6160069</v>
      </c>
      <c r="AH14" s="14">
        <f t="shared" si="9"/>
        <v>0.12154110402104396</v>
      </c>
      <c r="AI14" s="12">
        <v>838214</v>
      </c>
      <c r="AJ14" s="7">
        <v>4405103</v>
      </c>
      <c r="AK14" s="14">
        <f t="shared" si="10"/>
        <v>4.2553441006711887</v>
      </c>
      <c r="AL14" s="12">
        <v>6330718</v>
      </c>
      <c r="AM14" s="13">
        <v>10565172</v>
      </c>
      <c r="AN14" s="14">
        <f t="shared" si="11"/>
        <v>0.66887420984476009</v>
      </c>
    </row>
    <row r="15" spans="1:40" x14ac:dyDescent="0.25">
      <c r="A15" t="s">
        <v>41</v>
      </c>
      <c r="B15" s="12">
        <v>166011829</v>
      </c>
      <c r="C15" s="7">
        <v>172811827</v>
      </c>
      <c r="D15" s="14">
        <f t="shared" si="0"/>
        <v>4.0960924537491845E-2</v>
      </c>
      <c r="E15" s="15">
        <v>101747512</v>
      </c>
      <c r="F15" s="7">
        <v>106544113</v>
      </c>
      <c r="G15" s="14">
        <f t="shared" si="1"/>
        <v>4.7142194494151364E-2</v>
      </c>
      <c r="H15" s="15">
        <v>8173292</v>
      </c>
      <c r="I15" s="7">
        <v>14252310</v>
      </c>
      <c r="J15" s="14">
        <f t="shared" si="2"/>
        <v>0.7437661593394681</v>
      </c>
      <c r="K15" s="12">
        <v>109920804</v>
      </c>
      <c r="L15" s="7">
        <v>120796423</v>
      </c>
      <c r="M15" s="14">
        <f t="shared" si="3"/>
        <v>9.8940497196508867E-2</v>
      </c>
      <c r="N15" s="12">
        <v>106836100</v>
      </c>
      <c r="O15" s="7">
        <v>110813713</v>
      </c>
      <c r="P15" s="14">
        <f t="shared" si="4"/>
        <v>3.7230982785781214E-2</v>
      </c>
      <c r="Q15" s="12">
        <v>3084704</v>
      </c>
      <c r="R15" s="7">
        <v>9982710</v>
      </c>
      <c r="S15" s="14">
        <f t="shared" si="5"/>
        <v>2.2361970548876005</v>
      </c>
      <c r="T15" s="29">
        <v>2.8062967952818103E-2</v>
      </c>
      <c r="U15" s="8">
        <v>8.264077488453446E-2</v>
      </c>
      <c r="V15" s="14">
        <f t="shared" si="6"/>
        <v>5.4577806931716356E-2</v>
      </c>
      <c r="W15" s="12">
        <v>3077241</v>
      </c>
      <c r="X15" s="13">
        <v>606289</v>
      </c>
      <c r="Y15" s="14">
        <f t="shared" si="12"/>
        <v>-0.80297643246011607</v>
      </c>
      <c r="Z15" s="12">
        <v>6161945</v>
      </c>
      <c r="AA15" s="7">
        <v>10588999</v>
      </c>
      <c r="AB15" s="14">
        <f t="shared" si="7"/>
        <v>0.71845074891126093</v>
      </c>
      <c r="AC15" s="29">
        <v>5.4531430167663521E-2</v>
      </c>
      <c r="AD15" s="27">
        <v>8.722209599403348E-2</v>
      </c>
      <c r="AE15" s="30">
        <f t="shared" si="8"/>
        <v>3.2690665826369959E-2</v>
      </c>
      <c r="AF15" s="12">
        <v>4710571</v>
      </c>
      <c r="AG15" s="13">
        <v>4212733</v>
      </c>
      <c r="AH15" s="14">
        <f t="shared" si="9"/>
        <v>-0.10568527679553073</v>
      </c>
      <c r="AI15" s="12">
        <v>1373715</v>
      </c>
      <c r="AJ15" s="7">
        <v>10126</v>
      </c>
      <c r="AK15" s="14">
        <f t="shared" si="10"/>
        <v>-0.9926287475932053</v>
      </c>
      <c r="AL15" s="12">
        <v>6084286</v>
      </c>
      <c r="AM15" s="13">
        <v>4222859</v>
      </c>
      <c r="AN15" s="14">
        <f t="shared" si="11"/>
        <v>-0.30594008894387936</v>
      </c>
    </row>
    <row r="16" spans="1:40" x14ac:dyDescent="0.25">
      <c r="A16" t="s">
        <v>42</v>
      </c>
      <c r="B16" s="12">
        <v>32400795</v>
      </c>
      <c r="C16" s="7">
        <v>35035420</v>
      </c>
      <c r="D16" s="14">
        <f t="shared" si="0"/>
        <v>8.1313591225153581E-2</v>
      </c>
      <c r="E16" s="15">
        <v>23414620</v>
      </c>
      <c r="F16" s="7">
        <v>24391175</v>
      </c>
      <c r="G16" s="14">
        <f t="shared" si="1"/>
        <v>4.1707061656349749E-2</v>
      </c>
      <c r="H16" s="15">
        <v>1705560</v>
      </c>
      <c r="I16" s="7">
        <v>1655434</v>
      </c>
      <c r="J16" s="14">
        <f t="shared" si="2"/>
        <v>-2.9389760547855248E-2</v>
      </c>
      <c r="K16" s="12">
        <v>25120180</v>
      </c>
      <c r="L16" s="7">
        <v>26046609</v>
      </c>
      <c r="M16" s="14">
        <f t="shared" si="3"/>
        <v>3.6879871083726312E-2</v>
      </c>
      <c r="N16" s="12">
        <v>26332469</v>
      </c>
      <c r="O16" s="7">
        <v>28991453</v>
      </c>
      <c r="P16" s="14">
        <f t="shared" si="4"/>
        <v>0.10097739030851988</v>
      </c>
      <c r="Q16" s="12">
        <v>-1212289</v>
      </c>
      <c r="R16" s="7">
        <v>-2944844</v>
      </c>
      <c r="S16" s="14">
        <f t="shared" si="5"/>
        <v>1.4291600435209757</v>
      </c>
      <c r="T16" s="29">
        <v>-4.8259566611385744E-2</v>
      </c>
      <c r="U16" s="8">
        <v>-0.11306055233523872</v>
      </c>
      <c r="V16" s="14">
        <f t="shared" si="6"/>
        <v>-6.4800985723852983E-2</v>
      </c>
      <c r="W16" s="12">
        <v>856980</v>
      </c>
      <c r="X16" s="13">
        <v>1015220</v>
      </c>
      <c r="Y16" s="14">
        <f t="shared" si="12"/>
        <v>0.18464841653247449</v>
      </c>
      <c r="Z16" s="12">
        <v>-355309</v>
      </c>
      <c r="AA16" s="7">
        <v>-1929624</v>
      </c>
      <c r="AB16" s="14">
        <f t="shared" si="7"/>
        <v>4.4308334435660228</v>
      </c>
      <c r="AC16" s="29">
        <v>-1.3677746143150368E-2</v>
      </c>
      <c r="AD16" s="27">
        <v>-7.1304271414914341E-2</v>
      </c>
      <c r="AE16" s="30">
        <f t="shared" si="8"/>
        <v>-5.762652527176397E-2</v>
      </c>
      <c r="AF16" s="12">
        <v>456970</v>
      </c>
      <c r="AG16" s="13">
        <v>324669</v>
      </c>
      <c r="AH16" s="14">
        <f t="shared" si="9"/>
        <v>-0.28951791146027089</v>
      </c>
      <c r="AI16" s="12">
        <v>2343079</v>
      </c>
      <c r="AJ16" s="7">
        <v>2167619</v>
      </c>
      <c r="AK16" s="14">
        <f t="shared" si="10"/>
        <v>-7.4884372229873597E-2</v>
      </c>
      <c r="AL16" s="12">
        <v>2800049</v>
      </c>
      <c r="AM16" s="13">
        <v>2492288</v>
      </c>
      <c r="AN16" s="14">
        <f t="shared" si="11"/>
        <v>-0.10991271938455363</v>
      </c>
    </row>
    <row r="17" spans="1:40" x14ac:dyDescent="0.25">
      <c r="A17" t="s">
        <v>86</v>
      </c>
      <c r="B17" s="12">
        <v>523646900</v>
      </c>
      <c r="C17" s="7">
        <v>553663425</v>
      </c>
      <c r="D17" s="14">
        <f t="shared" si="0"/>
        <v>5.7322071418736555E-2</v>
      </c>
      <c r="E17" s="15">
        <v>188750700</v>
      </c>
      <c r="F17" s="7">
        <v>194143768</v>
      </c>
      <c r="G17" s="14">
        <f t="shared" si="1"/>
        <v>2.857243973134934E-2</v>
      </c>
      <c r="H17" s="15">
        <v>18357200</v>
      </c>
      <c r="I17" s="7">
        <v>37114373</v>
      </c>
      <c r="J17" s="14">
        <f t="shared" si="2"/>
        <v>1.0217883446277209</v>
      </c>
      <c r="K17" s="12">
        <v>207107900</v>
      </c>
      <c r="L17" s="7">
        <v>231258141</v>
      </c>
      <c r="M17" s="14">
        <f t="shared" si="3"/>
        <v>0.116607048789544</v>
      </c>
      <c r="N17" s="12">
        <v>210370600</v>
      </c>
      <c r="O17" s="7">
        <v>231597745</v>
      </c>
      <c r="P17" s="14">
        <f t="shared" si="4"/>
        <v>0.10090357207708682</v>
      </c>
      <c r="Q17" s="12">
        <v>-3262700</v>
      </c>
      <c r="R17" s="7">
        <v>-339604</v>
      </c>
      <c r="S17" s="14">
        <f t="shared" si="5"/>
        <v>-0.89591320072332725</v>
      </c>
      <c r="T17" s="29">
        <v>-1.5753624077111495E-2</v>
      </c>
      <c r="U17" s="8">
        <v>-1.4685061400714105E-3</v>
      </c>
      <c r="V17" s="14">
        <f t="shared" si="6"/>
        <v>1.4285117937040084E-2</v>
      </c>
      <c r="W17" s="12">
        <v>-12969400</v>
      </c>
      <c r="X17" s="13">
        <v>4251623</v>
      </c>
      <c r="Y17" s="14">
        <f t="shared" si="12"/>
        <v>-1.327819559887119</v>
      </c>
      <c r="Z17" s="12">
        <v>-16232100</v>
      </c>
      <c r="AA17" s="7">
        <v>3912019</v>
      </c>
      <c r="AB17" s="14">
        <f t="shared" si="7"/>
        <v>-1.2410051071641994</v>
      </c>
      <c r="AC17" s="29">
        <v>-8.3610927250390835E-2</v>
      </c>
      <c r="AD17" s="27">
        <v>1.661085694943841E-2</v>
      </c>
      <c r="AE17" s="30">
        <f t="shared" si="8"/>
        <v>0.10022178419982924</v>
      </c>
      <c r="AF17" s="12">
        <v>10018300</v>
      </c>
      <c r="AG17" s="13">
        <v>12082478</v>
      </c>
      <c r="AH17" s="14">
        <f t="shared" si="9"/>
        <v>0.20604074543585238</v>
      </c>
      <c r="AI17" s="12">
        <v>11918400</v>
      </c>
      <c r="AJ17" s="7">
        <v>5266053</v>
      </c>
      <c r="AK17" s="14">
        <f t="shared" si="10"/>
        <v>-0.55815772251308904</v>
      </c>
      <c r="AL17" s="12">
        <v>21936700</v>
      </c>
      <c r="AM17" s="13">
        <v>17348531</v>
      </c>
      <c r="AN17" s="14">
        <f t="shared" si="11"/>
        <v>-0.20915493214567368</v>
      </c>
    </row>
    <row r="18" spans="1:40" x14ac:dyDescent="0.25">
      <c r="A18" t="s">
        <v>43</v>
      </c>
      <c r="C18" s="7">
        <v>589534654</v>
      </c>
      <c r="E18" s="15"/>
      <c r="F18" s="7">
        <v>580821670</v>
      </c>
      <c r="H18" s="15"/>
      <c r="I18" s="7">
        <v>40122924</v>
      </c>
      <c r="J18" s="14"/>
      <c r="K18" s="12">
        <v>643168393</v>
      </c>
      <c r="L18" s="7">
        <v>620944594</v>
      </c>
      <c r="M18" s="14">
        <f t="shared" si="3"/>
        <v>-3.4553624279232885E-2</v>
      </c>
      <c r="N18" s="12">
        <v>603394749</v>
      </c>
      <c r="O18" s="7">
        <v>636634883</v>
      </c>
      <c r="P18" s="14">
        <f t="shared" si="4"/>
        <v>5.5088537073099388E-2</v>
      </c>
      <c r="Q18" s="12">
        <v>39773644</v>
      </c>
      <c r="R18" s="7">
        <v>-15690289</v>
      </c>
      <c r="S18" s="14">
        <f t="shared" si="5"/>
        <v>-1.3944896022099458</v>
      </c>
      <c r="T18" s="29">
        <v>6.1840171925239489E-2</v>
      </c>
      <c r="U18" s="8">
        <v>-2.5268420325437281E-2</v>
      </c>
      <c r="V18" s="14">
        <f t="shared" si="6"/>
        <v>-8.710859225067677E-2</v>
      </c>
      <c r="W18" s="12">
        <v>15518873</v>
      </c>
      <c r="X18" s="13">
        <v>13179787</v>
      </c>
      <c r="Y18" s="14">
        <f t="shared" si="12"/>
        <v>-0.15072524918529845</v>
      </c>
      <c r="Z18" s="12">
        <v>55292517</v>
      </c>
      <c r="AA18" s="7">
        <v>-2510502</v>
      </c>
      <c r="AB18" s="14">
        <f t="shared" si="7"/>
        <v>-1.0454040100941688</v>
      </c>
      <c r="AC18" s="29">
        <v>8.3943503774976572E-2</v>
      </c>
      <c r="AD18" s="27">
        <v>-3.9590056386745367E-3</v>
      </c>
      <c r="AE18" s="30">
        <f t="shared" si="8"/>
        <v>-8.7902509413651103E-2</v>
      </c>
      <c r="AF18" s="12">
        <v>11509286</v>
      </c>
      <c r="AG18" s="13">
        <v>8712984</v>
      </c>
      <c r="AH18" s="14">
        <f t="shared" si="9"/>
        <v>-0.24296051032183924</v>
      </c>
      <c r="AI18" s="12">
        <v>0</v>
      </c>
      <c r="AJ18" s="7">
        <v>0</v>
      </c>
      <c r="AL18" s="12">
        <v>11509286</v>
      </c>
      <c r="AM18" s="13">
        <v>8712984</v>
      </c>
      <c r="AN18" s="14">
        <f t="shared" si="11"/>
        <v>-0.24296051032183924</v>
      </c>
    </row>
    <row r="19" spans="1:40" x14ac:dyDescent="0.25">
      <c r="A19" t="s">
        <v>44</v>
      </c>
      <c r="C19" s="7">
        <v>200154535</v>
      </c>
      <c r="E19" s="15"/>
      <c r="F19" s="7">
        <v>196631727</v>
      </c>
      <c r="H19" s="15"/>
      <c r="I19" s="7"/>
      <c r="J19" s="14"/>
      <c r="K19" s="12">
        <v>213566106</v>
      </c>
      <c r="L19" s="7">
        <v>196631727</v>
      </c>
      <c r="M19" s="14">
        <f t="shared" si="3"/>
        <v>-7.9293382817964567E-2</v>
      </c>
      <c r="N19" s="12">
        <v>199046442</v>
      </c>
      <c r="O19" s="7">
        <v>200465996</v>
      </c>
      <c r="P19" s="14">
        <f t="shared" si="4"/>
        <v>7.1317727950143414E-3</v>
      </c>
      <c r="Q19" s="12">
        <v>14519664</v>
      </c>
      <c r="R19" s="7">
        <v>-3834269</v>
      </c>
      <c r="S19" s="14">
        <f t="shared" si="5"/>
        <v>-1.264074223756142</v>
      </c>
      <c r="T19" s="29">
        <v>6.7986743177309225E-2</v>
      </c>
      <c r="U19" s="8">
        <v>-1.9499747362743756E-2</v>
      </c>
      <c r="V19" s="14">
        <f t="shared" si="6"/>
        <v>-8.7486490540052975E-2</v>
      </c>
      <c r="W19" s="12">
        <v>5447628</v>
      </c>
      <c r="X19" s="13">
        <v>4390001</v>
      </c>
      <c r="Y19" s="14">
        <f t="shared" si="12"/>
        <v>-0.19414449738491688</v>
      </c>
      <c r="Z19" s="12">
        <v>19967292</v>
      </c>
      <c r="AA19" s="7">
        <v>555732</v>
      </c>
      <c r="AB19" s="14">
        <f t="shared" si="7"/>
        <v>-0.97216788335644111</v>
      </c>
      <c r="AC19" s="29">
        <v>9.116913188649621E-2</v>
      </c>
      <c r="AD19" s="27">
        <v>2.7645369758238273E-3</v>
      </c>
      <c r="AE19" s="30">
        <f t="shared" si="8"/>
        <v>-8.8404594910672388E-2</v>
      </c>
      <c r="AF19" s="12">
        <v>4431474</v>
      </c>
      <c r="AG19" s="13">
        <v>3522808</v>
      </c>
      <c r="AH19" s="14">
        <f t="shared" si="9"/>
        <v>-0.20504825256788148</v>
      </c>
      <c r="AI19" s="12">
        <v>0</v>
      </c>
      <c r="AJ19" s="7">
        <v>0</v>
      </c>
      <c r="AL19" s="12">
        <v>4431474</v>
      </c>
      <c r="AM19" s="13">
        <v>3522808</v>
      </c>
      <c r="AN19" s="14">
        <f t="shared" si="11"/>
        <v>-0.20504825256788148</v>
      </c>
    </row>
    <row r="20" spans="1:40" x14ac:dyDescent="0.25">
      <c r="A20" t="s">
        <v>45</v>
      </c>
      <c r="B20" s="12">
        <v>39341047</v>
      </c>
      <c r="C20" s="7">
        <v>41316810</v>
      </c>
      <c r="D20" s="14">
        <f t="shared" ref="D20:D63" si="13">(C20-B20)/B20</f>
        <v>5.0221413781895534E-2</v>
      </c>
      <c r="E20" s="15">
        <v>30625259</v>
      </c>
      <c r="F20" s="7">
        <v>34208943</v>
      </c>
      <c r="G20" s="14">
        <f t="shared" ref="G20:G63" si="14">(F20-E20)/E20</f>
        <v>0.11701726342951091</v>
      </c>
      <c r="H20" s="15">
        <v>780613</v>
      </c>
      <c r="I20" s="7">
        <v>186892</v>
      </c>
      <c r="J20" s="14"/>
      <c r="K20" s="12">
        <v>31405872</v>
      </c>
      <c r="L20" s="7">
        <v>34395835</v>
      </c>
      <c r="M20" s="14">
        <f t="shared" si="3"/>
        <v>9.520394784771459E-2</v>
      </c>
      <c r="N20" s="12">
        <v>32875665</v>
      </c>
      <c r="O20" s="7">
        <v>36904655</v>
      </c>
      <c r="P20" s="14">
        <f t="shared" si="4"/>
        <v>0.12255234989162957</v>
      </c>
      <c r="Q20" s="12">
        <v>-1469793</v>
      </c>
      <c r="R20" s="7">
        <v>-2508820</v>
      </c>
      <c r="S20" s="14">
        <f t="shared" si="5"/>
        <v>0.70692063440225938</v>
      </c>
      <c r="T20" s="29">
        <v>-4.679994238020202E-2</v>
      </c>
      <c r="U20" s="8">
        <v>-7.2939645163433306E-2</v>
      </c>
      <c r="V20" s="14">
        <f t="shared" si="6"/>
        <v>-2.6139702783231286E-2</v>
      </c>
      <c r="W20" s="12">
        <v>-432950</v>
      </c>
      <c r="X20" s="13">
        <v>5261657</v>
      </c>
      <c r="Y20" s="14">
        <f t="shared" si="12"/>
        <v>-13.153036147361128</v>
      </c>
      <c r="Z20" s="12">
        <v>-1902743</v>
      </c>
      <c r="AA20" s="7">
        <v>2752837</v>
      </c>
      <c r="AB20" s="14">
        <f t="shared" si="7"/>
        <v>-2.4467728957615402</v>
      </c>
      <c r="AC20" s="29">
        <v>-6.1432466720446978E-2</v>
      </c>
      <c r="AD20" s="27">
        <v>6.9415307453128905E-2</v>
      </c>
      <c r="AE20" s="30">
        <f t="shared" si="8"/>
        <v>0.13084777417357588</v>
      </c>
      <c r="AF20" s="12">
        <v>708194</v>
      </c>
      <c r="AG20" s="13">
        <v>665461</v>
      </c>
      <c r="AH20" s="14">
        <f t="shared" si="9"/>
        <v>-6.034081056885543E-2</v>
      </c>
      <c r="AI20" s="12">
        <v>655091</v>
      </c>
      <c r="AJ20" s="7">
        <v>947013</v>
      </c>
      <c r="AK20" s="14">
        <f t="shared" ref="AK20:AK50" si="15">(AJ20-AI20)/AI20</f>
        <v>0.44562053210927949</v>
      </c>
      <c r="AL20" s="12">
        <v>1363285</v>
      </c>
      <c r="AM20" s="13">
        <v>1612474</v>
      </c>
      <c r="AN20" s="14">
        <f t="shared" si="11"/>
        <v>0.1827856977814617</v>
      </c>
    </row>
    <row r="21" spans="1:40" x14ac:dyDescent="0.25">
      <c r="A21" t="s">
        <v>46</v>
      </c>
      <c r="B21" s="12">
        <v>2055101000</v>
      </c>
      <c r="C21" s="7">
        <v>2200764000</v>
      </c>
      <c r="D21" s="14">
        <f t="shared" si="13"/>
        <v>7.087875486411617E-2</v>
      </c>
      <c r="E21" s="15">
        <v>845005000</v>
      </c>
      <c r="F21" s="7">
        <v>888188000</v>
      </c>
      <c r="G21" s="14">
        <f t="shared" si="14"/>
        <v>5.1103839622250756E-2</v>
      </c>
      <c r="H21" s="15">
        <v>59703000</v>
      </c>
      <c r="I21" s="7">
        <v>59318000</v>
      </c>
      <c r="J21" s="14">
        <f t="shared" ref="J21:J63" si="16">(I21-H21)/H21</f>
        <v>-6.4485871731738776E-3</v>
      </c>
      <c r="K21" s="12">
        <v>904708000</v>
      </c>
      <c r="L21" s="7">
        <v>947506000</v>
      </c>
      <c r="M21" s="14">
        <f t="shared" si="3"/>
        <v>4.730587106558138E-2</v>
      </c>
      <c r="N21" s="12">
        <v>968527000</v>
      </c>
      <c r="O21" s="7">
        <v>1000286000</v>
      </c>
      <c r="P21" s="14">
        <f t="shared" si="4"/>
        <v>3.2791032155014783E-2</v>
      </c>
      <c r="Q21" s="12">
        <v>-63819000</v>
      </c>
      <c r="R21" s="7">
        <v>-52780000</v>
      </c>
      <c r="S21" s="14">
        <f t="shared" si="5"/>
        <v>-0.17297356586596468</v>
      </c>
      <c r="T21" s="29">
        <v>-7.0540992231747701E-2</v>
      </c>
      <c r="U21" s="8">
        <v>-5.5704132744278136E-2</v>
      </c>
      <c r="V21" s="14">
        <f t="shared" si="6"/>
        <v>1.4836859487469566E-2</v>
      </c>
      <c r="W21" s="12">
        <v>-916000</v>
      </c>
      <c r="X21" s="13">
        <v>-2769000</v>
      </c>
      <c r="Y21" s="14">
        <f t="shared" si="12"/>
        <v>2.0229257641921397</v>
      </c>
      <c r="Z21" s="12">
        <v>-64735000</v>
      </c>
      <c r="AA21" s="7">
        <v>-55576000</v>
      </c>
      <c r="AB21" s="14">
        <f t="shared" si="7"/>
        <v>-0.14148451378697768</v>
      </c>
      <c r="AC21" s="29">
        <v>-7.1625993591445822E-2</v>
      </c>
      <c r="AD21" s="27">
        <v>-5.8826953956497945E-2</v>
      </c>
      <c r="AE21" s="30">
        <f t="shared" si="8"/>
        <v>1.2799039634947877E-2</v>
      </c>
      <c r="AF21" s="12">
        <v>45085000</v>
      </c>
      <c r="AG21" s="13">
        <v>50710000</v>
      </c>
      <c r="AH21" s="14">
        <f t="shared" si="9"/>
        <v>0.12476433403571033</v>
      </c>
      <c r="AI21" s="12">
        <v>23926000</v>
      </c>
      <c r="AJ21" s="7">
        <v>14338000</v>
      </c>
      <c r="AK21" s="14">
        <f t="shared" si="15"/>
        <v>-0.40073560143776643</v>
      </c>
      <c r="AL21" s="12">
        <v>69011000</v>
      </c>
      <c r="AM21" s="13">
        <v>65048000</v>
      </c>
      <c r="AN21" s="14">
        <f t="shared" si="11"/>
        <v>-5.7425627798466911E-2</v>
      </c>
    </row>
    <row r="22" spans="1:40" x14ac:dyDescent="0.25">
      <c r="A22" t="s">
        <v>47</v>
      </c>
      <c r="B22" s="12">
        <v>889576000</v>
      </c>
      <c r="C22" s="7">
        <v>942405000</v>
      </c>
      <c r="D22" s="14">
        <f t="shared" si="13"/>
        <v>5.9386719066161858E-2</v>
      </c>
      <c r="E22" s="15">
        <v>350547000</v>
      </c>
      <c r="F22" s="7">
        <v>381981000</v>
      </c>
      <c r="G22" s="14">
        <f t="shared" si="14"/>
        <v>8.9671285162902556E-2</v>
      </c>
      <c r="H22" s="15">
        <v>11331000</v>
      </c>
      <c r="I22" s="7">
        <v>14799000</v>
      </c>
      <c r="J22" s="14">
        <f t="shared" si="16"/>
        <v>0.30606301297325922</v>
      </c>
      <c r="K22" s="12">
        <v>361878000</v>
      </c>
      <c r="L22" s="7">
        <v>396780000</v>
      </c>
      <c r="M22" s="14">
        <f t="shared" si="3"/>
        <v>9.6446868834248009E-2</v>
      </c>
      <c r="N22" s="12">
        <v>331164000</v>
      </c>
      <c r="O22" s="7">
        <v>352576000</v>
      </c>
      <c r="P22" s="14">
        <f t="shared" si="4"/>
        <v>6.4656786365667768E-2</v>
      </c>
      <c r="Q22" s="12">
        <v>30714000</v>
      </c>
      <c r="R22" s="7">
        <v>44204000</v>
      </c>
      <c r="S22" s="14">
        <f t="shared" si="5"/>
        <v>0.43921338803151655</v>
      </c>
      <c r="T22" s="29">
        <v>8.4873907781075383E-2</v>
      </c>
      <c r="U22" s="8">
        <v>0.11140682494077322</v>
      </c>
      <c r="V22" s="14">
        <f t="shared" si="6"/>
        <v>2.6532917159697841E-2</v>
      </c>
      <c r="W22" s="12">
        <v>82000</v>
      </c>
      <c r="X22" s="13">
        <v>-461000</v>
      </c>
      <c r="Y22" s="14">
        <f t="shared" si="12"/>
        <v>-6.6219512195121952</v>
      </c>
      <c r="Z22" s="12">
        <v>30796000</v>
      </c>
      <c r="AA22" s="7">
        <v>43743000</v>
      </c>
      <c r="AB22" s="14">
        <f t="shared" si="7"/>
        <v>0.42041174178464735</v>
      </c>
      <c r="AC22" s="29">
        <v>8.5081224444690018E-2</v>
      </c>
      <c r="AD22" s="27">
        <v>0.11037320946005617</v>
      </c>
      <c r="AE22" s="30">
        <f t="shared" si="8"/>
        <v>2.5291985015366156E-2</v>
      </c>
      <c r="AF22" s="12">
        <v>17698000</v>
      </c>
      <c r="AG22" s="13">
        <v>19205000</v>
      </c>
      <c r="AH22" s="14">
        <f t="shared" si="9"/>
        <v>8.5150864504463783E-2</v>
      </c>
      <c r="AI22" s="12">
        <v>4150000</v>
      </c>
      <c r="AJ22" s="7">
        <v>5692000</v>
      </c>
      <c r="AK22" s="14">
        <f t="shared" si="15"/>
        <v>0.37156626506024099</v>
      </c>
      <c r="AL22" s="12">
        <v>21848000</v>
      </c>
      <c r="AM22" s="13">
        <v>24897000</v>
      </c>
      <c r="AN22" s="14">
        <f t="shared" si="11"/>
        <v>0.13955510801904064</v>
      </c>
    </row>
    <row r="23" spans="1:40" x14ac:dyDescent="0.25">
      <c r="A23" t="s">
        <v>48</v>
      </c>
      <c r="B23" s="12">
        <v>619283000</v>
      </c>
      <c r="C23" s="7">
        <v>658105000</v>
      </c>
      <c r="D23" s="14">
        <f t="shared" si="13"/>
        <v>6.2688625394205874E-2</v>
      </c>
      <c r="E23" s="15">
        <v>246062000</v>
      </c>
      <c r="F23" s="7">
        <v>263944000</v>
      </c>
      <c r="G23" s="14">
        <f t="shared" si="14"/>
        <v>7.2672741016491779E-2</v>
      </c>
      <c r="H23" s="15">
        <v>4032000</v>
      </c>
      <c r="I23" s="7">
        <v>4085000</v>
      </c>
      <c r="J23" s="14">
        <f t="shared" si="16"/>
        <v>1.314484126984127E-2</v>
      </c>
      <c r="K23" s="12">
        <v>250094000</v>
      </c>
      <c r="L23" s="7">
        <v>268029000</v>
      </c>
      <c r="M23" s="14">
        <f t="shared" si="3"/>
        <v>7.171303589850217E-2</v>
      </c>
      <c r="N23" s="12">
        <v>217142000</v>
      </c>
      <c r="O23" s="7">
        <v>235646000</v>
      </c>
      <c r="P23" s="14">
        <f t="shared" si="4"/>
        <v>8.5216125853128363E-2</v>
      </c>
      <c r="Q23" s="12">
        <v>32952000</v>
      </c>
      <c r="R23" s="7">
        <v>32383000</v>
      </c>
      <c r="S23" s="14">
        <f t="shared" si="5"/>
        <v>-1.7267540665210003E-2</v>
      </c>
      <c r="T23" s="29">
        <v>0.13175845881948386</v>
      </c>
      <c r="U23" s="8">
        <v>0.1208190158527622</v>
      </c>
      <c r="V23" s="14">
        <f t="shared" si="6"/>
        <v>-1.0939442966721669E-2</v>
      </c>
      <c r="W23" s="12">
        <v>284000</v>
      </c>
      <c r="X23" s="13">
        <v>-116000</v>
      </c>
      <c r="Y23" s="14">
        <f t="shared" si="12"/>
        <v>-1.408450704225352</v>
      </c>
      <c r="Z23" s="12">
        <v>33236000</v>
      </c>
      <c r="AA23" s="7">
        <v>32267000</v>
      </c>
      <c r="AB23" s="14">
        <f t="shared" si="7"/>
        <v>-2.9155132988325911E-2</v>
      </c>
      <c r="AC23" s="29">
        <v>0.13274329214228087</v>
      </c>
      <c r="AD23" s="27">
        <v>0.12043835125581812</v>
      </c>
      <c r="AE23" s="30">
        <f t="shared" si="8"/>
        <v>-1.2304940886462751E-2</v>
      </c>
      <c r="AF23" s="12">
        <v>13484000</v>
      </c>
      <c r="AG23" s="13">
        <v>13001000</v>
      </c>
      <c r="AH23" s="14">
        <f t="shared" si="9"/>
        <v>-3.5820231385345597E-2</v>
      </c>
      <c r="AI23" s="12">
        <v>4888000</v>
      </c>
      <c r="AJ23" s="7">
        <v>5768000</v>
      </c>
      <c r="AK23" s="14">
        <f t="shared" si="15"/>
        <v>0.18003273322422259</v>
      </c>
      <c r="AL23" s="12">
        <v>18372000</v>
      </c>
      <c r="AM23" s="13">
        <v>18769000</v>
      </c>
      <c r="AN23" s="14">
        <f t="shared" si="11"/>
        <v>2.160897017200087E-2</v>
      </c>
    </row>
    <row r="24" spans="1:40" x14ac:dyDescent="0.25">
      <c r="A24" t="s">
        <v>49</v>
      </c>
      <c r="B24" s="12">
        <v>479991000</v>
      </c>
      <c r="C24" s="7">
        <v>519362000</v>
      </c>
      <c r="D24" s="14">
        <f t="shared" si="13"/>
        <v>8.2024454625190896E-2</v>
      </c>
      <c r="E24" s="15">
        <v>165075000</v>
      </c>
      <c r="F24" s="7">
        <v>172106000</v>
      </c>
      <c r="G24" s="14">
        <f t="shared" si="14"/>
        <v>4.2592760866272908E-2</v>
      </c>
      <c r="H24" s="15">
        <v>2954000</v>
      </c>
      <c r="I24" s="7">
        <v>2557000</v>
      </c>
      <c r="J24" s="14">
        <f t="shared" si="16"/>
        <v>-0.13439404197698038</v>
      </c>
      <c r="K24" s="12">
        <v>168029000</v>
      </c>
      <c r="L24" s="7">
        <v>174663000</v>
      </c>
      <c r="M24" s="14">
        <f t="shared" si="3"/>
        <v>3.9481280017139901E-2</v>
      </c>
      <c r="N24" s="12">
        <v>151125000</v>
      </c>
      <c r="O24" s="7">
        <v>162230000</v>
      </c>
      <c r="P24" s="14">
        <f t="shared" si="4"/>
        <v>7.3482216708023157E-2</v>
      </c>
      <c r="Q24" s="12">
        <v>16904000</v>
      </c>
      <c r="R24" s="7">
        <v>12433000</v>
      </c>
      <c r="S24" s="14">
        <f t="shared" si="5"/>
        <v>-0.2644936109796498</v>
      </c>
      <c r="T24" s="29">
        <v>0.10060168185253736</v>
      </c>
      <c r="U24" s="8">
        <v>7.1182792005175688E-2</v>
      </c>
      <c r="V24" s="14">
        <f t="shared" si="6"/>
        <v>-2.9418889847361671E-2</v>
      </c>
      <c r="W24" s="12">
        <v>163000</v>
      </c>
      <c r="X24" s="13">
        <v>-61000</v>
      </c>
      <c r="Y24" s="14">
        <f t="shared" si="12"/>
        <v>-1.3742331288343559</v>
      </c>
      <c r="Z24" s="12">
        <v>17067000</v>
      </c>
      <c r="AA24" s="7">
        <v>12372000</v>
      </c>
      <c r="AB24" s="14">
        <f t="shared" si="7"/>
        <v>-0.27509228335384073</v>
      </c>
      <c r="AC24" s="29">
        <v>0.10147331621004566</v>
      </c>
      <c r="AD24" s="27">
        <v>7.0858294864892729E-2</v>
      </c>
      <c r="AE24" s="30">
        <f t="shared" si="8"/>
        <v>-3.0615021345152926E-2</v>
      </c>
      <c r="AF24" s="12">
        <v>19452000</v>
      </c>
      <c r="AG24" s="13">
        <v>23386000</v>
      </c>
      <c r="AH24" s="14">
        <f t="shared" si="9"/>
        <v>0.20224141476454863</v>
      </c>
      <c r="AI24" s="12">
        <v>4618000</v>
      </c>
      <c r="AJ24" s="7">
        <v>5732000</v>
      </c>
      <c r="AK24" s="14">
        <f t="shared" si="15"/>
        <v>0.24122996968384583</v>
      </c>
      <c r="AL24" s="12">
        <v>24070000</v>
      </c>
      <c r="AM24" s="13">
        <v>29118000</v>
      </c>
      <c r="AN24" s="14">
        <f t="shared" si="11"/>
        <v>0.20972164520149564</v>
      </c>
    </row>
    <row r="25" spans="1:40" x14ac:dyDescent="0.25">
      <c r="A25" t="s">
        <v>50</v>
      </c>
      <c r="B25" s="12">
        <v>229962000</v>
      </c>
      <c r="C25" s="7">
        <v>238529000</v>
      </c>
      <c r="D25" s="14">
        <f t="shared" si="13"/>
        <v>3.7253981092528331E-2</v>
      </c>
      <c r="E25" s="15">
        <v>100113000</v>
      </c>
      <c r="F25" s="7">
        <v>100466000</v>
      </c>
      <c r="G25" s="14">
        <f t="shared" si="14"/>
        <v>3.5260156023693228E-3</v>
      </c>
      <c r="H25" s="15">
        <v>51169000</v>
      </c>
      <c r="I25" s="7">
        <v>38896000</v>
      </c>
      <c r="J25" s="14">
        <f t="shared" si="16"/>
        <v>-0.23985225429459242</v>
      </c>
      <c r="K25" s="12">
        <v>151282000</v>
      </c>
      <c r="L25" s="7">
        <v>139362000</v>
      </c>
      <c r="M25" s="14">
        <f t="shared" si="3"/>
        <v>-7.8793247048558321E-2</v>
      </c>
      <c r="N25" s="12">
        <v>159903000</v>
      </c>
      <c r="O25" s="7">
        <v>143287000</v>
      </c>
      <c r="P25" s="14">
        <f t="shared" si="4"/>
        <v>-0.1039129972545856</v>
      </c>
      <c r="Q25" s="12">
        <v>-8621000</v>
      </c>
      <c r="R25" s="7">
        <v>-3925000</v>
      </c>
      <c r="S25" s="14">
        <f t="shared" si="5"/>
        <v>-0.54471639020995244</v>
      </c>
      <c r="T25" s="29">
        <v>-5.6986290503827287E-2</v>
      </c>
      <c r="U25" s="8">
        <v>-2.8164061939409596E-2</v>
      </c>
      <c r="V25" s="14">
        <f t="shared" si="6"/>
        <v>2.8822228564417691E-2</v>
      </c>
      <c r="W25" s="12">
        <v>-558000</v>
      </c>
      <c r="X25" s="13">
        <v>236000</v>
      </c>
      <c r="Y25" s="14">
        <f t="shared" si="12"/>
        <v>-1.4229390681003584</v>
      </c>
      <c r="Z25" s="12">
        <v>-9179000</v>
      </c>
      <c r="AA25" s="7">
        <v>-3689000</v>
      </c>
      <c r="AB25" s="14">
        <f t="shared" si="7"/>
        <v>-0.59810436866761085</v>
      </c>
      <c r="AC25" s="29">
        <v>-6.0899392266659587E-2</v>
      </c>
      <c r="AD25" s="27">
        <v>-2.6425880026934485E-2</v>
      </c>
      <c r="AE25" s="30">
        <f t="shared" si="8"/>
        <v>3.4473512239725099E-2</v>
      </c>
      <c r="AF25" s="12">
        <v>10988000</v>
      </c>
      <c r="AG25" s="13">
        <v>11800000</v>
      </c>
      <c r="AH25" s="14">
        <f t="shared" si="9"/>
        <v>7.3898798689479434E-2</v>
      </c>
      <c r="AI25" s="12">
        <v>1937000</v>
      </c>
      <c r="AJ25" s="7">
        <v>2482000</v>
      </c>
      <c r="AK25" s="14">
        <f t="shared" si="15"/>
        <v>0.28136293236964377</v>
      </c>
      <c r="AL25" s="12">
        <v>12925000</v>
      </c>
      <c r="AM25" s="13">
        <v>14282000</v>
      </c>
      <c r="AN25" s="14">
        <f t="shared" si="11"/>
        <v>0.10499032882011605</v>
      </c>
    </row>
    <row r="26" spans="1:40" x14ac:dyDescent="0.25">
      <c r="A26" t="s">
        <v>51</v>
      </c>
      <c r="B26" s="12">
        <v>49918743</v>
      </c>
      <c r="C26" s="7">
        <v>47175840</v>
      </c>
      <c r="D26" s="14">
        <f t="shared" si="13"/>
        <v>-5.4947357147995493E-2</v>
      </c>
      <c r="E26" s="15">
        <v>25841188</v>
      </c>
      <c r="F26" s="7">
        <v>23890927</v>
      </c>
      <c r="G26" s="14">
        <f t="shared" si="14"/>
        <v>-7.5471027106029334E-2</v>
      </c>
      <c r="H26" s="15">
        <v>1973640</v>
      </c>
      <c r="I26" s="7">
        <v>1976775</v>
      </c>
      <c r="J26" s="14">
        <f t="shared" si="16"/>
        <v>1.5884355809570134E-3</v>
      </c>
      <c r="K26" s="12">
        <v>27814828</v>
      </c>
      <c r="L26" s="7">
        <v>25867702</v>
      </c>
      <c r="M26" s="14">
        <f t="shared" si="3"/>
        <v>-7.0003165218206639E-2</v>
      </c>
      <c r="N26" s="12">
        <v>29456882</v>
      </c>
      <c r="O26" s="7">
        <v>29198545</v>
      </c>
      <c r="P26" s="14">
        <f t="shared" si="4"/>
        <v>-8.7700049176963127E-3</v>
      </c>
      <c r="Q26" s="12">
        <v>-1642054</v>
      </c>
      <c r="R26" s="7">
        <v>-3330843</v>
      </c>
      <c r="S26" s="14">
        <f t="shared" si="5"/>
        <v>1.0284613051702318</v>
      </c>
      <c r="T26" s="29">
        <v>-5.9035202374790888E-2</v>
      </c>
      <c r="U26" s="8">
        <v>-0.12876454970758516</v>
      </c>
      <c r="V26" s="14">
        <f t="shared" si="6"/>
        <v>-6.9729347332794275E-2</v>
      </c>
      <c r="W26" s="12">
        <v>1951715</v>
      </c>
      <c r="X26" s="13">
        <v>3305892</v>
      </c>
      <c r="Y26" s="14">
        <f t="shared" si="12"/>
        <v>0.69383952062673082</v>
      </c>
      <c r="Z26" s="12">
        <v>309661</v>
      </c>
      <c r="AA26" s="7">
        <v>-24951</v>
      </c>
      <c r="AB26" s="14">
        <f t="shared" si="7"/>
        <v>-1.0805752096647625</v>
      </c>
      <c r="AC26" s="29">
        <v>1.0402988348361447E-2</v>
      </c>
      <c r="AD26" s="27">
        <v>-8.5525972562722305E-4</v>
      </c>
      <c r="AE26" s="30">
        <f t="shared" si="8"/>
        <v>-1.1258248073988671E-2</v>
      </c>
      <c r="AF26" s="12">
        <v>244661</v>
      </c>
      <c r="AG26" s="13">
        <v>236888</v>
      </c>
      <c r="AH26" s="14">
        <f t="shared" si="9"/>
        <v>-3.1770490597193668E-2</v>
      </c>
      <c r="AI26" s="12">
        <v>1256186</v>
      </c>
      <c r="AJ26" s="7">
        <v>1369297</v>
      </c>
      <c r="AK26" s="14">
        <f t="shared" si="15"/>
        <v>9.0043194240343391E-2</v>
      </c>
      <c r="AL26" s="12">
        <v>1500847</v>
      </c>
      <c r="AM26" s="13">
        <v>1606185</v>
      </c>
      <c r="AN26" s="14">
        <f t="shared" si="11"/>
        <v>7.0185701807046294E-2</v>
      </c>
    </row>
    <row r="27" spans="1:40" x14ac:dyDescent="0.25">
      <c r="A27" t="s">
        <v>52</v>
      </c>
      <c r="B27" s="12">
        <v>962970122</v>
      </c>
      <c r="C27" s="7">
        <v>946343957</v>
      </c>
      <c r="D27" s="14">
        <f t="shared" si="13"/>
        <v>-1.7265504526214157E-2</v>
      </c>
      <c r="E27" s="15">
        <v>244590329</v>
      </c>
      <c r="F27" s="7">
        <v>229604848</v>
      </c>
      <c r="G27" s="14">
        <f t="shared" si="14"/>
        <v>-6.1267675877732679E-2</v>
      </c>
      <c r="H27" s="15">
        <v>419913</v>
      </c>
      <c r="I27" s="7">
        <v>505547</v>
      </c>
      <c r="J27" s="14">
        <f t="shared" si="16"/>
        <v>0.20393271939663693</v>
      </c>
      <c r="K27" s="12">
        <v>245010242</v>
      </c>
      <c r="L27" s="7">
        <v>230110395</v>
      </c>
      <c r="M27" s="14">
        <f t="shared" si="3"/>
        <v>-6.0813159802519605E-2</v>
      </c>
      <c r="N27" s="12">
        <v>211956370</v>
      </c>
      <c r="O27" s="7">
        <v>216377668</v>
      </c>
      <c r="P27" s="14">
        <f t="shared" si="4"/>
        <v>2.0859472164011867E-2</v>
      </c>
      <c r="Q27" s="12">
        <v>33053872</v>
      </c>
      <c r="R27" s="7">
        <v>13732727</v>
      </c>
      <c r="S27" s="14">
        <f t="shared" si="5"/>
        <v>-0.58453499789676688</v>
      </c>
      <c r="T27" s="29">
        <v>0.13490812355509613</v>
      </c>
      <c r="U27" s="8">
        <v>5.9678864138232431E-2</v>
      </c>
      <c r="V27" s="14">
        <f t="shared" si="6"/>
        <v>-7.5229259416863703E-2</v>
      </c>
      <c r="W27" s="12">
        <v>-2907426</v>
      </c>
      <c r="X27" s="13">
        <v>-2011230</v>
      </c>
      <c r="Y27" s="14">
        <f t="shared" si="12"/>
        <v>-0.30824378677221709</v>
      </c>
      <c r="Z27" s="12">
        <v>30146446</v>
      </c>
      <c r="AA27" s="7">
        <v>11721497</v>
      </c>
      <c r="AB27" s="14">
        <f t="shared" si="7"/>
        <v>-0.6111814639775448</v>
      </c>
      <c r="AC27" s="29">
        <v>0.12451918774872904</v>
      </c>
      <c r="AD27" s="27">
        <v>5.1387724282112121E-2</v>
      </c>
      <c r="AE27" s="30">
        <f t="shared" si="8"/>
        <v>-7.3131463466616919E-2</v>
      </c>
      <c r="AF27" s="12">
        <v>5042715</v>
      </c>
      <c r="AG27" s="13">
        <v>8158442</v>
      </c>
      <c r="AH27" s="14">
        <f t="shared" si="9"/>
        <v>0.61786696253902906</v>
      </c>
      <c r="AI27" s="12">
        <v>9689944</v>
      </c>
      <c r="AJ27" s="7">
        <v>16147682</v>
      </c>
      <c r="AK27" s="14">
        <f t="shared" si="15"/>
        <v>0.66643708157652926</v>
      </c>
      <c r="AL27" s="12">
        <v>14732659</v>
      </c>
      <c r="AM27" s="13">
        <v>24306124</v>
      </c>
      <c r="AN27" s="14">
        <f t="shared" si="11"/>
        <v>0.64981243372292807</v>
      </c>
    </row>
    <row r="28" spans="1:40" x14ac:dyDescent="0.25">
      <c r="A28" t="s">
        <v>53</v>
      </c>
      <c r="B28" s="12">
        <v>743202000</v>
      </c>
      <c r="C28" s="7">
        <v>799709845</v>
      </c>
      <c r="D28" s="14">
        <f t="shared" si="13"/>
        <v>7.6032956046942823E-2</v>
      </c>
      <c r="E28" s="15">
        <v>246364000</v>
      </c>
      <c r="F28" s="7">
        <v>261501143</v>
      </c>
      <c r="G28" s="14">
        <f t="shared" si="14"/>
        <v>6.1442187170203437E-2</v>
      </c>
      <c r="H28" s="15">
        <v>-58000</v>
      </c>
      <c r="I28" s="7">
        <v>19632275</v>
      </c>
      <c r="J28" s="14">
        <f t="shared" si="16"/>
        <v>-339.48750000000001</v>
      </c>
      <c r="K28" s="12">
        <v>246306000</v>
      </c>
      <c r="L28" s="7">
        <v>281133418</v>
      </c>
      <c r="M28" s="14">
        <f t="shared" si="3"/>
        <v>0.14139898337839923</v>
      </c>
      <c r="N28" s="12">
        <v>240092000</v>
      </c>
      <c r="O28" s="7">
        <v>254345275</v>
      </c>
      <c r="P28" s="14">
        <f t="shared" si="4"/>
        <v>5.9365888909251451E-2</v>
      </c>
      <c r="Q28" s="12">
        <v>6214000</v>
      </c>
      <c r="R28" s="7">
        <v>26788143</v>
      </c>
      <c r="S28" s="14">
        <f t="shared" si="5"/>
        <v>3.3109338590280011</v>
      </c>
      <c r="T28" s="29">
        <v>2.5228780460078114E-2</v>
      </c>
      <c r="U28" s="8">
        <v>9.5286228121055319E-2</v>
      </c>
      <c r="V28" s="14">
        <f t="shared" si="6"/>
        <v>7.0057447660977212E-2</v>
      </c>
      <c r="W28" s="12">
        <v>9290000</v>
      </c>
      <c r="X28" s="13">
        <v>5569384</v>
      </c>
      <c r="Y28" s="14">
        <f t="shared" si="12"/>
        <v>-0.40049687836383208</v>
      </c>
      <c r="Z28" s="12">
        <v>15504000</v>
      </c>
      <c r="AA28" s="7">
        <v>32357527</v>
      </c>
      <c r="AB28" s="14">
        <f t="shared" si="7"/>
        <v>1.0870437951496388</v>
      </c>
      <c r="AC28" s="29">
        <v>6.0658226263321804E-2</v>
      </c>
      <c r="AD28" s="27">
        <v>0.11286086767997475</v>
      </c>
      <c r="AE28" s="30">
        <f t="shared" si="8"/>
        <v>5.2202641416652942E-2</v>
      </c>
      <c r="AF28" s="12">
        <v>8546000</v>
      </c>
      <c r="AG28" s="13">
        <v>10478989</v>
      </c>
      <c r="AH28" s="14">
        <f t="shared" si="9"/>
        <v>0.22618640299555348</v>
      </c>
      <c r="AI28" s="12">
        <v>7402000</v>
      </c>
      <c r="AJ28" s="7">
        <v>7309200</v>
      </c>
      <c r="AK28" s="14">
        <f t="shared" si="15"/>
        <v>-1.2537152121048365E-2</v>
      </c>
      <c r="AL28" s="12">
        <v>15948000</v>
      </c>
      <c r="AM28" s="13">
        <v>17788189</v>
      </c>
      <c r="AN28" s="14">
        <f t="shared" si="11"/>
        <v>0.11538681966390769</v>
      </c>
    </row>
    <row r="29" spans="1:40" x14ac:dyDescent="0.25">
      <c r="A29" t="s">
        <v>54</v>
      </c>
      <c r="B29" s="12">
        <v>296424797</v>
      </c>
      <c r="C29" s="7">
        <v>286150611</v>
      </c>
      <c r="D29" s="14">
        <f t="shared" si="13"/>
        <v>-3.4660345908915306E-2</v>
      </c>
      <c r="E29" s="15">
        <v>123969985</v>
      </c>
      <c r="F29" s="7">
        <v>117836305</v>
      </c>
      <c r="G29" s="14">
        <f t="shared" si="14"/>
        <v>-4.9477137550674059E-2</v>
      </c>
      <c r="H29" s="15">
        <v>9863747</v>
      </c>
      <c r="I29" s="7">
        <v>22261148</v>
      </c>
      <c r="J29" s="14">
        <f t="shared" si="16"/>
        <v>1.2568652663130959</v>
      </c>
      <c r="K29" s="12">
        <v>133833732</v>
      </c>
      <c r="L29" s="7">
        <v>140097453</v>
      </c>
      <c r="M29" s="14">
        <f t="shared" si="3"/>
        <v>4.6802259089659098E-2</v>
      </c>
      <c r="N29" s="12">
        <v>136000092</v>
      </c>
      <c r="O29" s="7">
        <v>134152734</v>
      </c>
      <c r="P29" s="14">
        <f t="shared" si="4"/>
        <v>-1.3583505517040385E-2</v>
      </c>
      <c r="Q29" s="12">
        <v>-2166360</v>
      </c>
      <c r="R29" s="7">
        <v>5944719</v>
      </c>
      <c r="S29" s="14">
        <f t="shared" si="5"/>
        <v>-3.7441048579183516</v>
      </c>
      <c r="T29" s="29">
        <v>-1.6186950536505998E-2</v>
      </c>
      <c r="U29" s="8">
        <v>4.2432741443200972E-2</v>
      </c>
      <c r="V29" s="14">
        <f t="shared" si="6"/>
        <v>5.861969197970697E-2</v>
      </c>
      <c r="W29" s="12">
        <v>3716528</v>
      </c>
      <c r="X29" s="13">
        <v>-1086605</v>
      </c>
      <c r="Y29" s="14">
        <f t="shared" si="12"/>
        <v>-1.292370997877589</v>
      </c>
      <c r="Z29" s="12">
        <v>1550168</v>
      </c>
      <c r="AA29" s="7">
        <v>4858114</v>
      </c>
      <c r="AB29" s="14">
        <f t="shared" si="7"/>
        <v>2.1339274194796949</v>
      </c>
      <c r="AC29" s="29">
        <v>1.1269829660809074E-2</v>
      </c>
      <c r="AD29" s="27">
        <v>3.4947732999945441E-2</v>
      </c>
      <c r="AE29" s="30">
        <f t="shared" si="8"/>
        <v>2.3677903339136365E-2</v>
      </c>
      <c r="AF29" s="12">
        <v>3124579</v>
      </c>
      <c r="AG29" s="13">
        <v>6026894</v>
      </c>
      <c r="AH29" s="14">
        <f t="shared" si="9"/>
        <v>0.92886593681900831</v>
      </c>
      <c r="AI29" s="12">
        <v>1055269</v>
      </c>
      <c r="AJ29" s="7">
        <v>2517936</v>
      </c>
      <c r="AK29" s="14">
        <f t="shared" si="15"/>
        <v>1.3860608053491574</v>
      </c>
      <c r="AL29" s="12">
        <v>4179848</v>
      </c>
      <c r="AM29" s="13">
        <v>8544830</v>
      </c>
      <c r="AN29" s="14">
        <f t="shared" si="11"/>
        <v>1.0442920412416912</v>
      </c>
    </row>
    <row r="30" spans="1:40" x14ac:dyDescent="0.25">
      <c r="A30" t="s">
        <v>55</v>
      </c>
      <c r="B30" s="12">
        <v>4375097674</v>
      </c>
      <c r="C30" s="7">
        <v>4557842633</v>
      </c>
      <c r="D30" s="14">
        <f t="shared" si="13"/>
        <v>4.1769343821968348E-2</v>
      </c>
      <c r="E30" s="15">
        <v>1762456675</v>
      </c>
      <c r="F30" s="7">
        <v>1779908118</v>
      </c>
      <c r="G30" s="14">
        <f t="shared" si="14"/>
        <v>9.9017713442516257E-3</v>
      </c>
      <c r="H30" s="15">
        <v>123224761</v>
      </c>
      <c r="I30" s="7">
        <v>186608115</v>
      </c>
      <c r="J30" s="14">
        <f t="shared" si="16"/>
        <v>0.51437189640806036</v>
      </c>
      <c r="K30" s="12">
        <v>1885681436</v>
      </c>
      <c r="L30" s="7">
        <v>1966516234</v>
      </c>
      <c r="M30" s="14">
        <f t="shared" si="3"/>
        <v>4.2867685101398011E-2</v>
      </c>
      <c r="N30" s="12">
        <v>1802916775</v>
      </c>
      <c r="O30" s="7">
        <v>2024805358</v>
      </c>
      <c r="P30" s="14">
        <f t="shared" si="4"/>
        <v>0.12307200536197796</v>
      </c>
      <c r="Q30" s="12">
        <v>82764661</v>
      </c>
      <c r="R30" s="7">
        <v>-58289124</v>
      </c>
      <c r="S30" s="14">
        <f t="shared" si="5"/>
        <v>-1.7042755119845172</v>
      </c>
      <c r="T30" s="29">
        <v>4.3891115126828875E-2</v>
      </c>
      <c r="U30" s="8">
        <v>-2.9640804887451543E-2</v>
      </c>
      <c r="V30" s="14">
        <f t="shared" si="6"/>
        <v>-7.3531920014280411E-2</v>
      </c>
      <c r="W30" s="12">
        <v>54904390</v>
      </c>
      <c r="X30" s="13">
        <v>78461823</v>
      </c>
      <c r="Y30" s="14">
        <f t="shared" si="12"/>
        <v>0.42906283085924457</v>
      </c>
      <c r="Z30" s="12">
        <v>137669051</v>
      </c>
      <c r="AA30" s="7">
        <v>20172699</v>
      </c>
      <c r="AB30" s="14">
        <f t="shared" si="7"/>
        <v>-0.85346961533133547</v>
      </c>
      <c r="AC30" s="29">
        <v>7.094200583942635E-2</v>
      </c>
      <c r="AD30" s="27">
        <v>9.8645063358740962E-3</v>
      </c>
      <c r="AE30" s="30">
        <f t="shared" si="8"/>
        <v>-6.1077499503552256E-2</v>
      </c>
      <c r="AF30" s="12">
        <v>41520011</v>
      </c>
      <c r="AG30" s="13">
        <v>61384160</v>
      </c>
      <c r="AH30" s="14">
        <f t="shared" si="9"/>
        <v>0.47842350041766607</v>
      </c>
      <c r="AI30" s="12">
        <v>17181717</v>
      </c>
      <c r="AJ30" s="7">
        <v>9809798</v>
      </c>
      <c r="AK30" s="14">
        <f t="shared" si="15"/>
        <v>-0.42905601343567701</v>
      </c>
      <c r="AL30" s="12">
        <v>58701728</v>
      </c>
      <c r="AM30" s="13">
        <v>71193958</v>
      </c>
      <c r="AN30" s="14">
        <f t="shared" si="11"/>
        <v>0.21280855650450359</v>
      </c>
    </row>
    <row r="31" spans="1:40" x14ac:dyDescent="0.25">
      <c r="A31" t="s">
        <v>56</v>
      </c>
      <c r="B31" s="12">
        <v>61389815</v>
      </c>
      <c r="C31" s="7">
        <v>62083939</v>
      </c>
      <c r="D31" s="14">
        <f t="shared" si="13"/>
        <v>1.130682671058709E-2</v>
      </c>
      <c r="E31" s="15">
        <v>45155821</v>
      </c>
      <c r="F31" s="7">
        <v>44295046</v>
      </c>
      <c r="G31" s="14">
        <f t="shared" si="14"/>
        <v>-1.9062326427416745E-2</v>
      </c>
      <c r="H31" s="15">
        <v>791529</v>
      </c>
      <c r="I31" s="7">
        <v>-484114</v>
      </c>
      <c r="J31" s="14">
        <f t="shared" si="16"/>
        <v>-1.6116187783391385</v>
      </c>
      <c r="K31" s="12">
        <v>45947349</v>
      </c>
      <c r="L31" s="7">
        <v>43810932</v>
      </c>
      <c r="M31" s="14">
        <f t="shared" si="3"/>
        <v>-4.6497067763365409E-2</v>
      </c>
      <c r="N31" s="12">
        <v>36169948</v>
      </c>
      <c r="O31" s="7">
        <v>43228301</v>
      </c>
      <c r="P31" s="14">
        <f t="shared" si="4"/>
        <v>0.1951441290432599</v>
      </c>
      <c r="Q31" s="12">
        <v>9777401</v>
      </c>
      <c r="R31" s="7">
        <v>582631</v>
      </c>
      <c r="S31" s="14">
        <f t="shared" si="5"/>
        <v>-0.94041044240693417</v>
      </c>
      <c r="T31" s="29">
        <v>0.21279575890221653</v>
      </c>
      <c r="U31" s="8">
        <v>1.3298758401213652E-2</v>
      </c>
      <c r="V31" s="14">
        <f t="shared" si="6"/>
        <v>-0.19949700050100289</v>
      </c>
      <c r="W31" s="12">
        <v>49964</v>
      </c>
      <c r="X31" s="13">
        <v>-27026</v>
      </c>
      <c r="Y31" s="14">
        <f t="shared" si="12"/>
        <v>-1.5409094548074613</v>
      </c>
      <c r="Z31" s="12">
        <v>9827365</v>
      </c>
      <c r="AA31" s="7">
        <v>555605</v>
      </c>
      <c r="AB31" s="14">
        <f t="shared" si="7"/>
        <v>-0.94346348181837147</v>
      </c>
      <c r="AC31" s="29">
        <v>0.21365084956158201</v>
      </c>
      <c r="AD31" s="27">
        <v>1.2689708405641105E-2</v>
      </c>
      <c r="AE31" s="30">
        <f t="shared" si="8"/>
        <v>-0.20096114115594091</v>
      </c>
      <c r="AF31" s="12">
        <v>2812726</v>
      </c>
      <c r="AG31" s="13">
        <v>2947905</v>
      </c>
      <c r="AH31" s="14">
        <f t="shared" si="9"/>
        <v>4.8059782573915841E-2</v>
      </c>
      <c r="AI31" s="12">
        <v>1072915</v>
      </c>
      <c r="AJ31" s="7">
        <v>643155</v>
      </c>
      <c r="AK31" s="14">
        <f t="shared" si="15"/>
        <v>-0.40055363192797194</v>
      </c>
      <c r="AL31" s="12">
        <v>3885641</v>
      </c>
      <c r="AM31" s="13">
        <v>3591060</v>
      </c>
      <c r="AN31" s="14">
        <f t="shared" si="11"/>
        <v>-7.5812716614839099E-2</v>
      </c>
    </row>
    <row r="32" spans="1:40" x14ac:dyDescent="0.25">
      <c r="A32" t="s">
        <v>57</v>
      </c>
      <c r="B32" s="12">
        <v>133152385</v>
      </c>
      <c r="C32" s="7">
        <v>133865546</v>
      </c>
      <c r="D32" s="14">
        <f t="shared" si="13"/>
        <v>5.3559761621994224E-3</v>
      </c>
      <c r="E32" s="15">
        <v>90998255</v>
      </c>
      <c r="F32" s="7">
        <v>84208998</v>
      </c>
      <c r="G32" s="14">
        <f t="shared" si="14"/>
        <v>-7.460865046258304E-2</v>
      </c>
      <c r="H32" s="15">
        <v>3198717</v>
      </c>
      <c r="I32" s="7">
        <v>8060591</v>
      </c>
      <c r="J32" s="14">
        <f t="shared" si="16"/>
        <v>1.5199450279596476</v>
      </c>
      <c r="K32" s="12">
        <v>94196972</v>
      </c>
      <c r="L32" s="7">
        <v>92269589</v>
      </c>
      <c r="M32" s="14">
        <f t="shared" si="3"/>
        <v>-2.0461199113703993E-2</v>
      </c>
      <c r="N32" s="12">
        <v>89457336</v>
      </c>
      <c r="O32" s="7">
        <v>92490612</v>
      </c>
      <c r="P32" s="14">
        <f t="shared" si="4"/>
        <v>3.3907515421653066E-2</v>
      </c>
      <c r="Q32" s="12">
        <v>4739636</v>
      </c>
      <c r="R32" s="7">
        <v>-221023</v>
      </c>
      <c r="S32" s="14">
        <f t="shared" si="5"/>
        <v>-1.0466329059868733</v>
      </c>
      <c r="T32" s="29">
        <v>5.0316224602209081E-2</v>
      </c>
      <c r="U32" s="8">
        <v>-2.3954046224265724E-3</v>
      </c>
      <c r="V32" s="14">
        <f t="shared" si="6"/>
        <v>-5.2711629224635653E-2</v>
      </c>
      <c r="W32" s="12">
        <v>48344</v>
      </c>
      <c r="X32" s="13">
        <v>-101656</v>
      </c>
      <c r="Y32" s="14">
        <f t="shared" si="12"/>
        <v>-3.1027635280489823</v>
      </c>
      <c r="Z32" s="12">
        <v>4787980</v>
      </c>
      <c r="AA32" s="7">
        <v>-322679</v>
      </c>
      <c r="AB32" s="14">
        <f t="shared" si="7"/>
        <v>-1.0673935563640617</v>
      </c>
      <c r="AC32" s="29">
        <v>5.080337361275334E-2</v>
      </c>
      <c r="AD32" s="27">
        <v>-3.5009898724754954E-3</v>
      </c>
      <c r="AE32" s="30">
        <f t="shared" si="8"/>
        <v>-5.4304363485228838E-2</v>
      </c>
      <c r="AF32" s="12">
        <v>3900278</v>
      </c>
      <c r="AG32" s="13">
        <v>4371512</v>
      </c>
      <c r="AH32" s="14">
        <f t="shared" si="9"/>
        <v>0.12082061842771208</v>
      </c>
      <c r="AI32" s="12">
        <v>1392416</v>
      </c>
      <c r="AJ32" s="7">
        <v>262750</v>
      </c>
      <c r="AK32" s="14">
        <f t="shared" si="15"/>
        <v>-0.81129920943166411</v>
      </c>
      <c r="AL32" s="12">
        <v>5292694</v>
      </c>
      <c r="AM32" s="13">
        <v>4634262</v>
      </c>
      <c r="AN32" s="14">
        <f t="shared" si="11"/>
        <v>-0.12440394249129083</v>
      </c>
    </row>
    <row r="33" spans="1:40" x14ac:dyDescent="0.25">
      <c r="A33" t="s">
        <v>58</v>
      </c>
      <c r="B33" s="12">
        <v>2038658007</v>
      </c>
      <c r="C33" s="7">
        <v>2033097044</v>
      </c>
      <c r="D33" s="14">
        <f t="shared" si="13"/>
        <v>-2.7277566815550737E-3</v>
      </c>
      <c r="E33" s="15">
        <v>741832154</v>
      </c>
      <c r="F33" s="7">
        <v>715281006</v>
      </c>
      <c r="G33" s="14">
        <f t="shared" si="14"/>
        <v>-3.5791314594325337E-2</v>
      </c>
      <c r="H33" s="15">
        <v>4225422</v>
      </c>
      <c r="I33" s="7">
        <v>27738641</v>
      </c>
      <c r="J33" s="14">
        <f t="shared" si="16"/>
        <v>5.5647031231436763</v>
      </c>
      <c r="K33" s="12">
        <v>746057576</v>
      </c>
      <c r="L33" s="7">
        <v>743019647</v>
      </c>
      <c r="M33" s="14">
        <f t="shared" si="3"/>
        <v>-4.07197661109201E-3</v>
      </c>
      <c r="N33" s="12">
        <v>669392553</v>
      </c>
      <c r="O33" s="7">
        <v>671823588</v>
      </c>
      <c r="P33" s="14">
        <f t="shared" si="4"/>
        <v>3.6317030852896269E-3</v>
      </c>
      <c r="Q33" s="12">
        <v>76665023</v>
      </c>
      <c r="R33" s="7">
        <v>71196059</v>
      </c>
      <c r="S33" s="14">
        <f t="shared" si="5"/>
        <v>-7.1335842421908616E-2</v>
      </c>
      <c r="T33" s="29">
        <v>0.10276019635245953</v>
      </c>
      <c r="U33" s="8">
        <v>9.5819887519071209E-2</v>
      </c>
      <c r="V33" s="14">
        <f t="shared" si="6"/>
        <v>-6.9403088333883228E-3</v>
      </c>
      <c r="W33" s="12">
        <v>291054</v>
      </c>
      <c r="X33" s="13">
        <v>133839</v>
      </c>
      <c r="Y33" s="14">
        <f t="shared" si="12"/>
        <v>-0.54015749654703249</v>
      </c>
      <c r="Z33" s="12">
        <v>76956077</v>
      </c>
      <c r="AA33" s="7">
        <v>71329899</v>
      </c>
      <c r="AB33" s="14">
        <f t="shared" si="7"/>
        <v>-7.3108950187260713E-2</v>
      </c>
      <c r="AC33" s="29">
        <v>0.10311009346932143</v>
      </c>
      <c r="AD33" s="27">
        <v>9.5982728122464861E-2</v>
      </c>
      <c r="AE33" s="30">
        <f t="shared" si="8"/>
        <v>-7.1273653468565679E-3</v>
      </c>
      <c r="AF33" s="12">
        <v>42162722</v>
      </c>
      <c r="AG33" s="13">
        <v>42452630</v>
      </c>
      <c r="AH33" s="14">
        <f t="shared" si="9"/>
        <v>6.8759317768904956E-3</v>
      </c>
      <c r="AI33" s="12">
        <v>13028265</v>
      </c>
      <c r="AJ33" s="7">
        <v>6565942</v>
      </c>
      <c r="AK33" s="14">
        <f t="shared" si="15"/>
        <v>-0.49602330010941598</v>
      </c>
      <c r="AL33" s="12">
        <v>55190987</v>
      </c>
      <c r="AM33" s="13">
        <v>49018572</v>
      </c>
      <c r="AN33" s="14">
        <f t="shared" si="11"/>
        <v>-0.11183737301164771</v>
      </c>
    </row>
    <row r="34" spans="1:40" x14ac:dyDescent="0.25">
      <c r="A34" t="s">
        <v>59</v>
      </c>
      <c r="B34" s="12">
        <v>259967775</v>
      </c>
      <c r="C34" s="7">
        <v>257551920</v>
      </c>
      <c r="D34" s="14">
        <f t="shared" si="13"/>
        <v>-9.2929017836922284E-3</v>
      </c>
      <c r="E34" s="15">
        <v>94834922</v>
      </c>
      <c r="F34" s="7">
        <v>93579534</v>
      </c>
      <c r="G34" s="14">
        <f t="shared" si="14"/>
        <v>-1.3237613038791765E-2</v>
      </c>
      <c r="H34" s="15">
        <v>2091938</v>
      </c>
      <c r="I34" s="7">
        <v>6910715</v>
      </c>
      <c r="J34" s="14">
        <f t="shared" si="16"/>
        <v>2.3034989564700292</v>
      </c>
      <c r="K34" s="12">
        <v>96926860</v>
      </c>
      <c r="L34" s="7">
        <v>100490249</v>
      </c>
      <c r="M34" s="14">
        <f t="shared" si="3"/>
        <v>3.6763689652176912E-2</v>
      </c>
      <c r="N34" s="12">
        <v>119727624</v>
      </c>
      <c r="O34" s="7">
        <v>132954052</v>
      </c>
      <c r="P34" s="14">
        <f t="shared" si="4"/>
        <v>0.11047098036456482</v>
      </c>
      <c r="Q34" s="12">
        <v>-22800765</v>
      </c>
      <c r="R34" s="7">
        <v>-32463803</v>
      </c>
      <c r="S34" s="14">
        <f t="shared" si="5"/>
        <v>0.42380323642649709</v>
      </c>
      <c r="T34" s="29">
        <v>-0.23523680639195368</v>
      </c>
      <c r="U34" s="8">
        <v>-0.32305425972225427</v>
      </c>
      <c r="V34" s="14">
        <f t="shared" si="6"/>
        <v>-8.7817453330300582E-2</v>
      </c>
      <c r="W34" s="12">
        <v>73928</v>
      </c>
      <c r="X34" s="13">
        <v>75633</v>
      </c>
      <c r="Y34" s="14">
        <f t="shared" si="12"/>
        <v>2.3062980196948382E-2</v>
      </c>
      <c r="Z34" s="12">
        <v>-22726837</v>
      </c>
      <c r="AA34" s="7">
        <v>-32388170</v>
      </c>
      <c r="AB34" s="14">
        <f t="shared" si="7"/>
        <v>0.42510680214761076</v>
      </c>
      <c r="AC34" s="29">
        <v>-0.2342953853117152</v>
      </c>
      <c r="AD34" s="27">
        <v>-0.32205922481741872</v>
      </c>
      <c r="AE34" s="30">
        <f t="shared" si="8"/>
        <v>-8.7763839505703517E-2</v>
      </c>
      <c r="AF34" s="12">
        <v>10709702</v>
      </c>
      <c r="AG34" s="13">
        <v>9911286</v>
      </c>
      <c r="AH34" s="14">
        <f t="shared" si="9"/>
        <v>-7.4550720458888581E-2</v>
      </c>
      <c r="AI34" s="12">
        <v>3480074</v>
      </c>
      <c r="AJ34" s="7">
        <v>1270896</v>
      </c>
      <c r="AK34" s="14">
        <f t="shared" si="15"/>
        <v>-0.63480776558199625</v>
      </c>
      <c r="AL34" s="12">
        <v>14189776</v>
      </c>
      <c r="AM34" s="13">
        <v>11182182</v>
      </c>
      <c r="AN34" s="14">
        <f t="shared" si="11"/>
        <v>-0.21195500196761385</v>
      </c>
    </row>
    <row r="35" spans="1:40" x14ac:dyDescent="0.25">
      <c r="A35" t="s">
        <v>60</v>
      </c>
      <c r="B35" s="12">
        <v>11659643</v>
      </c>
      <c r="C35" s="7">
        <v>12891280</v>
      </c>
      <c r="D35" s="14">
        <f t="shared" si="13"/>
        <v>0.10563247948500654</v>
      </c>
      <c r="E35" s="15">
        <v>10941559</v>
      </c>
      <c r="F35" s="7">
        <v>11644364</v>
      </c>
      <c r="G35" s="14">
        <f t="shared" si="14"/>
        <v>6.4232619867059165E-2</v>
      </c>
      <c r="H35" s="15">
        <v>608973</v>
      </c>
      <c r="I35" s="7">
        <v>374348</v>
      </c>
      <c r="J35" s="14">
        <f t="shared" si="16"/>
        <v>-0.38527980715072752</v>
      </c>
      <c r="K35" s="12">
        <v>11550532</v>
      </c>
      <c r="L35" s="7">
        <v>12018712</v>
      </c>
      <c r="M35" s="14">
        <f t="shared" ref="M35:M63" si="17">(L35-K35)/K35</f>
        <v>4.0533197951401721E-2</v>
      </c>
      <c r="N35" s="12">
        <v>13448061</v>
      </c>
      <c r="O35" s="7">
        <v>15181812</v>
      </c>
      <c r="P35" s="14">
        <f t="shared" ref="P35:P63" si="18">(O35-N35)/N35</f>
        <v>0.12892200593081785</v>
      </c>
      <c r="Q35" s="12">
        <v>-1897529</v>
      </c>
      <c r="R35" s="7">
        <v>-3163100</v>
      </c>
      <c r="S35" s="14">
        <f t="shared" ref="S35:S63" si="19">(R35-Q35)/Q35</f>
        <v>0.66695739564454615</v>
      </c>
      <c r="T35" s="29">
        <v>-0.16428065824154248</v>
      </c>
      <c r="U35" s="8">
        <v>-0.26318127932510571</v>
      </c>
      <c r="V35" s="14">
        <f t="shared" ref="V35:V62" si="20">U35-T35</f>
        <v>-9.8900621083563234E-2</v>
      </c>
      <c r="W35" s="12">
        <v>2350236</v>
      </c>
      <c r="X35" s="13">
        <v>3016569</v>
      </c>
      <c r="Y35" s="14">
        <f t="shared" si="12"/>
        <v>0.28351748505256491</v>
      </c>
      <c r="Z35" s="12">
        <v>452707</v>
      </c>
      <c r="AA35" s="7">
        <v>-146531</v>
      </c>
      <c r="AB35" s="14">
        <f t="shared" ref="AB35:AB63" si="21">(AA35-Z35)/Z35</f>
        <v>-1.3236773453911692</v>
      </c>
      <c r="AC35" s="29">
        <v>3.2567049532802789E-2</v>
      </c>
      <c r="AD35" s="27">
        <v>-9.7458105372290674E-3</v>
      </c>
      <c r="AE35" s="30">
        <f t="shared" ref="AE35:AE62" si="22">AD35-AC35</f>
        <v>-4.2312860070031856E-2</v>
      </c>
      <c r="AF35" s="12">
        <v>127553</v>
      </c>
      <c r="AG35" s="13">
        <v>297519</v>
      </c>
      <c r="AH35" s="14">
        <f t="shared" ref="AH35:AH63" si="23">(AG35-AF35)/AF35</f>
        <v>1.3325127594019741</v>
      </c>
      <c r="AI35" s="12">
        <v>171836</v>
      </c>
      <c r="AJ35" s="7">
        <v>153486</v>
      </c>
      <c r="AK35" s="14">
        <f t="shared" si="15"/>
        <v>-0.10678786750157127</v>
      </c>
      <c r="AL35" s="12">
        <v>299389</v>
      </c>
      <c r="AM35" s="13">
        <v>451005</v>
      </c>
      <c r="AN35" s="14">
        <f t="shared" ref="AN35:AN63" si="24">(AM35-AL35)/AL35</f>
        <v>0.50641807147223172</v>
      </c>
    </row>
    <row r="36" spans="1:40" x14ac:dyDescent="0.25">
      <c r="A36" t="s">
        <v>61</v>
      </c>
      <c r="B36" s="12">
        <v>186075597</v>
      </c>
      <c r="C36" s="7">
        <v>174279704</v>
      </c>
      <c r="D36" s="14">
        <f t="shared" si="13"/>
        <v>-6.3393014399411016E-2</v>
      </c>
      <c r="E36" s="15">
        <v>100026613</v>
      </c>
      <c r="F36" s="7">
        <v>94354193</v>
      </c>
      <c r="G36" s="14">
        <f t="shared" si="14"/>
        <v>-5.6709108005086606E-2</v>
      </c>
      <c r="H36" s="15">
        <v>2857957</v>
      </c>
      <c r="I36" s="7">
        <v>12461440</v>
      </c>
      <c r="J36" s="14">
        <f t="shared" si="16"/>
        <v>3.3602615434731873</v>
      </c>
      <c r="K36" s="12">
        <v>102884570</v>
      </c>
      <c r="L36" s="7">
        <v>106815633</v>
      </c>
      <c r="M36" s="14">
        <f t="shared" si="17"/>
        <v>3.8208479658319999E-2</v>
      </c>
      <c r="N36" s="12">
        <v>104832151</v>
      </c>
      <c r="O36" s="7">
        <v>100181989</v>
      </c>
      <c r="P36" s="14">
        <f t="shared" si="18"/>
        <v>-4.4358166417857822E-2</v>
      </c>
      <c r="Q36" s="12">
        <v>-1947580</v>
      </c>
      <c r="R36" s="7">
        <v>6633645</v>
      </c>
      <c r="S36" s="14">
        <f t="shared" si="19"/>
        <v>-4.406096283592972</v>
      </c>
      <c r="T36" s="29">
        <v>-1.8929757883033384E-2</v>
      </c>
      <c r="U36" s="8">
        <v>6.210369038397217E-2</v>
      </c>
      <c r="V36" s="14">
        <f t="shared" si="20"/>
        <v>8.1033448267005551E-2</v>
      </c>
      <c r="W36" s="12">
        <v>302540</v>
      </c>
      <c r="X36" s="13">
        <v>817057</v>
      </c>
      <c r="Y36" s="14">
        <f t="shared" si="12"/>
        <v>1.7006577642625769</v>
      </c>
      <c r="Z36" s="12">
        <v>-1645040</v>
      </c>
      <c r="AA36" s="7">
        <v>7450701</v>
      </c>
      <c r="AB36" s="14">
        <f t="shared" si="21"/>
        <v>-5.5291913874434666</v>
      </c>
      <c r="AC36" s="29">
        <v>-1.5942301320387788E-2</v>
      </c>
      <c r="AD36" s="27">
        <v>6.9223402295343545E-2</v>
      </c>
      <c r="AE36" s="30">
        <f t="shared" si="22"/>
        <v>8.5165703615731336E-2</v>
      </c>
      <c r="AF36" s="12">
        <v>6006099</v>
      </c>
      <c r="AG36" s="13">
        <v>5970556</v>
      </c>
      <c r="AH36" s="14">
        <f t="shared" si="23"/>
        <v>-5.9178178714669868E-3</v>
      </c>
      <c r="AI36" s="12">
        <v>-51453</v>
      </c>
      <c r="AJ36" s="7">
        <v>809323</v>
      </c>
      <c r="AK36" s="14">
        <f t="shared" si="15"/>
        <v>-16.729364662896234</v>
      </c>
      <c r="AL36" s="12">
        <v>5954646</v>
      </c>
      <c r="AM36" s="13">
        <v>6779879</v>
      </c>
      <c r="AN36" s="14">
        <f t="shared" si="24"/>
        <v>0.13858640799133987</v>
      </c>
    </row>
    <row r="37" spans="1:40" x14ac:dyDescent="0.25">
      <c r="A37" t="s">
        <v>62</v>
      </c>
      <c r="B37" s="12">
        <v>680700757</v>
      </c>
      <c r="C37" s="7">
        <v>619137355</v>
      </c>
      <c r="D37" s="14">
        <f t="shared" si="13"/>
        <v>-9.0441212775087307E-2</v>
      </c>
      <c r="E37" s="15">
        <v>221876688</v>
      </c>
      <c r="F37" s="7">
        <v>196143147</v>
      </c>
      <c r="G37" s="14">
        <f t="shared" si="14"/>
        <v>-0.11598127424725214</v>
      </c>
      <c r="H37" s="15">
        <v>4630924</v>
      </c>
      <c r="I37" s="7">
        <v>19125880</v>
      </c>
      <c r="J37" s="14">
        <f t="shared" si="16"/>
        <v>3.1300353881860294</v>
      </c>
      <c r="K37" s="12">
        <v>226507612</v>
      </c>
      <c r="L37" s="7">
        <v>215269027</v>
      </c>
      <c r="M37" s="14">
        <f t="shared" si="17"/>
        <v>-4.9616809345904012E-2</v>
      </c>
      <c r="N37" s="12">
        <v>239010856</v>
      </c>
      <c r="O37" s="7">
        <v>221907507</v>
      </c>
      <c r="P37" s="14">
        <f t="shared" si="18"/>
        <v>-7.1558879317180468E-2</v>
      </c>
      <c r="Q37" s="12">
        <v>-12503244</v>
      </c>
      <c r="R37" s="7">
        <v>-6638481</v>
      </c>
      <c r="S37" s="14">
        <f t="shared" si="19"/>
        <v>-0.46905930972793941</v>
      </c>
      <c r="T37" s="29">
        <v>-5.520010515143306E-2</v>
      </c>
      <c r="U37" s="8">
        <v>-3.0838068497424851E-2</v>
      </c>
      <c r="V37" s="14">
        <f t="shared" si="20"/>
        <v>2.4362036654008209E-2</v>
      </c>
      <c r="W37" s="12">
        <v>997188</v>
      </c>
      <c r="X37" s="13">
        <v>822176</v>
      </c>
      <c r="Y37" s="14">
        <f t="shared" si="12"/>
        <v>-0.17550552152653262</v>
      </c>
      <c r="Z37" s="12">
        <v>-11506056</v>
      </c>
      <c r="AA37" s="7">
        <v>-5816304</v>
      </c>
      <c r="AB37" s="14">
        <f t="shared" si="21"/>
        <v>-0.49450063514378861</v>
      </c>
      <c r="AC37" s="29">
        <v>-5.0575003252678621E-2</v>
      </c>
      <c r="AD37" s="27">
        <v>-2.6915968439492653E-2</v>
      </c>
      <c r="AE37" s="30">
        <f t="shared" si="22"/>
        <v>2.3659034813185969E-2</v>
      </c>
      <c r="AF37" s="12">
        <v>14935976</v>
      </c>
      <c r="AG37" s="13">
        <v>12949860</v>
      </c>
      <c r="AH37" s="14">
        <f t="shared" si="23"/>
        <v>-0.13297530740542166</v>
      </c>
      <c r="AI37" s="12">
        <v>1619102</v>
      </c>
      <c r="AJ37" s="7">
        <v>265542</v>
      </c>
      <c r="AK37" s="14">
        <f t="shared" si="15"/>
        <v>-0.83599427336881804</v>
      </c>
      <c r="AL37" s="12">
        <v>16555078</v>
      </c>
      <c r="AM37" s="13">
        <v>13215402</v>
      </c>
      <c r="AN37" s="14">
        <f t="shared" si="24"/>
        <v>-0.20173121503867272</v>
      </c>
    </row>
    <row r="38" spans="1:40" x14ac:dyDescent="0.25">
      <c r="A38" t="s">
        <v>63</v>
      </c>
      <c r="B38" s="12">
        <v>281884958</v>
      </c>
      <c r="C38" s="7">
        <v>251995879</v>
      </c>
      <c r="D38" s="14">
        <f t="shared" si="13"/>
        <v>-0.106032898002312</v>
      </c>
      <c r="E38" s="15">
        <v>121341845</v>
      </c>
      <c r="F38" s="7">
        <v>104457652</v>
      </c>
      <c r="G38" s="14">
        <f t="shared" si="14"/>
        <v>-0.13914567559113675</v>
      </c>
      <c r="H38" s="15">
        <v>1009454</v>
      </c>
      <c r="I38" s="7">
        <v>8821868</v>
      </c>
      <c r="J38" s="14">
        <f t="shared" si="16"/>
        <v>7.7392471573741846</v>
      </c>
      <c r="K38" s="12">
        <v>122351298</v>
      </c>
      <c r="L38" s="7">
        <v>113279521</v>
      </c>
      <c r="M38" s="14">
        <f t="shared" si="17"/>
        <v>-7.4145327007482997E-2</v>
      </c>
      <c r="N38" s="12">
        <v>130482739</v>
      </c>
      <c r="O38" s="7">
        <v>114849878</v>
      </c>
      <c r="P38" s="14">
        <f t="shared" si="18"/>
        <v>-0.11980788508739075</v>
      </c>
      <c r="Q38" s="12">
        <v>-8131443</v>
      </c>
      <c r="R38" s="7">
        <v>-1570360</v>
      </c>
      <c r="S38" s="14">
        <f t="shared" si="19"/>
        <v>-0.80687806579963728</v>
      </c>
      <c r="T38" s="29">
        <v>-6.6459801676971172E-2</v>
      </c>
      <c r="U38" s="8">
        <v>-1.3862699860815971E-2</v>
      </c>
      <c r="V38" s="14">
        <f t="shared" si="20"/>
        <v>5.2597101816155199E-2</v>
      </c>
      <c r="W38" s="12">
        <v>190321</v>
      </c>
      <c r="X38" s="13">
        <v>510707</v>
      </c>
      <c r="Y38" s="14">
        <f t="shared" si="12"/>
        <v>1.6833980485600644</v>
      </c>
      <c r="Z38" s="12">
        <v>-7941121</v>
      </c>
      <c r="AA38" s="7">
        <v>-1059653</v>
      </c>
      <c r="AB38" s="14">
        <f t="shared" si="21"/>
        <v>-0.86656128272066379</v>
      </c>
      <c r="AC38" s="29">
        <v>-6.4803460773600524E-2</v>
      </c>
      <c r="AD38" s="27">
        <v>-9.3123374355133549E-3</v>
      </c>
      <c r="AE38" s="30">
        <f t="shared" si="22"/>
        <v>5.5491123338087173E-2</v>
      </c>
      <c r="AF38" s="12">
        <v>10251583</v>
      </c>
      <c r="AG38" s="13">
        <v>9070831</v>
      </c>
      <c r="AH38" s="14">
        <f t="shared" si="23"/>
        <v>-0.11517752916793436</v>
      </c>
      <c r="AI38" s="12">
        <v>-688363</v>
      </c>
      <c r="AJ38" s="7">
        <v>109074</v>
      </c>
      <c r="AK38" s="14">
        <f t="shared" si="15"/>
        <v>-1.1584541876887631</v>
      </c>
      <c r="AL38" s="12">
        <v>9563220</v>
      </c>
      <c r="AM38" s="13">
        <v>9179905</v>
      </c>
      <c r="AN38" s="14">
        <f t="shared" si="24"/>
        <v>-4.0082210803474141E-2</v>
      </c>
    </row>
    <row r="39" spans="1:40" x14ac:dyDescent="0.25">
      <c r="A39" t="s">
        <v>64</v>
      </c>
      <c r="B39" s="12">
        <v>276483638</v>
      </c>
      <c r="C39" s="7">
        <v>263922208</v>
      </c>
      <c r="D39" s="14">
        <f t="shared" si="13"/>
        <v>-4.5432815087596612E-2</v>
      </c>
      <c r="E39" s="15">
        <v>131351620</v>
      </c>
      <c r="F39" s="7">
        <v>123569597</v>
      </c>
      <c r="G39" s="14">
        <f t="shared" si="14"/>
        <v>-5.9245732941854846E-2</v>
      </c>
      <c r="H39" s="15">
        <v>1131505</v>
      </c>
      <c r="I39" s="7">
        <v>3592018</v>
      </c>
      <c r="J39" s="14">
        <f t="shared" si="16"/>
        <v>2.1745489414540811</v>
      </c>
      <c r="K39" s="12">
        <v>132483125</v>
      </c>
      <c r="L39" s="7">
        <v>127161615</v>
      </c>
      <c r="M39" s="14">
        <f t="shared" si="17"/>
        <v>-4.0167455289117013E-2</v>
      </c>
      <c r="N39" s="12">
        <v>118573525</v>
      </c>
      <c r="O39" s="7">
        <v>110049550</v>
      </c>
      <c r="P39" s="14">
        <f t="shared" si="18"/>
        <v>-7.1887674757075831E-2</v>
      </c>
      <c r="Q39" s="12">
        <v>13909600</v>
      </c>
      <c r="R39" s="7">
        <v>17112065</v>
      </c>
      <c r="S39" s="14">
        <f t="shared" si="19"/>
        <v>0.23023415482832002</v>
      </c>
      <c r="T39" s="29">
        <v>0.10499148476456907</v>
      </c>
      <c r="U39" s="8">
        <v>0.13456942175514208</v>
      </c>
      <c r="V39" s="14">
        <f t="shared" si="20"/>
        <v>2.9577936990573012E-2</v>
      </c>
      <c r="W39" s="12">
        <v>72800</v>
      </c>
      <c r="X39" s="13">
        <v>61855</v>
      </c>
      <c r="Y39" s="14">
        <f t="shared" si="12"/>
        <v>-0.15034340659340659</v>
      </c>
      <c r="Z39" s="12">
        <v>13982400</v>
      </c>
      <c r="AA39" s="7">
        <v>17173920</v>
      </c>
      <c r="AB39" s="14">
        <f t="shared" si="21"/>
        <v>0.22825266048746995</v>
      </c>
      <c r="AC39" s="29">
        <v>0.10548302537212124</v>
      </c>
      <c r="AD39" s="27">
        <v>0.13499018695214021</v>
      </c>
      <c r="AE39" s="30">
        <f t="shared" si="22"/>
        <v>2.9507161580018967E-2</v>
      </c>
      <c r="AF39" s="12">
        <v>11494333</v>
      </c>
      <c r="AG39" s="13">
        <v>10237549</v>
      </c>
      <c r="AH39" s="14">
        <f t="shared" si="23"/>
        <v>-0.10933944579472336</v>
      </c>
      <c r="AI39" s="12">
        <v>-171404</v>
      </c>
      <c r="AJ39" s="7">
        <v>264829</v>
      </c>
      <c r="AK39" s="14">
        <f t="shared" si="15"/>
        <v>-2.5450572915451213</v>
      </c>
      <c r="AL39" s="12">
        <v>11322929</v>
      </c>
      <c r="AM39" s="13">
        <v>10502378</v>
      </c>
      <c r="AN39" s="14">
        <f t="shared" si="24"/>
        <v>-7.2468086658496231E-2</v>
      </c>
    </row>
    <row r="40" spans="1:40" x14ac:dyDescent="0.25">
      <c r="A40" s="5" t="s">
        <v>65</v>
      </c>
      <c r="B40" s="12">
        <v>1815462286</v>
      </c>
      <c r="C40" s="7">
        <v>1826753490</v>
      </c>
      <c r="D40" s="14">
        <f t="shared" si="13"/>
        <v>6.219464919250876E-3</v>
      </c>
      <c r="E40" s="15">
        <v>814151100</v>
      </c>
      <c r="F40" s="7">
        <v>805314415</v>
      </c>
      <c r="G40" s="14">
        <f t="shared" si="14"/>
        <v>-1.0853863613277682E-2</v>
      </c>
      <c r="H40" s="15">
        <v>101250567</v>
      </c>
      <c r="I40" s="7">
        <v>161861939</v>
      </c>
      <c r="J40" s="14">
        <f t="shared" si="16"/>
        <v>0.59862748225400064</v>
      </c>
      <c r="K40" s="12">
        <v>915401667</v>
      </c>
      <c r="L40" s="7">
        <v>967176354</v>
      </c>
      <c r="M40" s="14">
        <f t="shared" si="17"/>
        <v>5.6559528856527631E-2</v>
      </c>
      <c r="N40" s="12">
        <v>922410847</v>
      </c>
      <c r="O40" s="7">
        <v>913399446</v>
      </c>
      <c r="P40" s="14">
        <f t="shared" si="18"/>
        <v>-9.7694005109634184E-3</v>
      </c>
      <c r="Q40" s="12">
        <v>-7009180</v>
      </c>
      <c r="R40" s="7">
        <v>53776909</v>
      </c>
      <c r="S40" s="14">
        <f t="shared" si="19"/>
        <v>-8.6723538274091982</v>
      </c>
      <c r="T40" s="29">
        <v>-7.6569447628065113E-3</v>
      </c>
      <c r="U40" s="8">
        <v>5.5601968325209902E-2</v>
      </c>
      <c r="V40" s="14">
        <f t="shared" si="20"/>
        <v>6.3258913088016414E-2</v>
      </c>
      <c r="W40" s="12">
        <v>12592748</v>
      </c>
      <c r="X40" s="13">
        <v>14116202</v>
      </c>
      <c r="Y40" s="14">
        <f t="shared" si="12"/>
        <v>0.12097867756902624</v>
      </c>
      <c r="Z40" s="12">
        <v>5583568</v>
      </c>
      <c r="AA40" s="7">
        <v>67893111</v>
      </c>
      <c r="AB40" s="14">
        <f t="shared" si="21"/>
        <v>11.159449119272837</v>
      </c>
      <c r="AC40" s="29">
        <v>6.0168120731631776E-3</v>
      </c>
      <c r="AD40" s="27">
        <v>6.9187430990763576E-2</v>
      </c>
      <c r="AE40" s="30">
        <f t="shared" si="22"/>
        <v>6.3170618917600396E-2</v>
      </c>
      <c r="AF40" s="12">
        <v>41106279</v>
      </c>
      <c r="AG40" s="13">
        <v>36714203</v>
      </c>
      <c r="AH40" s="14">
        <f t="shared" si="23"/>
        <v>-0.10684683962759071</v>
      </c>
      <c r="AI40" s="12">
        <v>1494300</v>
      </c>
      <c r="AJ40" s="7">
        <v>3678171</v>
      </c>
      <c r="AK40" s="14">
        <f t="shared" si="15"/>
        <v>1.4614675767918088</v>
      </c>
      <c r="AL40" s="12">
        <v>42600579</v>
      </c>
      <c r="AM40" s="13">
        <v>40392374</v>
      </c>
      <c r="AN40" s="14">
        <f t="shared" si="24"/>
        <v>-5.1835093602835773E-2</v>
      </c>
    </row>
    <row r="41" spans="1:40" x14ac:dyDescent="0.25">
      <c r="A41" t="s">
        <v>66</v>
      </c>
      <c r="B41" s="12">
        <v>131218675</v>
      </c>
      <c r="C41" s="7">
        <v>125690986</v>
      </c>
      <c r="D41" s="14">
        <f t="shared" si="13"/>
        <v>-4.2125779733715493E-2</v>
      </c>
      <c r="E41" s="15">
        <v>62877686</v>
      </c>
      <c r="F41" s="7">
        <v>61928313</v>
      </c>
      <c r="G41" s="14">
        <f t="shared" si="14"/>
        <v>-1.5098726756579433E-2</v>
      </c>
      <c r="H41" s="15">
        <v>2991334</v>
      </c>
      <c r="I41" s="7">
        <v>9580022</v>
      </c>
      <c r="J41" s="14">
        <f t="shared" si="16"/>
        <v>2.2025918870978636</v>
      </c>
      <c r="K41" s="12">
        <v>65869020</v>
      </c>
      <c r="L41" s="7">
        <v>71508335</v>
      </c>
      <c r="M41" s="14">
        <f t="shared" si="17"/>
        <v>8.5614071683471224E-2</v>
      </c>
      <c r="N41" s="12">
        <v>77514256</v>
      </c>
      <c r="O41" s="7">
        <v>76488991</v>
      </c>
      <c r="P41" s="14">
        <f t="shared" si="18"/>
        <v>-1.3226792759257084E-2</v>
      </c>
      <c r="Q41" s="12">
        <v>-11645236</v>
      </c>
      <c r="R41" s="7">
        <v>-4980656</v>
      </c>
      <c r="S41" s="14">
        <f t="shared" si="19"/>
        <v>-0.57230098213552738</v>
      </c>
      <c r="T41" s="29">
        <v>-0.17679382507892177</v>
      </c>
      <c r="U41" s="8">
        <v>-6.9651404972581168E-2</v>
      </c>
      <c r="V41" s="14">
        <f t="shared" si="20"/>
        <v>0.10714242010634061</v>
      </c>
      <c r="W41" s="12">
        <v>112547</v>
      </c>
      <c r="X41" s="13">
        <v>-29154</v>
      </c>
      <c r="Y41" s="14">
        <f t="shared" si="12"/>
        <v>-1.2590384461602708</v>
      </c>
      <c r="Z41" s="12">
        <v>-11532689</v>
      </c>
      <c r="AA41" s="7">
        <v>-5009810</v>
      </c>
      <c r="AB41" s="14">
        <f t="shared" si="21"/>
        <v>-0.56559914170927528</v>
      </c>
      <c r="AC41" s="29">
        <v>-0.17478652787982438</v>
      </c>
      <c r="AD41" s="27">
        <v>-7.0087680495387883E-2</v>
      </c>
      <c r="AE41" s="30">
        <f t="shared" si="22"/>
        <v>0.10469884738443649</v>
      </c>
      <c r="AF41" s="12">
        <v>4229662</v>
      </c>
      <c r="AG41" s="13">
        <v>3962847</v>
      </c>
      <c r="AH41" s="14">
        <f t="shared" si="23"/>
        <v>-6.3081872735930203E-2</v>
      </c>
      <c r="AI41" s="12">
        <v>-97634</v>
      </c>
      <c r="AJ41" s="7">
        <v>367708</v>
      </c>
      <c r="AK41" s="14">
        <f t="shared" si="15"/>
        <v>-4.7661880082758055</v>
      </c>
      <c r="AL41" s="12">
        <v>4132028</v>
      </c>
      <c r="AM41" s="13">
        <v>4330555</v>
      </c>
      <c r="AN41" s="14">
        <f t="shared" si="24"/>
        <v>4.8045899011332931E-2</v>
      </c>
    </row>
    <row r="42" spans="1:40" x14ac:dyDescent="0.25">
      <c r="A42" t="s">
        <v>67</v>
      </c>
      <c r="B42" s="12">
        <v>2066489413</v>
      </c>
      <c r="C42" s="7">
        <v>1974572141</v>
      </c>
      <c r="D42" s="14">
        <f t="shared" si="13"/>
        <v>-4.4479914303824211E-2</v>
      </c>
      <c r="E42" s="15">
        <v>996893365</v>
      </c>
      <c r="F42" s="7">
        <v>917217734</v>
      </c>
      <c r="G42" s="14">
        <f t="shared" si="14"/>
        <v>-7.992392546418442E-2</v>
      </c>
      <c r="H42" s="15">
        <v>28376722</v>
      </c>
      <c r="I42" s="7">
        <v>79405096</v>
      </c>
      <c r="J42" s="14">
        <f t="shared" si="16"/>
        <v>1.7982476622916488</v>
      </c>
      <c r="K42" s="12">
        <v>1025270087</v>
      </c>
      <c r="L42" s="7">
        <v>996622830</v>
      </c>
      <c r="M42" s="14">
        <f t="shared" si="17"/>
        <v>-2.7941180927089703E-2</v>
      </c>
      <c r="N42" s="12">
        <v>944270068</v>
      </c>
      <c r="O42" s="7">
        <v>878779913</v>
      </c>
      <c r="P42" s="14">
        <f t="shared" si="18"/>
        <v>-6.9355322401260314E-2</v>
      </c>
      <c r="Q42" s="12">
        <v>81000019</v>
      </c>
      <c r="R42" s="7">
        <v>117842917</v>
      </c>
      <c r="S42" s="14">
        <f t="shared" si="19"/>
        <v>0.45485048589926874</v>
      </c>
      <c r="T42" s="29">
        <v>7.9003591372699439E-2</v>
      </c>
      <c r="U42" s="8">
        <v>0.118242241149543</v>
      </c>
      <c r="V42" s="14">
        <f t="shared" si="20"/>
        <v>3.9238649776843562E-2</v>
      </c>
      <c r="W42" s="12">
        <v>15535075</v>
      </c>
      <c r="X42" s="13">
        <v>23291338</v>
      </c>
      <c r="Y42" s="14">
        <f t="shared" si="12"/>
        <v>0.49927425519348956</v>
      </c>
      <c r="Z42" s="12">
        <v>96535093</v>
      </c>
      <c r="AA42" s="7">
        <v>141134254</v>
      </c>
      <c r="AB42" s="14">
        <f t="shared" si="21"/>
        <v>0.46199946168798944</v>
      </c>
      <c r="AC42" s="29">
        <v>9.2750397984671024E-2</v>
      </c>
      <c r="AD42" s="27">
        <v>0.1383785601064422</v>
      </c>
      <c r="AE42" s="30">
        <f t="shared" si="22"/>
        <v>4.5628162121771176E-2</v>
      </c>
      <c r="AF42" s="12">
        <v>44800556</v>
      </c>
      <c r="AG42" s="13">
        <v>41632024</v>
      </c>
      <c r="AH42" s="14">
        <f t="shared" si="23"/>
        <v>-7.0725282963006078E-2</v>
      </c>
      <c r="AI42" s="12">
        <v>1181286</v>
      </c>
      <c r="AJ42" s="7">
        <v>3297888</v>
      </c>
      <c r="AK42" s="14">
        <f t="shared" si="15"/>
        <v>1.7917777743916377</v>
      </c>
      <c r="AL42" s="12">
        <v>45981842</v>
      </c>
      <c r="AM42" s="13">
        <v>44929912</v>
      </c>
      <c r="AN42" s="14">
        <f t="shared" si="24"/>
        <v>-2.2877073954540576E-2</v>
      </c>
    </row>
    <row r="43" spans="1:40" x14ac:dyDescent="0.25">
      <c r="A43" t="s">
        <v>68</v>
      </c>
      <c r="B43" s="12">
        <v>307821758</v>
      </c>
      <c r="C43" s="7">
        <v>279270583</v>
      </c>
      <c r="D43" s="14">
        <f t="shared" si="13"/>
        <v>-9.275229660666158E-2</v>
      </c>
      <c r="E43" s="15">
        <v>141990865</v>
      </c>
      <c r="F43" s="7">
        <v>125586898</v>
      </c>
      <c r="G43" s="14">
        <f t="shared" si="14"/>
        <v>-0.11552832641733678</v>
      </c>
      <c r="H43" s="15">
        <v>1928766</v>
      </c>
      <c r="I43" s="7">
        <v>13071458</v>
      </c>
      <c r="J43" s="14">
        <f t="shared" si="16"/>
        <v>5.7771093020096789</v>
      </c>
      <c r="K43" s="12">
        <v>143919632</v>
      </c>
      <c r="L43" s="7">
        <v>138658356</v>
      </c>
      <c r="M43" s="14">
        <f t="shared" si="17"/>
        <v>-3.6557041780095716E-2</v>
      </c>
      <c r="N43" s="12">
        <v>143340495</v>
      </c>
      <c r="O43" s="7">
        <v>131591258</v>
      </c>
      <c r="P43" s="14">
        <f t="shared" si="18"/>
        <v>-8.1967325423286705E-2</v>
      </c>
      <c r="Q43" s="12">
        <v>579137</v>
      </c>
      <c r="R43" s="7">
        <v>7067097</v>
      </c>
      <c r="S43" s="14">
        <f t="shared" si="19"/>
        <v>11.202806935146606</v>
      </c>
      <c r="T43" s="29">
        <v>4.0240305783994781E-3</v>
      </c>
      <c r="U43" s="8">
        <v>5.0967696458192539E-2</v>
      </c>
      <c r="V43" s="14">
        <f t="shared" si="20"/>
        <v>4.694366587979306E-2</v>
      </c>
      <c r="W43" s="12">
        <v>-1057733</v>
      </c>
      <c r="X43" s="13">
        <v>754364</v>
      </c>
      <c r="Y43" s="14">
        <f t="shared" si="12"/>
        <v>-1.7131894343846699</v>
      </c>
      <c r="Z43" s="12">
        <v>-478597</v>
      </c>
      <c r="AA43" s="7">
        <v>7821462</v>
      </c>
      <c r="AB43" s="14">
        <f t="shared" si="21"/>
        <v>-17.342480207773974</v>
      </c>
      <c r="AC43" s="29">
        <v>-3.3500674662038476E-3</v>
      </c>
      <c r="AD43" s="27">
        <v>5.6102929488786965E-2</v>
      </c>
      <c r="AE43" s="30">
        <f t="shared" si="22"/>
        <v>5.945299695499081E-2</v>
      </c>
      <c r="AF43" s="12">
        <v>9179645</v>
      </c>
      <c r="AG43" s="13">
        <v>8307799</v>
      </c>
      <c r="AH43" s="14">
        <f t="shared" si="23"/>
        <v>-9.497600397400989E-2</v>
      </c>
      <c r="AI43" s="12">
        <v>184057</v>
      </c>
      <c r="AJ43" s="7">
        <v>-218952</v>
      </c>
      <c r="AK43" s="14">
        <f t="shared" si="15"/>
        <v>-2.1895880080627199</v>
      </c>
      <c r="AL43" s="12">
        <v>9363702</v>
      </c>
      <c r="AM43" s="13">
        <v>8088847</v>
      </c>
      <c r="AN43" s="14">
        <f t="shared" si="24"/>
        <v>-0.13614860874470375</v>
      </c>
    </row>
    <row r="44" spans="1:40" x14ac:dyDescent="0.25">
      <c r="A44" t="s">
        <v>69</v>
      </c>
      <c r="B44" s="12">
        <v>1842260516</v>
      </c>
      <c r="C44" s="7">
        <v>1875894455</v>
      </c>
      <c r="D44" s="14">
        <f t="shared" si="13"/>
        <v>1.8256885336188793E-2</v>
      </c>
      <c r="E44" s="15">
        <v>771839047</v>
      </c>
      <c r="F44" s="7">
        <v>767322201</v>
      </c>
      <c r="G44" s="14">
        <f t="shared" si="14"/>
        <v>-5.8520568731993683E-3</v>
      </c>
      <c r="H44" s="15">
        <v>48248560</v>
      </c>
      <c r="I44" s="7">
        <v>61901367</v>
      </c>
      <c r="J44" s="14">
        <f t="shared" si="16"/>
        <v>0.28296817563052656</v>
      </c>
      <c r="K44" s="12">
        <v>820087607</v>
      </c>
      <c r="L44" s="7">
        <v>829223568</v>
      </c>
      <c r="M44" s="14">
        <f t="shared" si="17"/>
        <v>1.114022565640356E-2</v>
      </c>
      <c r="N44" s="12">
        <v>770618572</v>
      </c>
      <c r="O44" s="7">
        <v>793349006</v>
      </c>
      <c r="P44" s="14">
        <f t="shared" si="18"/>
        <v>2.9496348551537373E-2</v>
      </c>
      <c r="Q44" s="12">
        <v>49469035</v>
      </c>
      <c r="R44" s="7">
        <v>35874562</v>
      </c>
      <c r="S44" s="14">
        <f t="shared" si="19"/>
        <v>-0.27480772568132772</v>
      </c>
      <c r="T44" s="29">
        <v>6.0321646831080572E-2</v>
      </c>
      <c r="U44" s="8">
        <v>4.3262834517023764E-2</v>
      </c>
      <c r="V44" s="14">
        <f t="shared" si="20"/>
        <v>-1.7058812314056808E-2</v>
      </c>
      <c r="W44" s="12">
        <v>41381706</v>
      </c>
      <c r="X44" s="13">
        <v>23884734</v>
      </c>
      <c r="Y44" s="14">
        <f t="shared" si="12"/>
        <v>-0.42281901089336432</v>
      </c>
      <c r="Z44" s="12">
        <v>90850741</v>
      </c>
      <c r="AA44" s="7">
        <v>59759296</v>
      </c>
      <c r="AB44" s="14">
        <f t="shared" si="21"/>
        <v>-0.34222555212840805</v>
      </c>
      <c r="AC44" s="29">
        <v>0.1054602173623798</v>
      </c>
      <c r="AD44" s="27">
        <v>7.0048897496252469E-2</v>
      </c>
      <c r="AE44" s="30">
        <f t="shared" si="22"/>
        <v>-3.5411319866127333E-2</v>
      </c>
      <c r="AF44" s="12">
        <v>50614937</v>
      </c>
      <c r="AG44" s="13">
        <v>53276106</v>
      </c>
      <c r="AH44" s="14">
        <f t="shared" si="23"/>
        <v>5.2576752194712799E-2</v>
      </c>
      <c r="AI44" s="12">
        <v>23932066</v>
      </c>
      <c r="AJ44" s="7">
        <v>11779213</v>
      </c>
      <c r="AK44" s="14">
        <f t="shared" si="15"/>
        <v>-0.50780626294445286</v>
      </c>
      <c r="AL44" s="12">
        <v>74547003</v>
      </c>
      <c r="AM44" s="13">
        <v>65055319</v>
      </c>
      <c r="AN44" s="14">
        <f t="shared" si="24"/>
        <v>-0.12732482350766</v>
      </c>
    </row>
    <row r="45" spans="1:40" x14ac:dyDescent="0.25">
      <c r="A45" t="s">
        <v>70</v>
      </c>
      <c r="B45" s="12">
        <v>62115561</v>
      </c>
      <c r="C45" s="7">
        <v>67994791</v>
      </c>
      <c r="D45" s="14">
        <f t="shared" si="13"/>
        <v>9.464987364438357E-2</v>
      </c>
      <c r="E45" s="15">
        <v>30361299</v>
      </c>
      <c r="F45" s="7">
        <v>36020707</v>
      </c>
      <c r="G45" s="14">
        <f t="shared" si="14"/>
        <v>0.18640203767302579</v>
      </c>
      <c r="H45" s="15">
        <v>536837</v>
      </c>
      <c r="I45" s="7">
        <v>1003871</v>
      </c>
      <c r="J45" s="14">
        <f t="shared" si="16"/>
        <v>0.86997356739568998</v>
      </c>
      <c r="K45" s="12">
        <v>30898136</v>
      </c>
      <c r="L45" s="7">
        <v>37024578</v>
      </c>
      <c r="M45" s="14">
        <f t="shared" si="17"/>
        <v>0.19827869228098419</v>
      </c>
      <c r="N45" s="12">
        <v>28932757</v>
      </c>
      <c r="O45" s="7">
        <v>30684506</v>
      </c>
      <c r="P45" s="14">
        <f t="shared" si="18"/>
        <v>6.0545526304320051E-2</v>
      </c>
      <c r="Q45" s="12">
        <v>1965379</v>
      </c>
      <c r="R45" s="7">
        <v>6340072</v>
      </c>
      <c r="S45" s="14">
        <f t="shared" si="19"/>
        <v>2.2258775533879218</v>
      </c>
      <c r="T45" s="29">
        <v>6.3608335467226884E-2</v>
      </c>
      <c r="U45" s="8">
        <v>0.17123954795649526</v>
      </c>
      <c r="V45" s="14">
        <f t="shared" si="20"/>
        <v>0.10763121248926838</v>
      </c>
      <c r="W45" s="12">
        <v>-4879</v>
      </c>
      <c r="X45" s="13">
        <v>0</v>
      </c>
      <c r="Y45" s="14"/>
      <c r="Z45" s="12">
        <v>1960500</v>
      </c>
      <c r="AA45" s="7">
        <v>6340072</v>
      </c>
      <c r="AB45" s="14">
        <f t="shared" si="21"/>
        <v>2.233905636317266</v>
      </c>
      <c r="AC45" s="29">
        <v>6.3460450285316314E-2</v>
      </c>
      <c r="AD45" s="27">
        <v>0.17123954795649526</v>
      </c>
      <c r="AE45" s="30">
        <f t="shared" si="22"/>
        <v>0.10777909767117895</v>
      </c>
      <c r="AF45" s="12">
        <v>2750514</v>
      </c>
      <c r="AG45" s="13">
        <v>3204804</v>
      </c>
      <c r="AH45" s="14">
        <f t="shared" si="23"/>
        <v>0.16516549270427272</v>
      </c>
      <c r="AI45" s="12">
        <v>1451446</v>
      </c>
      <c r="AJ45" s="7">
        <v>899030</v>
      </c>
      <c r="AK45" s="14">
        <f t="shared" si="15"/>
        <v>-0.38059700464226709</v>
      </c>
      <c r="AL45" s="12">
        <v>4201960</v>
      </c>
      <c r="AM45" s="13">
        <v>4103834</v>
      </c>
      <c r="AN45" s="14">
        <f t="shared" si="24"/>
        <v>-2.3352435530085959E-2</v>
      </c>
    </row>
    <row r="46" spans="1:40" x14ac:dyDescent="0.25">
      <c r="A46" t="s">
        <v>71</v>
      </c>
      <c r="B46" s="12">
        <v>399574007</v>
      </c>
      <c r="C46" s="7">
        <v>366228703</v>
      </c>
      <c r="D46" s="14">
        <f t="shared" si="13"/>
        <v>-8.3452135063430188E-2</v>
      </c>
      <c r="E46" s="15">
        <v>193188184</v>
      </c>
      <c r="F46" s="7">
        <v>179254139</v>
      </c>
      <c r="G46" s="14">
        <f t="shared" si="14"/>
        <v>-7.2126797361478381E-2</v>
      </c>
      <c r="H46" s="15">
        <v>16433197</v>
      </c>
      <c r="I46" s="7">
        <v>30051623</v>
      </c>
      <c r="J46" s="14">
        <f t="shared" si="16"/>
        <v>0.82871433963823349</v>
      </c>
      <c r="K46" s="12">
        <v>209621381</v>
      </c>
      <c r="L46" s="7">
        <v>209305762</v>
      </c>
      <c r="M46" s="14">
        <f t="shared" si="17"/>
        <v>-1.5056622492149311E-3</v>
      </c>
      <c r="N46" s="12">
        <v>205805390</v>
      </c>
      <c r="O46" s="7">
        <v>204931821</v>
      </c>
      <c r="P46" s="14">
        <f t="shared" si="18"/>
        <v>-4.2446361584601838E-3</v>
      </c>
      <c r="Q46" s="12">
        <v>3815991</v>
      </c>
      <c r="R46" s="7">
        <v>4373941</v>
      </c>
      <c r="S46" s="14">
        <f t="shared" si="19"/>
        <v>0.1462136572125039</v>
      </c>
      <c r="T46" s="29">
        <v>1.8204206945855395E-2</v>
      </c>
      <c r="U46" s="8">
        <v>2.0897375008720496E-2</v>
      </c>
      <c r="V46" s="14">
        <f t="shared" si="20"/>
        <v>2.6931680628651013E-3</v>
      </c>
      <c r="W46" s="12">
        <v>1490230</v>
      </c>
      <c r="X46" s="13">
        <v>1302410</v>
      </c>
      <c r="Y46" s="14">
        <f t="shared" ref="Y46:Y61" si="25">IF(X46 = 0,"NA", (X46-W46)/W46)</f>
        <v>-0.12603423632593627</v>
      </c>
      <c r="Z46" s="12">
        <v>5306220</v>
      </c>
      <c r="AA46" s="7">
        <v>5676351</v>
      </c>
      <c r="AB46" s="14">
        <f t="shared" si="21"/>
        <v>6.9754175288623543E-2</v>
      </c>
      <c r="AC46" s="29">
        <v>2.5134666799544247E-2</v>
      </c>
      <c r="AD46" s="27">
        <v>2.6952187781203476E-2</v>
      </c>
      <c r="AE46" s="30">
        <f t="shared" si="22"/>
        <v>1.8175209816592292E-3</v>
      </c>
      <c r="AF46" s="12">
        <v>5831140</v>
      </c>
      <c r="AG46" s="13">
        <v>5082516</v>
      </c>
      <c r="AH46" s="14">
        <f t="shared" si="23"/>
        <v>-0.1283838151716474</v>
      </c>
      <c r="AI46" s="12">
        <v>2423108</v>
      </c>
      <c r="AJ46" s="7">
        <v>1455525</v>
      </c>
      <c r="AK46" s="14">
        <f t="shared" si="15"/>
        <v>-0.39931484688259872</v>
      </c>
      <c r="AL46" s="12">
        <v>8254248</v>
      </c>
      <c r="AM46" s="13">
        <v>6538041</v>
      </c>
      <c r="AN46" s="14">
        <f t="shared" si="24"/>
        <v>-0.2079180320242377</v>
      </c>
    </row>
    <row r="47" spans="1:40" x14ac:dyDescent="0.25">
      <c r="A47" t="s">
        <v>72</v>
      </c>
      <c r="B47" s="12">
        <v>249086086</v>
      </c>
      <c r="C47" s="7">
        <v>234160615</v>
      </c>
      <c r="D47" s="14">
        <f t="shared" si="13"/>
        <v>-5.9920934323083784E-2</v>
      </c>
      <c r="E47" s="15">
        <v>126516735</v>
      </c>
      <c r="F47" s="7">
        <v>125278756</v>
      </c>
      <c r="G47" s="14">
        <f t="shared" si="14"/>
        <v>-9.785100761571186E-3</v>
      </c>
      <c r="H47" s="15">
        <v>12294059</v>
      </c>
      <c r="I47" s="7">
        <v>24868334</v>
      </c>
      <c r="J47" s="14">
        <f t="shared" si="16"/>
        <v>1.0227927977244944</v>
      </c>
      <c r="K47" s="12">
        <v>138810795</v>
      </c>
      <c r="L47" s="7">
        <v>150147090</v>
      </c>
      <c r="M47" s="14">
        <f t="shared" si="17"/>
        <v>8.1667243531023656E-2</v>
      </c>
      <c r="N47" s="12">
        <v>130819900</v>
      </c>
      <c r="O47" s="7">
        <v>131592718</v>
      </c>
      <c r="P47" s="14">
        <f t="shared" si="18"/>
        <v>5.9074957250387743E-3</v>
      </c>
      <c r="Q47" s="12">
        <v>7990894</v>
      </c>
      <c r="R47" s="7">
        <v>18554371</v>
      </c>
      <c r="S47" s="14">
        <f t="shared" si="19"/>
        <v>1.3219393224337603</v>
      </c>
      <c r="T47" s="29">
        <v>5.7566805232979176E-2</v>
      </c>
      <c r="U47" s="8">
        <v>0.12357462938509164</v>
      </c>
      <c r="V47" s="14">
        <f t="shared" si="20"/>
        <v>6.6007824152112468E-2</v>
      </c>
      <c r="W47" s="12">
        <v>2137807</v>
      </c>
      <c r="X47" s="13">
        <v>1902324</v>
      </c>
      <c r="Y47" s="14">
        <f t="shared" si="25"/>
        <v>-0.11015166476674461</v>
      </c>
      <c r="Z47" s="12">
        <v>10128701</v>
      </c>
      <c r="AA47" s="7">
        <v>20456695</v>
      </c>
      <c r="AB47" s="14">
        <f t="shared" si="21"/>
        <v>1.0196760670494667</v>
      </c>
      <c r="AC47" s="29">
        <v>7.1860953966751656E-2</v>
      </c>
      <c r="AD47" s="27">
        <v>0.13453978191589741</v>
      </c>
      <c r="AE47" s="30">
        <f t="shared" si="22"/>
        <v>6.2678827949145755E-2</v>
      </c>
      <c r="AF47" s="12">
        <v>5946731</v>
      </c>
      <c r="AG47" s="13">
        <v>4294354</v>
      </c>
      <c r="AH47" s="14">
        <f t="shared" si="23"/>
        <v>-0.27786308141397348</v>
      </c>
      <c r="AI47" s="12">
        <v>1814035</v>
      </c>
      <c r="AJ47" s="7">
        <v>1580932</v>
      </c>
      <c r="AK47" s="14">
        <f t="shared" si="15"/>
        <v>-0.12849972574950319</v>
      </c>
      <c r="AL47" s="12">
        <v>7760766</v>
      </c>
      <c r="AM47" s="13">
        <v>5875286</v>
      </c>
      <c r="AN47" s="14">
        <f t="shared" si="24"/>
        <v>-0.24295024485985017</v>
      </c>
    </row>
    <row r="48" spans="1:40" x14ac:dyDescent="0.25">
      <c r="A48" t="s">
        <v>73</v>
      </c>
      <c r="B48" s="12">
        <v>111867838</v>
      </c>
      <c r="C48" s="7">
        <v>103091755</v>
      </c>
      <c r="D48" s="14">
        <f t="shared" si="13"/>
        <v>-7.8450456868577365E-2</v>
      </c>
      <c r="E48" s="15">
        <v>64165990</v>
      </c>
      <c r="F48" s="7">
        <v>60910020</v>
      </c>
      <c r="G48" s="14">
        <f t="shared" si="14"/>
        <v>-5.0742924717595721E-2</v>
      </c>
      <c r="H48" s="15">
        <v>3695906</v>
      </c>
      <c r="I48" s="7">
        <v>10037815</v>
      </c>
      <c r="J48" s="14">
        <f t="shared" si="16"/>
        <v>1.7159281107257598</v>
      </c>
      <c r="K48" s="12">
        <v>67861896</v>
      </c>
      <c r="L48" s="7">
        <v>70947836</v>
      </c>
      <c r="M48" s="14">
        <f t="shared" si="17"/>
        <v>4.5473825252392006E-2</v>
      </c>
      <c r="N48" s="12">
        <v>66697512</v>
      </c>
      <c r="O48" s="7">
        <v>71629180</v>
      </c>
      <c r="P48" s="14">
        <f t="shared" si="18"/>
        <v>7.3940809066461124E-2</v>
      </c>
      <c r="Q48" s="12">
        <v>1164385</v>
      </c>
      <c r="R48" s="7">
        <v>-681344</v>
      </c>
      <c r="S48" s="14">
        <f t="shared" si="19"/>
        <v>-1.5851535359868085</v>
      </c>
      <c r="T48" s="29">
        <v>1.7158156029121262E-2</v>
      </c>
      <c r="U48" s="8">
        <v>-9.603450061535351E-3</v>
      </c>
      <c r="V48" s="14">
        <f t="shared" si="20"/>
        <v>-2.6761606090656614E-2</v>
      </c>
      <c r="W48" s="12">
        <v>-58917</v>
      </c>
      <c r="X48" s="13">
        <v>-46338</v>
      </c>
      <c r="Y48" s="14">
        <f t="shared" si="25"/>
        <v>-0.21350374255308316</v>
      </c>
      <c r="Z48" s="12">
        <v>1105467</v>
      </c>
      <c r="AA48" s="7">
        <v>-727682</v>
      </c>
      <c r="AB48" s="14">
        <f t="shared" si="21"/>
        <v>-1.6582575508812112</v>
      </c>
      <c r="AC48" s="29">
        <v>1.6304106638146385E-2</v>
      </c>
      <c r="AD48" s="27">
        <v>-1.0263281038152395E-2</v>
      </c>
      <c r="AE48" s="30">
        <f t="shared" si="22"/>
        <v>-2.6567387676298779E-2</v>
      </c>
      <c r="AF48" s="12">
        <v>3230081</v>
      </c>
      <c r="AG48" s="13">
        <v>3135203</v>
      </c>
      <c r="AH48" s="14">
        <f t="shared" si="23"/>
        <v>-2.9373257203147537E-2</v>
      </c>
      <c r="AI48" s="12">
        <v>616243</v>
      </c>
      <c r="AJ48" s="7">
        <v>504665</v>
      </c>
      <c r="AK48" s="14">
        <f t="shared" si="15"/>
        <v>-0.18106169157296717</v>
      </c>
      <c r="AL48" s="12">
        <v>3846324</v>
      </c>
      <c r="AM48" s="13">
        <v>3639868</v>
      </c>
      <c r="AN48" s="14">
        <f t="shared" si="24"/>
        <v>-5.3676185365559424E-2</v>
      </c>
    </row>
    <row r="49" spans="1:40" x14ac:dyDescent="0.25">
      <c r="A49" t="s">
        <v>74</v>
      </c>
      <c r="B49" s="12">
        <v>206791051</v>
      </c>
      <c r="C49" s="7">
        <v>202497498</v>
      </c>
      <c r="D49" s="14">
        <f t="shared" si="13"/>
        <v>-2.0762760183466546E-2</v>
      </c>
      <c r="E49" s="15">
        <v>106029548</v>
      </c>
      <c r="F49" s="7">
        <v>111263066</v>
      </c>
      <c r="G49" s="14">
        <f t="shared" si="14"/>
        <v>4.9359052252113719E-2</v>
      </c>
      <c r="H49" s="15">
        <v>4913346</v>
      </c>
      <c r="I49" s="7">
        <v>14394590</v>
      </c>
      <c r="J49" s="14">
        <f t="shared" si="16"/>
        <v>1.9296919044577769</v>
      </c>
      <c r="K49" s="12">
        <v>110942894</v>
      </c>
      <c r="L49" s="7">
        <v>125657656</v>
      </c>
      <c r="M49" s="14">
        <f t="shared" si="17"/>
        <v>0.13263365925896975</v>
      </c>
      <c r="N49" s="12">
        <v>105640171</v>
      </c>
      <c r="O49" s="7">
        <v>112831917</v>
      </c>
      <c r="P49" s="14">
        <f t="shared" si="18"/>
        <v>6.8077758033920632E-2</v>
      </c>
      <c r="Q49" s="12">
        <v>5302724</v>
      </c>
      <c r="R49" s="7">
        <v>12825739</v>
      </c>
      <c r="S49" s="14">
        <f t="shared" si="19"/>
        <v>1.4187076302670099</v>
      </c>
      <c r="T49" s="29">
        <v>4.7796878275052031E-2</v>
      </c>
      <c r="U49" s="8">
        <v>0.10206890219247763</v>
      </c>
      <c r="V49" s="14">
        <f t="shared" si="20"/>
        <v>5.4272023917425603E-2</v>
      </c>
      <c r="W49" s="12">
        <v>54659</v>
      </c>
      <c r="X49" s="13">
        <v>105392</v>
      </c>
      <c r="Y49" s="14">
        <f t="shared" si="25"/>
        <v>0.9281728535099435</v>
      </c>
      <c r="Z49" s="12">
        <v>5357383</v>
      </c>
      <c r="AA49" s="7">
        <v>12931130</v>
      </c>
      <c r="AB49" s="14">
        <f t="shared" si="21"/>
        <v>1.4137027350853952</v>
      </c>
      <c r="AC49" s="29">
        <v>4.8265775732911881E-2</v>
      </c>
      <c r="AD49" s="27">
        <v>0.10282137882027159</v>
      </c>
      <c r="AE49" s="30">
        <f t="shared" si="22"/>
        <v>5.4555603087359711E-2</v>
      </c>
      <c r="AF49" s="12">
        <v>4967831</v>
      </c>
      <c r="AG49" s="13">
        <v>4725264</v>
      </c>
      <c r="AH49" s="14">
        <f t="shared" si="23"/>
        <v>-4.8827546669763924E-2</v>
      </c>
      <c r="AI49" s="12">
        <v>1998967</v>
      </c>
      <c r="AJ49" s="7">
        <v>1504995</v>
      </c>
      <c r="AK49" s="14">
        <f t="shared" si="15"/>
        <v>-0.2471136341920602</v>
      </c>
      <c r="AL49" s="12">
        <v>6966798</v>
      </c>
      <c r="AM49" s="13">
        <v>6230259</v>
      </c>
      <c r="AN49" s="14">
        <f t="shared" si="24"/>
        <v>-0.10572130841169788</v>
      </c>
    </row>
    <row r="50" spans="1:40" x14ac:dyDescent="0.25">
      <c r="A50" t="s">
        <v>75</v>
      </c>
      <c r="B50" s="12">
        <v>118419862</v>
      </c>
      <c r="C50" s="7">
        <v>126044059</v>
      </c>
      <c r="D50" s="14">
        <f t="shared" si="13"/>
        <v>6.4382755318529258E-2</v>
      </c>
      <c r="E50" s="15">
        <v>56744606</v>
      </c>
      <c r="F50" s="7">
        <v>62415583</v>
      </c>
      <c r="G50" s="14">
        <f t="shared" si="14"/>
        <v>9.9938609142867257E-2</v>
      </c>
      <c r="H50" s="15">
        <v>1787033</v>
      </c>
      <c r="I50" s="7">
        <v>11525782</v>
      </c>
      <c r="J50" s="14">
        <f t="shared" si="16"/>
        <v>5.4496749640325612</v>
      </c>
      <c r="K50" s="12">
        <v>58531639</v>
      </c>
      <c r="L50" s="7">
        <v>73941365</v>
      </c>
      <c r="M50" s="14">
        <f t="shared" si="17"/>
        <v>0.26327173240441804</v>
      </c>
      <c r="N50" s="12">
        <v>57347153</v>
      </c>
      <c r="O50" s="7">
        <v>67148171</v>
      </c>
      <c r="P50" s="14">
        <f t="shared" si="18"/>
        <v>0.17090679287950006</v>
      </c>
      <c r="Q50" s="12">
        <v>1184486</v>
      </c>
      <c r="R50" s="7">
        <v>6793194</v>
      </c>
      <c r="S50" s="14">
        <f t="shared" si="19"/>
        <v>4.7351408121328573</v>
      </c>
      <c r="T50" s="29">
        <v>2.0236679174488861E-2</v>
      </c>
      <c r="U50" s="8">
        <v>9.1872715630824511E-2</v>
      </c>
      <c r="V50" s="14">
        <f t="shared" si="20"/>
        <v>7.163603645633565E-2</v>
      </c>
      <c r="W50" s="12">
        <v>327863</v>
      </c>
      <c r="X50" s="13">
        <v>1067515</v>
      </c>
      <c r="Y50" s="14">
        <f t="shared" si="25"/>
        <v>2.2559788692228158</v>
      </c>
      <c r="Z50" s="12">
        <v>1512349</v>
      </c>
      <c r="AA50" s="7">
        <v>7860709</v>
      </c>
      <c r="AB50" s="14">
        <f t="shared" si="21"/>
        <v>4.1976818842740666</v>
      </c>
      <c r="AC50" s="29">
        <v>2.5694220110798763E-2</v>
      </c>
      <c r="AD50" s="27">
        <v>0.10479704536316234</v>
      </c>
      <c r="AE50" s="30">
        <f t="shared" si="22"/>
        <v>7.9102825252363576E-2</v>
      </c>
      <c r="AF50" s="12">
        <v>852930</v>
      </c>
      <c r="AG50" s="13">
        <v>1195386</v>
      </c>
      <c r="AH50" s="14">
        <f t="shared" si="23"/>
        <v>0.40150539903626326</v>
      </c>
      <c r="AI50" s="12">
        <v>2760485</v>
      </c>
      <c r="AJ50" s="7">
        <v>2698494</v>
      </c>
      <c r="AK50" s="14">
        <f t="shared" si="15"/>
        <v>-2.2456561075318286E-2</v>
      </c>
      <c r="AL50" s="12">
        <v>3613415</v>
      </c>
      <c r="AM50" s="13">
        <v>3893880</v>
      </c>
      <c r="AN50" s="14">
        <f t="shared" si="24"/>
        <v>7.7617710669823425E-2</v>
      </c>
    </row>
    <row r="51" spans="1:40" x14ac:dyDescent="0.25">
      <c r="A51" t="s">
        <v>76</v>
      </c>
      <c r="B51" s="12">
        <v>68783376</v>
      </c>
      <c r="C51" s="7">
        <v>56097157</v>
      </c>
      <c r="D51" s="14">
        <f t="shared" si="13"/>
        <v>-0.18443728321796826</v>
      </c>
      <c r="E51" s="15">
        <v>17648839</v>
      </c>
      <c r="F51" s="7">
        <v>20437223</v>
      </c>
      <c r="G51" s="14">
        <f t="shared" si="14"/>
        <v>0.15799248891102696</v>
      </c>
      <c r="H51" s="15">
        <v>4721118</v>
      </c>
      <c r="I51" s="7">
        <v>5726386</v>
      </c>
      <c r="J51" s="14">
        <f t="shared" si="16"/>
        <v>0.21293007291916871</v>
      </c>
      <c r="K51" s="12">
        <v>22369957</v>
      </c>
      <c r="L51" s="7">
        <v>26163609</v>
      </c>
      <c r="M51" s="14">
        <f t="shared" si="17"/>
        <v>0.16958691516483471</v>
      </c>
      <c r="N51" s="12">
        <v>47517395</v>
      </c>
      <c r="O51" s="7">
        <v>46707956</v>
      </c>
      <c r="P51" s="14">
        <f t="shared" si="18"/>
        <v>-1.7034582809095491E-2</v>
      </c>
      <c r="Q51" s="12">
        <v>-25147438</v>
      </c>
      <c r="R51" s="7">
        <v>-20544347</v>
      </c>
      <c r="S51" s="14">
        <f t="shared" si="19"/>
        <v>-0.18304413356143875</v>
      </c>
      <c r="T51" s="29">
        <v>-1.1241612131842722</v>
      </c>
      <c r="U51" s="8">
        <v>-0.78522603666795354</v>
      </c>
      <c r="V51" s="14">
        <f t="shared" si="20"/>
        <v>0.33893517651631866</v>
      </c>
      <c r="W51" s="12">
        <v>0</v>
      </c>
      <c r="X51" s="13">
        <v>0</v>
      </c>
      <c r="Y51" s="14"/>
      <c r="Z51" s="12">
        <v>-25147438</v>
      </c>
      <c r="AA51" s="7">
        <v>-20544347</v>
      </c>
      <c r="AB51" s="14">
        <f t="shared" si="21"/>
        <v>-0.18304413356143875</v>
      </c>
      <c r="AC51" s="29">
        <v>-1.1241612131842722</v>
      </c>
      <c r="AD51" s="27">
        <v>-0.78522603666795354</v>
      </c>
      <c r="AE51" s="30">
        <f t="shared" si="22"/>
        <v>0.33893517651631866</v>
      </c>
      <c r="AF51" s="12">
        <v>7302565</v>
      </c>
      <c r="AG51" s="13">
        <v>2570138</v>
      </c>
      <c r="AH51" s="14">
        <f t="shared" si="23"/>
        <v>-0.64804996600509546</v>
      </c>
      <c r="AI51" s="12">
        <v>0</v>
      </c>
      <c r="AJ51" s="7">
        <v>0</v>
      </c>
      <c r="AL51" s="12">
        <v>7302565</v>
      </c>
      <c r="AM51" s="13">
        <v>2570138</v>
      </c>
      <c r="AN51" s="14">
        <f t="shared" si="24"/>
        <v>-0.64804996600509546</v>
      </c>
    </row>
    <row r="52" spans="1:40" x14ac:dyDescent="0.25">
      <c r="A52" t="s">
        <v>77</v>
      </c>
      <c r="B52" s="12">
        <v>667606105</v>
      </c>
      <c r="C52" s="7">
        <v>637884502</v>
      </c>
      <c r="D52" s="14">
        <f t="shared" si="13"/>
        <v>-4.4519669274144823E-2</v>
      </c>
      <c r="E52" s="15">
        <v>257223822</v>
      </c>
      <c r="F52" s="7">
        <v>234846133</v>
      </c>
      <c r="G52" s="14">
        <f t="shared" si="14"/>
        <v>-8.6996953960197354E-2</v>
      </c>
      <c r="H52" s="15">
        <v>11361958</v>
      </c>
      <c r="I52" s="7">
        <v>30483476</v>
      </c>
      <c r="J52" s="14">
        <f t="shared" si="16"/>
        <v>1.682942147823465</v>
      </c>
      <c r="K52" s="12">
        <v>268585780</v>
      </c>
      <c r="L52" s="7">
        <v>265329609</v>
      </c>
      <c r="M52" s="14">
        <f t="shared" si="17"/>
        <v>-1.2123393129747971E-2</v>
      </c>
      <c r="N52" s="12">
        <v>257336101</v>
      </c>
      <c r="O52" s="7">
        <v>255017036</v>
      </c>
      <c r="P52" s="14">
        <f t="shared" si="18"/>
        <v>-9.0118136980710684E-3</v>
      </c>
      <c r="Q52" s="12">
        <v>11249679</v>
      </c>
      <c r="R52" s="7">
        <v>10312573</v>
      </c>
      <c r="S52" s="14">
        <f t="shared" si="19"/>
        <v>-8.3300687957407499E-2</v>
      </c>
      <c r="T52" s="29">
        <v>4.1884864492826093E-2</v>
      </c>
      <c r="U52" s="8">
        <v>3.8867026710162601E-2</v>
      </c>
      <c r="V52" s="14">
        <f t="shared" si="20"/>
        <v>-3.017837782663492E-3</v>
      </c>
      <c r="W52" s="12">
        <v>10407000</v>
      </c>
      <c r="X52" s="13">
        <v>7686427</v>
      </c>
      <c r="Y52" s="14">
        <f t="shared" si="25"/>
        <v>-0.26141760353608151</v>
      </c>
      <c r="Z52" s="12">
        <v>21656679</v>
      </c>
      <c r="AA52" s="7">
        <v>17999000</v>
      </c>
      <c r="AB52" s="14">
        <f t="shared" si="21"/>
        <v>-0.16889380869522977</v>
      </c>
      <c r="AC52" s="29">
        <v>7.7624514154093882E-2</v>
      </c>
      <c r="AD52" s="27">
        <v>6.5926530410836376E-2</v>
      </c>
      <c r="AE52" s="30">
        <f t="shared" si="22"/>
        <v>-1.1697983743257506E-2</v>
      </c>
      <c r="AF52" s="12">
        <v>11530371</v>
      </c>
      <c r="AG52" s="13">
        <v>8936275</v>
      </c>
      <c r="AH52" s="14">
        <f t="shared" si="23"/>
        <v>-0.22497940439210498</v>
      </c>
      <c r="AI52" s="12">
        <v>7940737</v>
      </c>
      <c r="AJ52" s="7">
        <v>7291375</v>
      </c>
      <c r="AK52" s="14">
        <f>(AJ52-AI52)/AI52</f>
        <v>-8.1776036657554577E-2</v>
      </c>
      <c r="AL52" s="12">
        <v>19471108</v>
      </c>
      <c r="AM52" s="13">
        <v>16227650</v>
      </c>
      <c r="AN52" s="14">
        <f t="shared" si="24"/>
        <v>-0.16657798826856696</v>
      </c>
    </row>
    <row r="53" spans="1:40" x14ac:dyDescent="0.25">
      <c r="A53" t="s">
        <v>78</v>
      </c>
      <c r="B53" s="12">
        <v>31605218</v>
      </c>
      <c r="C53" s="7">
        <v>32944181</v>
      </c>
      <c r="D53" s="14">
        <f t="shared" si="13"/>
        <v>4.2365251206303974E-2</v>
      </c>
      <c r="E53" s="15">
        <v>20306186</v>
      </c>
      <c r="F53" s="7">
        <v>20537854</v>
      </c>
      <c r="G53" s="14">
        <f t="shared" si="14"/>
        <v>1.1408740174053364E-2</v>
      </c>
      <c r="H53" s="15">
        <v>263389</v>
      </c>
      <c r="I53" s="7">
        <v>319675</v>
      </c>
      <c r="J53" s="14">
        <f t="shared" si="16"/>
        <v>0.21369912942453936</v>
      </c>
      <c r="K53" s="12">
        <v>20569575</v>
      </c>
      <c r="L53" s="7">
        <v>20857529</v>
      </c>
      <c r="M53" s="14">
        <f t="shared" si="17"/>
        <v>1.3999025259394032E-2</v>
      </c>
      <c r="N53" s="12">
        <v>22032395</v>
      </c>
      <c r="O53" s="7">
        <v>23679238</v>
      </c>
      <c r="P53" s="14">
        <f t="shared" si="18"/>
        <v>7.4746435873176753E-2</v>
      </c>
      <c r="Q53" s="12">
        <v>-1462820</v>
      </c>
      <c r="R53" s="7">
        <v>-2821709</v>
      </c>
      <c r="S53" s="14">
        <f t="shared" si="19"/>
        <v>0.92895161400582438</v>
      </c>
      <c r="T53" s="29">
        <v>-7.1115713377646356E-2</v>
      </c>
      <c r="U53" s="8">
        <v>-0.13528491318410729</v>
      </c>
      <c r="V53" s="14">
        <f t="shared" si="20"/>
        <v>-6.4169199806460936E-2</v>
      </c>
      <c r="W53" s="12">
        <v>1116294</v>
      </c>
      <c r="X53" s="13">
        <v>836484</v>
      </c>
      <c r="Y53" s="14">
        <f t="shared" si="25"/>
        <v>-0.25065977242554383</v>
      </c>
      <c r="Z53" s="12">
        <v>-346526</v>
      </c>
      <c r="AA53" s="7">
        <v>-1985225</v>
      </c>
      <c r="AB53" s="14">
        <f t="shared" si="21"/>
        <v>4.7289352025533438</v>
      </c>
      <c r="AC53" s="29">
        <v>-1.5979345812704115E-2</v>
      </c>
      <c r="AD53" s="27">
        <v>-9.1510270598620921E-2</v>
      </c>
      <c r="AE53" s="30">
        <f t="shared" si="22"/>
        <v>-7.5530924785916803E-2</v>
      </c>
      <c r="AF53" s="12">
        <v>132423</v>
      </c>
      <c r="AG53" s="13">
        <v>169301</v>
      </c>
      <c r="AH53" s="14">
        <f t="shared" si="23"/>
        <v>0.27848636566155427</v>
      </c>
      <c r="AI53" s="12">
        <v>360904</v>
      </c>
      <c r="AJ53" s="7">
        <v>985573</v>
      </c>
      <c r="AK53" s="14">
        <f>(AJ53-AI53)/AI53</f>
        <v>1.7308453217476116</v>
      </c>
      <c r="AL53" s="12">
        <v>493327</v>
      </c>
      <c r="AM53" s="13">
        <v>1154874</v>
      </c>
      <c r="AN53" s="14">
        <f t="shared" si="24"/>
        <v>1.3409908640719037</v>
      </c>
    </row>
    <row r="54" spans="1:40" x14ac:dyDescent="0.25">
      <c r="A54" s="5" t="s">
        <v>79</v>
      </c>
      <c r="B54" s="12">
        <v>65488805</v>
      </c>
      <c r="C54" s="7">
        <v>62773848</v>
      </c>
      <c r="D54" s="14">
        <f t="shared" si="13"/>
        <v>-4.1456810824384412E-2</v>
      </c>
      <c r="E54" s="15">
        <v>34185016</v>
      </c>
      <c r="F54" s="7">
        <v>35327907</v>
      </c>
      <c r="G54" s="14">
        <f t="shared" si="14"/>
        <v>3.3432513239133779E-2</v>
      </c>
      <c r="H54" s="15">
        <v>2172133</v>
      </c>
      <c r="I54" s="7">
        <v>3797933</v>
      </c>
      <c r="J54" s="14">
        <f t="shared" si="16"/>
        <v>0.74848087110687977</v>
      </c>
      <c r="K54" s="12">
        <v>36357149</v>
      </c>
      <c r="L54" s="7">
        <v>39125840</v>
      </c>
      <c r="M54" s="14">
        <f t="shared" si="17"/>
        <v>7.6152588312136352E-2</v>
      </c>
      <c r="N54" s="12">
        <v>36275157</v>
      </c>
      <c r="O54" s="7">
        <v>36486029</v>
      </c>
      <c r="P54" s="14">
        <f t="shared" si="18"/>
        <v>5.8131243925422568E-3</v>
      </c>
      <c r="Q54" s="12">
        <v>81992</v>
      </c>
      <c r="R54" s="7">
        <v>2639811</v>
      </c>
      <c r="S54" s="14">
        <f t="shared" si="19"/>
        <v>31.19595814225778</v>
      </c>
      <c r="T54" s="29">
        <v>2.2551823301656575E-3</v>
      </c>
      <c r="U54" s="8">
        <v>6.7469759115714831E-2</v>
      </c>
      <c r="V54" s="14">
        <f t="shared" si="20"/>
        <v>6.5214576785549178E-2</v>
      </c>
      <c r="W54" s="12">
        <v>110704</v>
      </c>
      <c r="X54" s="13">
        <v>258808</v>
      </c>
      <c r="Y54" s="14">
        <f t="shared" si="25"/>
        <v>1.3378378378378379</v>
      </c>
      <c r="Z54" s="12">
        <v>192696</v>
      </c>
      <c r="AA54" s="7">
        <v>2898619</v>
      </c>
      <c r="AB54" s="14">
        <f t="shared" si="21"/>
        <v>14.042445094864449</v>
      </c>
      <c r="AC54" s="29">
        <v>5.2839962911992652E-3</v>
      </c>
      <c r="AD54" s="27">
        <v>7.3597687098790374E-2</v>
      </c>
      <c r="AE54" s="30">
        <f t="shared" si="22"/>
        <v>6.8313690807591115E-2</v>
      </c>
      <c r="AF54" s="12">
        <v>719808</v>
      </c>
      <c r="AG54" s="13">
        <v>735964</v>
      </c>
      <c r="AH54" s="14">
        <f t="shared" si="23"/>
        <v>2.2444874188672536E-2</v>
      </c>
      <c r="AI54" s="12">
        <v>804251</v>
      </c>
      <c r="AJ54" s="7">
        <v>865112</v>
      </c>
      <c r="AK54" s="14">
        <f>(AJ54-AI54)/AI54</f>
        <v>7.5674136556870927E-2</v>
      </c>
      <c r="AL54" s="12">
        <v>1524059</v>
      </c>
      <c r="AM54" s="13">
        <v>1601076</v>
      </c>
      <c r="AN54" s="14">
        <f t="shared" si="24"/>
        <v>5.0534132864935022E-2</v>
      </c>
    </row>
    <row r="55" spans="1:40" x14ac:dyDescent="0.25">
      <c r="A55" t="s">
        <v>80</v>
      </c>
      <c r="B55" s="12">
        <v>185786367</v>
      </c>
      <c r="C55" s="7">
        <v>174187854</v>
      </c>
      <c r="D55" s="14">
        <f t="shared" si="13"/>
        <v>-6.2429300853921108E-2</v>
      </c>
      <c r="E55" s="15">
        <v>77610418</v>
      </c>
      <c r="F55" s="7">
        <v>70938130</v>
      </c>
      <c r="G55" s="14">
        <f t="shared" si="14"/>
        <v>-8.5971550881223185E-2</v>
      </c>
      <c r="H55" s="15">
        <v>4141763</v>
      </c>
      <c r="I55" s="7">
        <v>10136086</v>
      </c>
      <c r="J55" s="14">
        <f t="shared" si="16"/>
        <v>1.4472877854189146</v>
      </c>
      <c r="K55" s="12">
        <v>81752181</v>
      </c>
      <c r="L55" s="7">
        <v>81074216</v>
      </c>
      <c r="M55" s="14">
        <f t="shared" si="17"/>
        <v>-8.2929286008895584E-3</v>
      </c>
      <c r="N55" s="12">
        <v>76980278</v>
      </c>
      <c r="O55" s="7">
        <v>71872830</v>
      </c>
      <c r="P55" s="14">
        <f t="shared" si="18"/>
        <v>-6.6347487079742681E-2</v>
      </c>
      <c r="Q55" s="12">
        <v>4771903</v>
      </c>
      <c r="R55" s="7">
        <v>9201387</v>
      </c>
      <c r="S55" s="14">
        <f t="shared" si="19"/>
        <v>0.92824267383473635</v>
      </c>
      <c r="T55" s="29">
        <v>5.8370344884132203E-2</v>
      </c>
      <c r="U55" s="8">
        <v>0.11349338240902632</v>
      </c>
      <c r="V55" s="14">
        <f t="shared" si="20"/>
        <v>5.5123037524894114E-2</v>
      </c>
      <c r="W55" s="12">
        <v>0</v>
      </c>
      <c r="X55" s="13">
        <v>0</v>
      </c>
      <c r="Y55" s="14"/>
      <c r="Z55" s="12">
        <v>4771903</v>
      </c>
      <c r="AA55" s="7">
        <v>9201387</v>
      </c>
      <c r="AB55" s="14">
        <f t="shared" si="21"/>
        <v>0.92824267383473635</v>
      </c>
      <c r="AC55" s="29">
        <v>5.8370344884132203E-2</v>
      </c>
      <c r="AD55" s="27">
        <v>0.11349338240902632</v>
      </c>
      <c r="AE55" s="30">
        <f t="shared" si="22"/>
        <v>5.5123037524894114E-2</v>
      </c>
      <c r="AF55" s="12">
        <v>4052398</v>
      </c>
      <c r="AG55" s="13">
        <v>3935475</v>
      </c>
      <c r="AH55" s="14">
        <f t="shared" si="23"/>
        <v>-2.8852792840189934E-2</v>
      </c>
      <c r="AI55" s="12">
        <v>2164591</v>
      </c>
      <c r="AJ55" s="7">
        <v>2418092</v>
      </c>
      <c r="AK55" s="14">
        <f>(AJ55-AI55)/AI55</f>
        <v>0.11711265546239451</v>
      </c>
      <c r="AL55" s="12">
        <v>6216989</v>
      </c>
      <c r="AM55" s="13">
        <v>6353567</v>
      </c>
      <c r="AN55" s="14">
        <f t="shared" si="24"/>
        <v>2.1968512410107208E-2</v>
      </c>
    </row>
    <row r="56" spans="1:40" x14ac:dyDescent="0.25">
      <c r="A56" s="5" t="s">
        <v>81</v>
      </c>
      <c r="B56" s="12">
        <v>149422000</v>
      </c>
      <c r="C56" s="7">
        <v>145153076</v>
      </c>
      <c r="D56" s="14">
        <f t="shared" si="13"/>
        <v>-2.8569581453868908E-2</v>
      </c>
      <c r="E56" s="15">
        <v>80009000</v>
      </c>
      <c r="F56" s="7">
        <v>79473277</v>
      </c>
      <c r="G56" s="14">
        <f t="shared" si="14"/>
        <v>-6.6957842242747687E-3</v>
      </c>
      <c r="H56" s="15">
        <v>2698000</v>
      </c>
      <c r="I56" s="7">
        <v>4858069</v>
      </c>
      <c r="J56" s="14">
        <f t="shared" si="16"/>
        <v>0.80061860637509263</v>
      </c>
      <c r="K56" s="12">
        <v>82707000</v>
      </c>
      <c r="L56" s="7">
        <v>84331345</v>
      </c>
      <c r="M56" s="14">
        <f t="shared" si="17"/>
        <v>1.963975237887966E-2</v>
      </c>
      <c r="N56" s="12">
        <v>70833000</v>
      </c>
      <c r="O56" s="7">
        <v>70276250</v>
      </c>
      <c r="P56" s="14">
        <f t="shared" si="18"/>
        <v>-7.8600369884093569E-3</v>
      </c>
      <c r="Q56" s="12">
        <v>11874000</v>
      </c>
      <c r="R56" s="7">
        <v>14055095</v>
      </c>
      <c r="S56" s="14">
        <f t="shared" si="19"/>
        <v>0.18368662624220988</v>
      </c>
      <c r="T56" s="29">
        <v>0.14356704994740468</v>
      </c>
      <c r="U56" s="8">
        <v>0.16666513501000133</v>
      </c>
      <c r="V56" s="14">
        <f t="shared" si="20"/>
        <v>2.3098085062596641E-2</v>
      </c>
      <c r="W56" s="12">
        <v>3689000</v>
      </c>
      <c r="X56" s="13">
        <v>2640767</v>
      </c>
      <c r="Y56" s="14">
        <f t="shared" si="25"/>
        <v>-0.2841509894280293</v>
      </c>
      <c r="Z56" s="12">
        <v>15563000</v>
      </c>
      <c r="AA56" s="7">
        <v>16695862</v>
      </c>
      <c r="AB56" s="14">
        <f t="shared" si="21"/>
        <v>7.279200668251623E-2</v>
      </c>
      <c r="AC56" s="29">
        <v>0.18013565442844576</v>
      </c>
      <c r="AD56" s="27">
        <v>0.19196799544203319</v>
      </c>
      <c r="AE56" s="30">
        <f t="shared" si="22"/>
        <v>1.1832341013587433E-2</v>
      </c>
      <c r="AF56" s="12">
        <v>2090000</v>
      </c>
      <c r="AG56" s="13">
        <v>2260417</v>
      </c>
      <c r="AH56" s="14">
        <f t="shared" si="23"/>
        <v>8.1539234449760772E-2</v>
      </c>
      <c r="AI56" s="12">
        <v>1947000</v>
      </c>
      <c r="AJ56" s="7">
        <v>2999998</v>
      </c>
      <c r="AK56" s="14">
        <f>(AJ56-AI56)/AI56</f>
        <v>0.54083102208525935</v>
      </c>
      <c r="AL56" s="12">
        <v>4037000</v>
      </c>
      <c r="AM56" s="13">
        <v>5260415</v>
      </c>
      <c r="AN56" s="14">
        <f t="shared" si="24"/>
        <v>0.30305053257369335</v>
      </c>
    </row>
    <row r="57" spans="1:40" x14ac:dyDescent="0.25">
      <c r="A57" s="5" t="s">
        <v>82</v>
      </c>
      <c r="B57" s="12">
        <v>1482717006</v>
      </c>
      <c r="C57" s="7">
        <v>1500160686</v>
      </c>
      <c r="D57" s="14">
        <f t="shared" si="13"/>
        <v>1.1764672509596886E-2</v>
      </c>
      <c r="E57" s="15">
        <v>595312168</v>
      </c>
      <c r="F57" s="7">
        <v>581465416</v>
      </c>
      <c r="G57" s="14">
        <f t="shared" si="14"/>
        <v>-2.3259648877192108E-2</v>
      </c>
      <c r="H57" s="15">
        <v>62620292</v>
      </c>
      <c r="I57" s="7">
        <v>115672582</v>
      </c>
      <c r="J57" s="14">
        <f t="shared" si="16"/>
        <v>0.84720604624456242</v>
      </c>
      <c r="K57" s="12">
        <v>657932460</v>
      </c>
      <c r="L57" s="7">
        <v>697137998</v>
      </c>
      <c r="M57" s="14">
        <f t="shared" si="17"/>
        <v>5.9589000974355329E-2</v>
      </c>
      <c r="N57" s="12">
        <v>651718939</v>
      </c>
      <c r="O57" s="7">
        <v>715431319</v>
      </c>
      <c r="P57" s="14">
        <f t="shared" si="18"/>
        <v>9.7760516362713837E-2</v>
      </c>
      <c r="Q57" s="12">
        <v>6213521</v>
      </c>
      <c r="R57" s="7">
        <v>-18293321</v>
      </c>
      <c r="S57" s="14">
        <f t="shared" si="19"/>
        <v>-3.9441150999570129</v>
      </c>
      <c r="T57" s="29">
        <v>9.4440104079984138E-3</v>
      </c>
      <c r="U57" s="8">
        <v>-2.6240602366362477E-2</v>
      </c>
      <c r="V57" s="14">
        <f t="shared" si="20"/>
        <v>-3.5684612774360892E-2</v>
      </c>
      <c r="W57" s="12">
        <v>104375968</v>
      </c>
      <c r="X57" s="13">
        <v>52700707</v>
      </c>
      <c r="Y57" s="14">
        <f t="shared" si="25"/>
        <v>-0.49508772938996837</v>
      </c>
      <c r="Z57" s="12">
        <v>110589489</v>
      </c>
      <c r="AA57" s="7">
        <v>34407386</v>
      </c>
      <c r="AB57" s="14">
        <f t="shared" si="21"/>
        <v>-0.68887290907004739</v>
      </c>
      <c r="AC57" s="29">
        <v>0.14507184354519559</v>
      </c>
      <c r="AD57" s="27">
        <v>4.588638299219297E-2</v>
      </c>
      <c r="AE57" s="30">
        <f t="shared" si="22"/>
        <v>-9.9185460553002619E-2</v>
      </c>
      <c r="AF57" s="12">
        <v>26053886</v>
      </c>
      <c r="AG57" s="13">
        <v>21074550</v>
      </c>
      <c r="AH57" s="14">
        <f t="shared" si="23"/>
        <v>-0.19111682610417502</v>
      </c>
      <c r="AI57" s="12">
        <v>0</v>
      </c>
      <c r="AJ57" s="7">
        <v>0</v>
      </c>
      <c r="AL57" s="12">
        <v>26053886</v>
      </c>
      <c r="AM57" s="13">
        <v>21074550</v>
      </c>
      <c r="AN57" s="14">
        <f t="shared" si="24"/>
        <v>-0.19111682610417502</v>
      </c>
    </row>
    <row r="58" spans="1:40" x14ac:dyDescent="0.25">
      <c r="A58" s="5" t="s">
        <v>83</v>
      </c>
      <c r="B58" s="12">
        <v>67545425</v>
      </c>
      <c r="C58" s="7">
        <v>68143262</v>
      </c>
      <c r="D58" s="14">
        <f t="shared" si="13"/>
        <v>8.8508881245472956E-3</v>
      </c>
      <c r="E58" s="15">
        <v>37996301</v>
      </c>
      <c r="F58" s="7">
        <v>39572688</v>
      </c>
      <c r="G58" s="14">
        <f t="shared" si="14"/>
        <v>4.1487906941257258E-2</v>
      </c>
      <c r="H58" s="15">
        <v>6614281</v>
      </c>
      <c r="I58" s="7">
        <v>7437897</v>
      </c>
      <c r="J58" s="14">
        <f t="shared" si="16"/>
        <v>0.12452086628917036</v>
      </c>
      <c r="K58" s="12">
        <v>44610582</v>
      </c>
      <c r="L58" s="7">
        <v>47010585</v>
      </c>
      <c r="M58" s="14">
        <f t="shared" si="17"/>
        <v>5.3798961869629944E-2</v>
      </c>
      <c r="N58" s="12">
        <v>38876973</v>
      </c>
      <c r="O58" s="7">
        <v>41837407</v>
      </c>
      <c r="P58" s="14">
        <f t="shared" si="18"/>
        <v>7.6148778352676791E-2</v>
      </c>
      <c r="Q58" s="12">
        <v>5733609</v>
      </c>
      <c r="R58" s="7">
        <v>5173178</v>
      </c>
      <c r="S58" s="14">
        <f t="shared" si="19"/>
        <v>-9.7744893312397135E-2</v>
      </c>
      <c r="T58" s="29">
        <v>0.12852576099545171</v>
      </c>
      <c r="U58" s="8">
        <v>0.11004283397026436</v>
      </c>
      <c r="V58" s="14">
        <f t="shared" si="20"/>
        <v>-1.8482927025187348E-2</v>
      </c>
      <c r="W58" s="12">
        <v>43647</v>
      </c>
      <c r="X58" s="13">
        <v>43982</v>
      </c>
      <c r="Y58" s="14">
        <f t="shared" si="25"/>
        <v>7.6752125002863885E-3</v>
      </c>
      <c r="Z58" s="12">
        <v>5777256</v>
      </c>
      <c r="AA58" s="7">
        <v>5217160</v>
      </c>
      <c r="AB58" s="14">
        <f t="shared" si="21"/>
        <v>-9.6948447498258691E-2</v>
      </c>
      <c r="AC58" s="29">
        <v>0.12937757810128128</v>
      </c>
      <c r="AD58" s="27">
        <v>0.11087467875328658</v>
      </c>
      <c r="AE58" s="30">
        <f t="shared" si="22"/>
        <v>-1.8502899347994706E-2</v>
      </c>
      <c r="AF58" s="12">
        <v>2899411</v>
      </c>
      <c r="AG58" s="13">
        <v>1529125</v>
      </c>
      <c r="AH58" s="14">
        <f t="shared" si="23"/>
        <v>-0.47260840218927225</v>
      </c>
      <c r="AI58" s="12">
        <v>0</v>
      </c>
      <c r="AJ58" s="7">
        <v>0</v>
      </c>
      <c r="AL58" s="12">
        <v>2899411</v>
      </c>
      <c r="AM58" s="13">
        <v>1529125</v>
      </c>
      <c r="AN58" s="14">
        <f t="shared" si="24"/>
        <v>-0.47260840218927225</v>
      </c>
    </row>
    <row r="59" spans="1:40" x14ac:dyDescent="0.25">
      <c r="A59" s="5" t="s">
        <v>84</v>
      </c>
      <c r="B59" s="12">
        <v>80783314</v>
      </c>
      <c r="C59" s="7">
        <v>75316787</v>
      </c>
      <c r="D59" s="14">
        <f t="shared" si="13"/>
        <v>-6.7669011449567426E-2</v>
      </c>
      <c r="E59" s="15">
        <v>43021154</v>
      </c>
      <c r="F59" s="7">
        <v>42380807</v>
      </c>
      <c r="G59" s="14">
        <f t="shared" si="14"/>
        <v>-1.4884468231605316E-2</v>
      </c>
      <c r="H59" s="15">
        <v>8591205</v>
      </c>
      <c r="I59" s="7">
        <v>9215532</v>
      </c>
      <c r="J59" s="14">
        <f t="shared" si="16"/>
        <v>7.2670481032637443E-2</v>
      </c>
      <c r="K59" s="12">
        <v>51612359</v>
      </c>
      <c r="L59" s="7">
        <v>51596339</v>
      </c>
      <c r="M59" s="14">
        <f t="shared" si="17"/>
        <v>-3.1039077287670574E-4</v>
      </c>
      <c r="N59" s="12">
        <v>41908579</v>
      </c>
      <c r="O59" s="7">
        <v>43804357</v>
      </c>
      <c r="P59" s="14">
        <f t="shared" si="18"/>
        <v>4.5236036277918182E-2</v>
      </c>
      <c r="Q59" s="12">
        <v>9703780</v>
      </c>
      <c r="R59" s="7">
        <v>7791982</v>
      </c>
      <c r="S59" s="14">
        <f t="shared" si="19"/>
        <v>-0.19701580208949501</v>
      </c>
      <c r="T59" s="29">
        <v>0.18801271997662419</v>
      </c>
      <c r="U59" s="8">
        <v>0.15101811777769736</v>
      </c>
      <c r="V59" s="14">
        <f t="shared" si="20"/>
        <v>-3.6994602198926835E-2</v>
      </c>
      <c r="W59" s="12">
        <v>56212</v>
      </c>
      <c r="X59" s="13">
        <v>40007</v>
      </c>
      <c r="Y59" s="14">
        <f t="shared" si="25"/>
        <v>-0.288283640503807</v>
      </c>
      <c r="Z59" s="12">
        <v>9759992</v>
      </c>
      <c r="AA59" s="7">
        <v>7831989</v>
      </c>
      <c r="AB59" s="14">
        <f t="shared" si="21"/>
        <v>-0.19754145290283026</v>
      </c>
      <c r="AC59" s="29">
        <v>0.18889610862278347</v>
      </c>
      <c r="AD59" s="27">
        <v>0.15167589511465432</v>
      </c>
      <c r="AE59" s="30">
        <f t="shared" si="22"/>
        <v>-3.7220213508129152E-2</v>
      </c>
      <c r="AF59" s="12">
        <v>2790792</v>
      </c>
      <c r="AG59" s="13">
        <v>1430255</v>
      </c>
      <c r="AH59" s="14">
        <f t="shared" si="23"/>
        <v>-0.48750928051965176</v>
      </c>
      <c r="AI59" s="12">
        <v>0</v>
      </c>
      <c r="AJ59" s="7">
        <v>0</v>
      </c>
      <c r="AL59" s="12">
        <v>2790792</v>
      </c>
      <c r="AM59" s="13">
        <v>1430255</v>
      </c>
      <c r="AN59" s="14">
        <f t="shared" si="24"/>
        <v>-0.48750928051965176</v>
      </c>
    </row>
    <row r="60" spans="1:40" x14ac:dyDescent="0.25">
      <c r="A60" s="5" t="s">
        <v>85</v>
      </c>
      <c r="B60" s="12">
        <v>223980332</v>
      </c>
      <c r="C60" s="7">
        <v>214005980</v>
      </c>
      <c r="D60" s="14">
        <f t="shared" si="13"/>
        <v>-4.4532267234964187E-2</v>
      </c>
      <c r="E60" s="15">
        <v>98204338</v>
      </c>
      <c r="F60" s="7">
        <v>90789696</v>
      </c>
      <c r="G60" s="14">
        <f t="shared" si="14"/>
        <v>-7.5502184027756492E-2</v>
      </c>
      <c r="H60" s="15">
        <v>15780025</v>
      </c>
      <c r="I60" s="7">
        <v>17469724</v>
      </c>
      <c r="J60" s="14">
        <f t="shared" si="16"/>
        <v>0.10707834746776383</v>
      </c>
      <c r="K60" s="12">
        <v>113984363</v>
      </c>
      <c r="L60" s="7">
        <v>108259420</v>
      </c>
      <c r="M60" s="14">
        <f t="shared" si="17"/>
        <v>-5.0225687535754356E-2</v>
      </c>
      <c r="N60" s="12">
        <v>101750445</v>
      </c>
      <c r="O60" s="7">
        <v>101504317</v>
      </c>
      <c r="P60" s="14">
        <f t="shared" si="18"/>
        <v>-2.4189378238100088E-3</v>
      </c>
      <c r="Q60" s="12">
        <v>12233918</v>
      </c>
      <c r="R60" s="7">
        <v>6755103</v>
      </c>
      <c r="S60" s="14">
        <f t="shared" si="19"/>
        <v>-0.44783813329466488</v>
      </c>
      <c r="T60" s="29">
        <v>0.1073297922452749</v>
      </c>
      <c r="U60" s="8">
        <v>6.2397369208148354E-2</v>
      </c>
      <c r="V60" s="14">
        <f t="shared" si="20"/>
        <v>-4.4932423037126551E-2</v>
      </c>
      <c r="W60" s="12">
        <v>178650</v>
      </c>
      <c r="X60" s="13">
        <v>178190</v>
      </c>
      <c r="Y60" s="14">
        <f t="shared" si="25"/>
        <v>-2.5748670584942626E-3</v>
      </c>
      <c r="Z60" s="12">
        <v>12412568</v>
      </c>
      <c r="AA60" s="7">
        <v>6933293</v>
      </c>
      <c r="AB60" s="14">
        <f t="shared" si="21"/>
        <v>-0.44142960586399205</v>
      </c>
      <c r="AC60" s="29">
        <v>0.1087267029296082</v>
      </c>
      <c r="AD60" s="27">
        <v>6.3938083843788143E-2</v>
      </c>
      <c r="AE60" s="30">
        <f t="shared" si="22"/>
        <v>-4.4788619085820061E-2</v>
      </c>
      <c r="AF60" s="12">
        <v>8030644</v>
      </c>
      <c r="AG60" s="13">
        <v>4911503</v>
      </c>
      <c r="AH60" s="14">
        <f t="shared" si="23"/>
        <v>-0.38840484025938643</v>
      </c>
      <c r="AI60" s="12">
        <v>0</v>
      </c>
      <c r="AJ60" s="7">
        <v>0</v>
      </c>
      <c r="AL60" s="12">
        <v>8030644</v>
      </c>
      <c r="AM60" s="13">
        <v>4911503</v>
      </c>
      <c r="AN60" s="14">
        <f t="shared" si="24"/>
        <v>-0.38840484025938643</v>
      </c>
    </row>
    <row r="61" spans="1:40" x14ac:dyDescent="0.25">
      <c r="A61" t="s">
        <v>87</v>
      </c>
      <c r="B61" s="12">
        <v>38380920</v>
      </c>
      <c r="C61" s="7">
        <v>40058907</v>
      </c>
      <c r="D61" s="14">
        <f t="shared" si="13"/>
        <v>4.3719301152760279E-2</v>
      </c>
      <c r="E61" s="15">
        <v>24860917</v>
      </c>
      <c r="F61" s="45">
        <v>25960503</v>
      </c>
      <c r="G61" s="14">
        <f t="shared" si="14"/>
        <v>4.4229502877950959E-2</v>
      </c>
      <c r="H61" s="15">
        <v>1081848</v>
      </c>
      <c r="I61" s="45">
        <v>713673</v>
      </c>
      <c r="J61" s="14">
        <f t="shared" si="16"/>
        <v>-0.3403204516715842</v>
      </c>
      <c r="K61" s="12">
        <v>25942765</v>
      </c>
      <c r="L61" s="45">
        <v>26674176</v>
      </c>
      <c r="M61" s="14">
        <f t="shared" si="17"/>
        <v>2.8193255422080107E-2</v>
      </c>
      <c r="N61" s="12">
        <v>23624510</v>
      </c>
      <c r="O61" s="45">
        <v>24494453</v>
      </c>
      <c r="P61" s="14">
        <f t="shared" si="18"/>
        <v>3.6823747878791981E-2</v>
      </c>
      <c r="Q61" s="12">
        <v>2318255</v>
      </c>
      <c r="R61" s="45">
        <v>2179723</v>
      </c>
      <c r="S61" s="14">
        <f t="shared" si="19"/>
        <v>-5.9757015513823973E-2</v>
      </c>
      <c r="T61" s="29">
        <v>8.9360366946237224E-2</v>
      </c>
      <c r="U61" s="27">
        <v>8.1716601105128794E-2</v>
      </c>
      <c r="V61" s="14">
        <f t="shared" si="20"/>
        <v>-7.6437658411084297E-3</v>
      </c>
      <c r="W61" s="12">
        <v>993957</v>
      </c>
      <c r="X61" s="13">
        <v>1693151</v>
      </c>
      <c r="Y61" s="14">
        <f t="shared" si="25"/>
        <v>0.70344491763728212</v>
      </c>
      <c r="Z61" s="12">
        <v>3312212</v>
      </c>
      <c r="AA61" s="45">
        <v>3872874</v>
      </c>
      <c r="AB61" s="14">
        <f t="shared" si="21"/>
        <v>0.16927116984057783</v>
      </c>
      <c r="AC61" s="29">
        <v>0.12296269753981201</v>
      </c>
      <c r="AD61" s="27">
        <v>0.13652587006170866</v>
      </c>
      <c r="AE61" s="30">
        <f t="shared" si="22"/>
        <v>1.3563172521896649E-2</v>
      </c>
      <c r="AF61" s="12">
        <v>332493</v>
      </c>
      <c r="AG61" s="13">
        <v>442802</v>
      </c>
      <c r="AH61" s="14">
        <f t="shared" si="23"/>
        <v>0.33176337546955875</v>
      </c>
      <c r="AI61" s="12">
        <v>261999</v>
      </c>
      <c r="AJ61" s="45">
        <v>240179</v>
      </c>
      <c r="AK61" s="14">
        <f>(AJ61-AI61)/AI61</f>
        <v>-8.328276062122375E-2</v>
      </c>
      <c r="AL61" s="12">
        <v>594492</v>
      </c>
      <c r="AM61" s="13">
        <v>682981</v>
      </c>
      <c r="AN61" s="14">
        <f t="shared" si="24"/>
        <v>0.14884809215262779</v>
      </c>
    </row>
    <row r="62" spans="1:40" ht="15.75" thickBot="1" x14ac:dyDescent="0.3">
      <c r="A62" s="5" t="s">
        <v>88</v>
      </c>
      <c r="B62" s="12">
        <v>410339276</v>
      </c>
      <c r="C62" s="7">
        <v>356985396</v>
      </c>
      <c r="D62" s="14">
        <f t="shared" si="13"/>
        <v>-0.13002381960629086</v>
      </c>
      <c r="E62" s="15">
        <v>113775496</v>
      </c>
      <c r="F62" s="45">
        <v>100366621</v>
      </c>
      <c r="G62" s="14">
        <f t="shared" si="14"/>
        <v>-0.11785380395089642</v>
      </c>
      <c r="H62" s="15">
        <v>1794661</v>
      </c>
      <c r="I62" s="45">
        <v>1814490</v>
      </c>
      <c r="J62" s="14">
        <f t="shared" si="16"/>
        <v>1.1048883326711841E-2</v>
      </c>
      <c r="K62" s="12">
        <v>115570157</v>
      </c>
      <c r="L62" s="45">
        <v>102181112</v>
      </c>
      <c r="M62" s="14">
        <f t="shared" si="17"/>
        <v>-0.11585209666194361</v>
      </c>
      <c r="N62" s="12">
        <v>106760741</v>
      </c>
      <c r="O62" s="45">
        <v>93286703</v>
      </c>
      <c r="P62" s="14">
        <f t="shared" si="18"/>
        <v>-0.12620779767723792</v>
      </c>
      <c r="Q62" s="12">
        <v>8809416</v>
      </c>
      <c r="R62" s="45">
        <v>8894409</v>
      </c>
      <c r="S62" s="14">
        <f t="shared" si="19"/>
        <v>9.6479721243723764E-3</v>
      </c>
      <c r="T62" s="29">
        <v>7.622569899251759E-2</v>
      </c>
      <c r="U62" s="27">
        <v>8.7045529510385439E-2</v>
      </c>
      <c r="V62" s="14">
        <f t="shared" si="20"/>
        <v>1.0819830517867848E-2</v>
      </c>
      <c r="W62" s="12">
        <v>0</v>
      </c>
      <c r="X62" s="13">
        <v>0</v>
      </c>
      <c r="Y62" s="14"/>
      <c r="Z62" s="12">
        <v>8809416</v>
      </c>
      <c r="AA62" s="45">
        <v>8894409</v>
      </c>
      <c r="AB62" s="14">
        <f t="shared" si="21"/>
        <v>9.6479721243723764E-3</v>
      </c>
      <c r="AC62" s="29">
        <v>7.622569899251759E-2</v>
      </c>
      <c r="AD62" s="27">
        <v>8.7045529510385439E-2</v>
      </c>
      <c r="AE62" s="30">
        <f t="shared" si="22"/>
        <v>1.0819830517867848E-2</v>
      </c>
      <c r="AF62" s="12">
        <v>4492075</v>
      </c>
      <c r="AG62" s="13">
        <v>5197187</v>
      </c>
      <c r="AH62" s="14">
        <f t="shared" si="23"/>
        <v>0.15696799363323186</v>
      </c>
      <c r="AI62" s="12">
        <v>4131508</v>
      </c>
      <c r="AJ62" s="45">
        <v>3222811</v>
      </c>
      <c r="AK62" s="14">
        <f>(AJ62-AI62)/AI62</f>
        <v>-0.21994317813253658</v>
      </c>
      <c r="AL62" s="12">
        <v>8623583</v>
      </c>
      <c r="AM62" s="13">
        <v>8419998</v>
      </c>
      <c r="AN62" s="14">
        <f t="shared" si="24"/>
        <v>-2.360793651548318E-2</v>
      </c>
    </row>
    <row r="63" spans="1:40" s="33" customFormat="1" x14ac:dyDescent="0.25">
      <c r="A63" s="32" t="s">
        <v>122</v>
      </c>
      <c r="B63" s="34">
        <f>SUM(B3:B62)</f>
        <v>32226092175</v>
      </c>
      <c r="C63" s="35">
        <f>SUM(C3:C62)</f>
        <v>33157606084</v>
      </c>
      <c r="D63" s="36">
        <f t="shared" si="13"/>
        <v>2.8905580730717313E-2</v>
      </c>
      <c r="E63" s="34">
        <f>SUM(E3:E62)</f>
        <v>13049114552</v>
      </c>
      <c r="F63" s="35">
        <f>SUM(F3:F62)</f>
        <v>13625729796</v>
      </c>
      <c r="G63" s="36">
        <f t="shared" si="14"/>
        <v>4.4188074348050214E-2</v>
      </c>
      <c r="H63" s="34">
        <f>SUM(H3:H62)</f>
        <v>740391877</v>
      </c>
      <c r="I63" s="35">
        <f>SUM(I3:I62)</f>
        <v>1352098917</v>
      </c>
      <c r="J63" s="36">
        <f t="shared" si="16"/>
        <v>0.82619361314251694</v>
      </c>
      <c r="K63" s="34">
        <f>SUM(K3:K62)</f>
        <v>14646240928</v>
      </c>
      <c r="L63" s="35">
        <f>SUM(L3:L62)</f>
        <v>14977828717</v>
      </c>
      <c r="M63" s="36">
        <f t="shared" si="17"/>
        <v>2.263978795856662E-2</v>
      </c>
      <c r="N63" s="34">
        <f>SUM(N3:N62)</f>
        <v>14139572656</v>
      </c>
      <c r="O63" s="35">
        <f>SUM(O3:O62)</f>
        <v>14557857272</v>
      </c>
      <c r="P63" s="36">
        <f t="shared" si="18"/>
        <v>2.9582550065436718E-2</v>
      </c>
      <c r="Q63" s="34">
        <f>SUM(Q3:Q62)</f>
        <v>506668269</v>
      </c>
      <c r="R63" s="35">
        <f>SUM(R3:R62)</f>
        <v>419971441</v>
      </c>
      <c r="S63" s="36">
        <f t="shared" si="19"/>
        <v>-0.17111161938581948</v>
      </c>
      <c r="T63" s="34"/>
      <c r="U63" s="35"/>
      <c r="V63" s="37"/>
      <c r="W63" s="34">
        <f>SUM(W3:W62)</f>
        <v>303281115</v>
      </c>
      <c r="X63" s="35">
        <f>SUM(X3:X62)</f>
        <v>303134067</v>
      </c>
      <c r="Y63" s="36">
        <f>(X63-W63)/W63</f>
        <v>-4.848570937230958E-4</v>
      </c>
      <c r="Z63" s="34">
        <f>SUM(Z3:Z62)</f>
        <v>809949382</v>
      </c>
      <c r="AA63" s="35">
        <f>SUM(AA3:AA62)</f>
        <v>723078509</v>
      </c>
      <c r="AB63" s="36">
        <f t="shared" si="21"/>
        <v>-0.10725469384949787</v>
      </c>
      <c r="AC63" s="34"/>
      <c r="AD63" s="35"/>
      <c r="AE63" s="37"/>
      <c r="AF63" s="34">
        <f>SUM(AF3:AF62)</f>
        <v>606712121</v>
      </c>
      <c r="AG63" s="35">
        <f>SUM(AG3:AG62)</f>
        <v>619569114</v>
      </c>
      <c r="AH63" s="36">
        <f t="shared" si="23"/>
        <v>2.1191257855222575E-2</v>
      </c>
      <c r="AI63" s="34">
        <f>SUM(AI3:AI62)</f>
        <v>212971707</v>
      </c>
      <c r="AJ63" s="35">
        <f>SUM(AJ3:AJ62)</f>
        <v>186681149</v>
      </c>
      <c r="AK63" s="36">
        <f>(AJ63-AI63)/AI63</f>
        <v>-0.12344624725198826</v>
      </c>
      <c r="AL63" s="34">
        <f>SUM(AL3:AL62)</f>
        <v>819683828</v>
      </c>
      <c r="AM63" s="35">
        <f>SUM(AM3:AM62)</f>
        <v>806250263</v>
      </c>
      <c r="AN63" s="36">
        <f t="shared" si="24"/>
        <v>-1.6388715430408613E-2</v>
      </c>
    </row>
    <row r="64" spans="1:40" s="39" customFormat="1" ht="15.75" thickBot="1" x14ac:dyDescent="0.3">
      <c r="A64" s="38" t="s">
        <v>123</v>
      </c>
      <c r="B64" s="40">
        <f>AVERAGE(B3:B62)</f>
        <v>555622278.87931037</v>
      </c>
      <c r="C64" s="41">
        <f>AVERAGE(C3:C62)</f>
        <v>552626768.06666672</v>
      </c>
      <c r="D64" s="42">
        <f>AVERAGE(D3:D63)</f>
        <v>-8.4578393910720879E-3</v>
      </c>
      <c r="E64" s="40">
        <f t="shared" ref="E64:L64" si="26">AVERAGE(E3:E62)</f>
        <v>224984733.65517241</v>
      </c>
      <c r="F64" s="41">
        <f t="shared" si="26"/>
        <v>227095496.59999999</v>
      </c>
      <c r="G64" s="42">
        <f t="shared" si="26"/>
        <v>-8.312656010883282E-3</v>
      </c>
      <c r="H64" s="40">
        <f t="shared" si="26"/>
        <v>12765377.189655172</v>
      </c>
      <c r="I64" s="41">
        <f t="shared" si="26"/>
        <v>22916930.796610169</v>
      </c>
      <c r="J64" s="42">
        <f t="shared" si="26"/>
        <v>-4.4616988619268101</v>
      </c>
      <c r="K64" s="40">
        <f t="shared" si="26"/>
        <v>244104015.46666667</v>
      </c>
      <c r="L64" s="41">
        <f t="shared" si="26"/>
        <v>249630478.61666667</v>
      </c>
      <c r="M64" s="42">
        <f>AVERAGE(M3:M63)</f>
        <v>2.8645381502131785E-2</v>
      </c>
      <c r="N64" s="40">
        <f t="shared" ref="N64:X64" si="27">AVERAGE(N3:N62)</f>
        <v>235659544.26666668</v>
      </c>
      <c r="O64" s="41">
        <f t="shared" si="27"/>
        <v>242630954.53333333</v>
      </c>
      <c r="P64" s="42">
        <f t="shared" si="27"/>
        <v>2.7275220174838608E-2</v>
      </c>
      <c r="Q64" s="40">
        <f t="shared" si="27"/>
        <v>8444471.1500000004</v>
      </c>
      <c r="R64" s="41">
        <f t="shared" si="27"/>
        <v>6999524.0166666666</v>
      </c>
      <c r="S64" s="42">
        <f t="shared" si="27"/>
        <v>0.3380599265339389</v>
      </c>
      <c r="T64" s="43">
        <f t="shared" si="27"/>
        <v>8.3805351876438845E-3</v>
      </c>
      <c r="U64" s="44">
        <f t="shared" si="27"/>
        <v>1.1456255764044278E-2</v>
      </c>
      <c r="V64" s="42">
        <f t="shared" si="27"/>
        <v>3.0757205764003915E-3</v>
      </c>
      <c r="W64" s="40">
        <f t="shared" si="27"/>
        <v>5054685.25</v>
      </c>
      <c r="X64" s="41">
        <f t="shared" si="27"/>
        <v>5052234.45</v>
      </c>
      <c r="Y64" s="42">
        <f>AVERAGE(Y4:Y8,Y10:Y32,Y33:Y44,Y46:Y50,Y52:Y54,Y56:Y61,)</f>
        <v>-0.21382309802765936</v>
      </c>
      <c r="Z64" s="40">
        <f>AVERAGE(Z3:Z62)</f>
        <v>13499156.366666667</v>
      </c>
      <c r="AA64" s="41">
        <f>AVERAGE(AA3:AA62)</f>
        <v>12051308.483333332</v>
      </c>
      <c r="AB64" s="42">
        <f>AVERAGE(AB3:AB63)</f>
        <v>0.20300720288815094</v>
      </c>
      <c r="AC64" s="43">
        <f>AVERAGE(AC3:AC61)</f>
        <v>2.1587884407936141E-2</v>
      </c>
      <c r="AD64" s="44">
        <f>AVERAGE(AD3:AD61)</f>
        <v>3.3539245676661653E-2</v>
      </c>
      <c r="AE64" s="42">
        <f>AVERAGE(AE3:AE61)</f>
        <v>1.1951361268725499E-2</v>
      </c>
      <c r="AF64" s="40">
        <f t="shared" ref="AF64:AN64" si="28">AVERAGE(AF3:AF62)</f>
        <v>10111868.683333334</v>
      </c>
      <c r="AG64" s="41">
        <f t="shared" si="28"/>
        <v>10326151.9</v>
      </c>
      <c r="AH64" s="42">
        <f t="shared" si="28"/>
        <v>5.0564331705223349E-2</v>
      </c>
      <c r="AI64" s="40">
        <f t="shared" si="28"/>
        <v>3549528.45</v>
      </c>
      <c r="AJ64" s="41">
        <f t="shared" si="28"/>
        <v>3111352.4833333334</v>
      </c>
      <c r="AK64" s="42">
        <f t="shared" si="28"/>
        <v>-0.42523490099948164</v>
      </c>
      <c r="AL64" s="40">
        <f t="shared" si="28"/>
        <v>13661397.133333333</v>
      </c>
      <c r="AM64" s="41">
        <f t="shared" si="28"/>
        <v>13437504.383333333</v>
      </c>
      <c r="AN64" s="42">
        <f t="shared" si="28"/>
        <v>1.322104631006211E-2</v>
      </c>
    </row>
    <row r="66" spans="2:40" x14ac:dyDescent="0.25">
      <c r="B66" s="13"/>
      <c r="D66" s="27"/>
      <c r="E66" s="17"/>
      <c r="G66" s="27"/>
      <c r="H66" s="17"/>
      <c r="J66" s="28"/>
      <c r="K66" s="17"/>
      <c r="M66" s="27"/>
      <c r="N66" s="17"/>
      <c r="P66" s="27"/>
      <c r="Q66" s="13"/>
      <c r="S66" s="27"/>
      <c r="T66" s="17"/>
      <c r="V66" s="26"/>
      <c r="W66" s="13"/>
      <c r="Y66" s="26"/>
      <c r="Z66" s="13"/>
      <c r="AB66" s="27"/>
      <c r="AC66" s="26"/>
      <c r="AE66" s="26"/>
      <c r="AF66" s="13"/>
      <c r="AH66" s="27"/>
      <c r="AI66" s="13"/>
      <c r="AK66" s="27"/>
      <c r="AL66" s="13"/>
      <c r="AN66" s="27"/>
    </row>
    <row r="67" spans="2:40" x14ac:dyDescent="0.25">
      <c r="B67" s="13"/>
      <c r="D67" s="27"/>
      <c r="E67" s="17"/>
      <c r="G67" s="27"/>
      <c r="H67" s="17"/>
      <c r="J67" s="28"/>
      <c r="K67" s="17"/>
      <c r="M67" s="27"/>
      <c r="N67" s="17"/>
      <c r="P67" s="27"/>
      <c r="Q67" s="13"/>
      <c r="S67" s="27"/>
      <c r="T67" s="17"/>
      <c r="V67" s="26"/>
      <c r="W67" s="13"/>
      <c r="Y67" s="26"/>
      <c r="Z67" s="13"/>
      <c r="AB67" s="27"/>
      <c r="AC67" s="26"/>
      <c r="AE67" s="26"/>
      <c r="AF67" s="13"/>
      <c r="AH67" s="27"/>
      <c r="AI67" s="13"/>
      <c r="AK67" s="27"/>
      <c r="AL67" s="13"/>
      <c r="AN67" s="27"/>
    </row>
    <row r="68" spans="2:40" x14ac:dyDescent="0.25">
      <c r="B68" s="13"/>
      <c r="D68" s="27"/>
      <c r="E68" s="17"/>
      <c r="G68" s="27"/>
      <c r="H68" s="17"/>
      <c r="J68" s="28"/>
      <c r="K68" s="17"/>
      <c r="M68" s="27"/>
      <c r="N68" s="17"/>
      <c r="P68" s="27"/>
      <c r="Q68" s="13"/>
      <c r="S68" s="27"/>
      <c r="T68" s="17"/>
      <c r="V68" s="26"/>
      <c r="W68" s="13"/>
      <c r="Y68" s="26"/>
      <c r="Z68" s="13"/>
      <c r="AB68" s="27"/>
      <c r="AC68" s="26"/>
      <c r="AE68" s="26"/>
      <c r="AF68" s="13"/>
      <c r="AH68" s="27"/>
      <c r="AI68" s="13"/>
      <c r="AK68" s="27"/>
      <c r="AL68" s="13"/>
      <c r="AN68" s="27"/>
    </row>
    <row r="69" spans="2:40" x14ac:dyDescent="0.25">
      <c r="B69" s="13"/>
      <c r="D69" s="27"/>
      <c r="E69" s="17"/>
      <c r="G69" s="27"/>
      <c r="H69" s="17"/>
      <c r="J69" s="28"/>
      <c r="K69" s="17"/>
      <c r="M69" s="27"/>
      <c r="N69" s="17"/>
      <c r="P69" s="27"/>
      <c r="Q69" s="13"/>
      <c r="S69" s="27"/>
      <c r="T69" s="17"/>
      <c r="V69" s="26"/>
      <c r="W69" s="13"/>
      <c r="Y69" s="26"/>
      <c r="Z69" s="13"/>
      <c r="AB69" s="27"/>
      <c r="AC69" s="26"/>
      <c r="AE69" s="26"/>
      <c r="AF69" s="13"/>
      <c r="AH69" s="27"/>
      <c r="AI69" s="13"/>
      <c r="AK69" s="27"/>
      <c r="AL69" s="13"/>
      <c r="AN69" s="27"/>
    </row>
    <row r="70" spans="2:40" x14ac:dyDescent="0.25">
      <c r="B70" s="13"/>
      <c r="D70" s="27"/>
      <c r="E70" s="17"/>
      <c r="G70" s="27"/>
      <c r="H70" s="17"/>
      <c r="J70" s="28"/>
      <c r="K70" s="17"/>
      <c r="M70" s="27"/>
      <c r="N70" s="17"/>
      <c r="P70" s="27"/>
      <c r="Q70" s="13"/>
      <c r="S70" s="27"/>
      <c r="T70" s="17"/>
      <c r="V70" s="26"/>
      <c r="W70" s="13"/>
      <c r="Y70" s="26"/>
      <c r="Z70" s="13"/>
      <c r="AB70" s="27"/>
      <c r="AC70" s="26"/>
      <c r="AE70" s="26"/>
      <c r="AF70" s="13"/>
      <c r="AH70" s="27"/>
      <c r="AI70" s="13"/>
      <c r="AK70" s="27"/>
      <c r="AL70" s="13"/>
      <c r="AN70" s="27"/>
    </row>
    <row r="71" spans="2:40" x14ac:dyDescent="0.25">
      <c r="B71" s="13"/>
      <c r="D71" s="27"/>
      <c r="E71" s="17"/>
      <c r="G71" s="27"/>
      <c r="H71" s="17"/>
      <c r="J71" s="28"/>
      <c r="K71" s="17"/>
      <c r="M71" s="27"/>
      <c r="N71" s="17"/>
      <c r="P71" s="27"/>
      <c r="Q71" s="13"/>
      <c r="S71" s="27"/>
      <c r="T71" s="17"/>
      <c r="V71" s="26"/>
      <c r="W71" s="13"/>
      <c r="Y71" s="26"/>
      <c r="Z71" s="13"/>
      <c r="AB71" s="27"/>
      <c r="AC71" s="26"/>
      <c r="AE71" s="26"/>
      <c r="AF71" s="13"/>
      <c r="AH71" s="27"/>
      <c r="AI71" s="13"/>
      <c r="AK71" s="27"/>
      <c r="AL71" s="13"/>
      <c r="AN71" s="27"/>
    </row>
    <row r="72" spans="2:40" x14ac:dyDescent="0.25">
      <c r="B72" s="13"/>
      <c r="D72" s="27"/>
      <c r="E72" s="17"/>
      <c r="G72" s="27"/>
      <c r="H72" s="17"/>
      <c r="J72" s="28"/>
      <c r="K72" s="17"/>
      <c r="M72" s="27"/>
      <c r="N72" s="17"/>
      <c r="P72" s="27"/>
      <c r="Q72" s="13"/>
      <c r="S72" s="27"/>
      <c r="T72" s="17"/>
      <c r="V72" s="26"/>
      <c r="W72" s="13"/>
      <c r="Y72" s="26"/>
      <c r="Z72" s="13"/>
      <c r="AB72" s="27"/>
      <c r="AC72" s="26"/>
      <c r="AE72" s="26"/>
      <c r="AF72" s="13"/>
      <c r="AH72" s="27"/>
      <c r="AI72" s="13"/>
      <c r="AK72" s="27"/>
      <c r="AL72" s="13"/>
      <c r="AN72" s="27"/>
    </row>
    <row r="73" spans="2:40" x14ac:dyDescent="0.25">
      <c r="B73" s="13"/>
      <c r="D73" s="27"/>
      <c r="E73" s="17"/>
      <c r="G73" s="27"/>
      <c r="H73" s="17"/>
      <c r="J73" s="28"/>
      <c r="K73" s="17"/>
      <c r="M73" s="27"/>
      <c r="N73" s="17"/>
      <c r="P73" s="27"/>
      <c r="Q73" s="13"/>
      <c r="S73" s="27"/>
      <c r="T73" s="17"/>
      <c r="V73" s="26"/>
      <c r="W73" s="13"/>
      <c r="Y73" s="26"/>
      <c r="Z73" s="13"/>
      <c r="AB73" s="27"/>
      <c r="AC73" s="26"/>
      <c r="AE73" s="26"/>
      <c r="AF73" s="13"/>
      <c r="AH73" s="27"/>
      <c r="AI73" s="13"/>
      <c r="AK73" s="27"/>
      <c r="AL73" s="13"/>
      <c r="AN73" s="27"/>
    </row>
    <row r="74" spans="2:40" x14ac:dyDescent="0.25">
      <c r="B74" s="13"/>
      <c r="D74" s="27"/>
      <c r="E74" s="17"/>
      <c r="G74" s="27"/>
      <c r="H74" s="17"/>
      <c r="J74" s="28"/>
      <c r="K74" s="17"/>
      <c r="M74" s="27"/>
      <c r="N74" s="17"/>
      <c r="P74" s="27"/>
      <c r="Q74" s="13"/>
      <c r="S74" s="27"/>
      <c r="T74" s="17"/>
      <c r="V74" s="26"/>
      <c r="W74" s="13"/>
      <c r="Y74" s="26"/>
      <c r="Z74" s="13"/>
      <c r="AB74" s="27"/>
      <c r="AC74" s="26"/>
      <c r="AE74" s="26"/>
      <c r="AF74" s="13"/>
      <c r="AH74" s="27"/>
      <c r="AI74" s="13"/>
      <c r="AK74" s="27"/>
      <c r="AL74" s="13"/>
      <c r="AN74" s="27"/>
    </row>
    <row r="75" spans="2:40" x14ac:dyDescent="0.25">
      <c r="B75" s="13"/>
      <c r="D75" s="27"/>
      <c r="E75" s="17"/>
      <c r="G75" s="27"/>
      <c r="H75" s="17"/>
      <c r="J75" s="28"/>
      <c r="K75" s="17"/>
      <c r="M75" s="27"/>
      <c r="N75" s="17"/>
      <c r="P75" s="27"/>
      <c r="Q75" s="13"/>
      <c r="S75" s="27"/>
      <c r="T75" s="17"/>
      <c r="V75" s="26"/>
      <c r="W75" s="13"/>
      <c r="Y75" s="26"/>
      <c r="Z75" s="13"/>
      <c r="AB75" s="27"/>
      <c r="AC75" s="26"/>
      <c r="AE75" s="26"/>
      <c r="AF75" s="13"/>
      <c r="AH75" s="27"/>
      <c r="AI75" s="13"/>
      <c r="AK75" s="27"/>
      <c r="AL75" s="13"/>
      <c r="AN75" s="27"/>
    </row>
    <row r="76" spans="2:40" x14ac:dyDescent="0.25">
      <c r="B76" s="13"/>
      <c r="D76" s="27"/>
      <c r="E76" s="17"/>
      <c r="G76" s="27"/>
      <c r="H76" s="17"/>
      <c r="J76" s="28"/>
      <c r="K76" s="17"/>
      <c r="M76" s="27"/>
      <c r="N76" s="17"/>
      <c r="P76" s="27"/>
      <c r="Q76" s="13"/>
      <c r="S76" s="27"/>
      <c r="T76" s="17"/>
      <c r="V76" s="26"/>
      <c r="W76" s="13"/>
      <c r="Y76" s="26"/>
      <c r="Z76" s="13"/>
      <c r="AB76" s="27"/>
      <c r="AC76" s="26"/>
      <c r="AE76" s="26"/>
      <c r="AF76" s="13"/>
      <c r="AH76" s="27"/>
      <c r="AI76" s="13"/>
      <c r="AK76" s="27"/>
      <c r="AL76" s="13"/>
      <c r="AN76" s="27"/>
    </row>
    <row r="77" spans="2:40" x14ac:dyDescent="0.25">
      <c r="B77" s="13"/>
      <c r="D77" s="27"/>
      <c r="E77" s="17"/>
      <c r="G77" s="27"/>
      <c r="H77" s="17"/>
      <c r="J77" s="28"/>
      <c r="K77" s="17"/>
      <c r="M77" s="27"/>
      <c r="N77" s="17"/>
      <c r="P77" s="27"/>
      <c r="Q77" s="13"/>
      <c r="S77" s="27"/>
      <c r="T77" s="17"/>
      <c r="V77" s="26"/>
      <c r="W77" s="13"/>
      <c r="Y77" s="26"/>
      <c r="Z77" s="13"/>
      <c r="AB77" s="27"/>
      <c r="AC77" s="26"/>
      <c r="AE77" s="26"/>
      <c r="AF77" s="13"/>
      <c r="AH77" s="27"/>
      <c r="AI77" s="13"/>
      <c r="AK77" s="27"/>
      <c r="AL77" s="13"/>
      <c r="AN77" s="27"/>
    </row>
    <row r="78" spans="2:40" x14ac:dyDescent="0.25">
      <c r="B78" s="13"/>
      <c r="D78" s="27"/>
      <c r="E78" s="17"/>
      <c r="G78" s="27"/>
      <c r="H78" s="17"/>
      <c r="J78" s="28"/>
      <c r="K78" s="17"/>
      <c r="M78" s="27"/>
      <c r="N78" s="17"/>
      <c r="P78" s="27"/>
      <c r="Q78" s="13"/>
      <c r="S78" s="27"/>
      <c r="T78" s="17"/>
      <c r="V78" s="26"/>
      <c r="W78" s="13"/>
      <c r="Y78" s="26"/>
      <c r="Z78" s="13"/>
      <c r="AB78" s="27"/>
      <c r="AC78" s="26"/>
      <c r="AE78" s="26"/>
      <c r="AF78" s="13"/>
      <c r="AH78" s="27"/>
      <c r="AI78" s="13"/>
      <c r="AK78" s="27"/>
      <c r="AL78" s="13"/>
      <c r="AN78" s="27"/>
    </row>
    <row r="79" spans="2:40" x14ac:dyDescent="0.25">
      <c r="B79" s="13"/>
      <c r="D79" s="27"/>
      <c r="E79" s="17"/>
      <c r="G79" s="27"/>
      <c r="H79" s="17"/>
      <c r="J79" s="28"/>
      <c r="K79" s="17"/>
      <c r="M79" s="27"/>
      <c r="N79" s="17"/>
      <c r="P79" s="27"/>
      <c r="Q79" s="13"/>
      <c r="S79" s="27"/>
      <c r="T79" s="17"/>
      <c r="V79" s="26"/>
      <c r="W79" s="13"/>
      <c r="Y79" s="26"/>
      <c r="Z79" s="13"/>
      <c r="AB79" s="27"/>
      <c r="AC79" s="26"/>
      <c r="AE79" s="26"/>
      <c r="AF79" s="13"/>
      <c r="AH79" s="27"/>
      <c r="AI79" s="13"/>
      <c r="AK79" s="27"/>
      <c r="AL79" s="13"/>
      <c r="AN79" s="27"/>
    </row>
    <row r="80" spans="2:40" x14ac:dyDescent="0.25">
      <c r="B80" s="13"/>
      <c r="D80" s="27"/>
      <c r="E80" s="17"/>
      <c r="G80" s="27"/>
      <c r="H80" s="17"/>
      <c r="J80" s="28"/>
      <c r="K80" s="17"/>
      <c r="M80" s="27"/>
      <c r="N80" s="17"/>
      <c r="P80" s="27"/>
      <c r="Q80" s="13"/>
      <c r="S80" s="27"/>
      <c r="T80" s="17"/>
      <c r="V80" s="26"/>
      <c r="W80" s="13"/>
      <c r="Y80" s="26"/>
      <c r="Z80" s="13"/>
      <c r="AB80" s="27"/>
      <c r="AC80" s="26"/>
      <c r="AE80" s="26"/>
      <c r="AF80" s="13"/>
      <c r="AH80" s="27"/>
      <c r="AI80" s="13"/>
      <c r="AK80" s="27"/>
      <c r="AL80" s="13"/>
      <c r="AN80" s="27"/>
    </row>
    <row r="81" spans="2:40" x14ac:dyDescent="0.25">
      <c r="B81" s="13"/>
      <c r="D81" s="27"/>
      <c r="E81" s="17"/>
      <c r="G81" s="27"/>
      <c r="H81" s="17"/>
      <c r="J81" s="28"/>
      <c r="K81" s="17"/>
      <c r="M81" s="27"/>
      <c r="N81" s="17"/>
      <c r="P81" s="27"/>
      <c r="Q81" s="13"/>
      <c r="S81" s="27"/>
      <c r="T81" s="17"/>
      <c r="V81" s="26"/>
      <c r="W81" s="13"/>
      <c r="Y81" s="26"/>
      <c r="Z81" s="13"/>
      <c r="AB81" s="27"/>
      <c r="AC81" s="26"/>
      <c r="AE81" s="26"/>
      <c r="AF81" s="13"/>
      <c r="AH81" s="27"/>
      <c r="AI81" s="13"/>
      <c r="AK81" s="27"/>
      <c r="AL81" s="13"/>
      <c r="AN81" s="27"/>
    </row>
    <row r="82" spans="2:40" x14ac:dyDescent="0.25">
      <c r="B82" s="13"/>
      <c r="D82" s="27"/>
      <c r="E82" s="17"/>
      <c r="G82" s="27"/>
      <c r="H82" s="17"/>
      <c r="J82" s="28"/>
      <c r="K82" s="17"/>
      <c r="M82" s="27"/>
      <c r="N82" s="17"/>
      <c r="P82" s="27"/>
      <c r="Q82" s="13"/>
      <c r="S82" s="27"/>
      <c r="T82" s="17"/>
      <c r="V82" s="26"/>
      <c r="W82" s="13"/>
      <c r="Y82" s="26"/>
      <c r="Z82" s="13"/>
      <c r="AB82" s="27"/>
      <c r="AC82" s="26"/>
      <c r="AE82" s="26"/>
      <c r="AF82" s="13"/>
      <c r="AH82" s="27"/>
      <c r="AI82" s="13"/>
      <c r="AK82" s="27"/>
      <c r="AL82" s="13"/>
      <c r="AN82" s="27"/>
    </row>
    <row r="83" spans="2:40" x14ac:dyDescent="0.25">
      <c r="B83" s="13"/>
      <c r="D83" s="27"/>
      <c r="E83" s="17"/>
      <c r="G83" s="27"/>
      <c r="H83" s="17"/>
      <c r="J83" s="28"/>
      <c r="K83" s="17"/>
      <c r="M83" s="27"/>
      <c r="N83" s="17"/>
      <c r="P83" s="27"/>
      <c r="Q83" s="13"/>
      <c r="S83" s="27"/>
      <c r="T83" s="17"/>
      <c r="V83" s="26"/>
      <c r="W83" s="13"/>
      <c r="Y83" s="26"/>
      <c r="Z83" s="13"/>
      <c r="AB83" s="27"/>
      <c r="AC83" s="26"/>
      <c r="AE83" s="26"/>
      <c r="AF83" s="13"/>
      <c r="AH83" s="27"/>
      <c r="AI83" s="13"/>
      <c r="AK83" s="27"/>
      <c r="AL83" s="13"/>
      <c r="AN83" s="27"/>
    </row>
    <row r="84" spans="2:40" x14ac:dyDescent="0.25">
      <c r="B84" s="13"/>
      <c r="D84" s="27"/>
      <c r="E84" s="17"/>
      <c r="G84" s="27"/>
      <c r="H84" s="17"/>
      <c r="J84" s="28"/>
      <c r="K84" s="17"/>
      <c r="M84" s="27"/>
      <c r="N84" s="17"/>
      <c r="P84" s="27"/>
      <c r="Q84" s="13"/>
      <c r="S84" s="27"/>
      <c r="T84" s="17"/>
      <c r="V84" s="26"/>
      <c r="W84" s="13"/>
      <c r="Y84" s="26"/>
      <c r="Z84" s="13"/>
      <c r="AB84" s="27"/>
      <c r="AC84" s="26"/>
      <c r="AE84" s="26"/>
      <c r="AF84" s="13"/>
      <c r="AH84" s="27"/>
      <c r="AI84" s="13"/>
      <c r="AK84" s="27"/>
      <c r="AL84" s="13"/>
      <c r="AN84" s="27"/>
    </row>
    <row r="85" spans="2:40" x14ac:dyDescent="0.25">
      <c r="B85" s="13"/>
      <c r="D85" s="27"/>
      <c r="E85" s="17"/>
      <c r="G85" s="27"/>
      <c r="H85" s="17"/>
      <c r="J85" s="28"/>
      <c r="K85" s="17"/>
      <c r="M85" s="27"/>
      <c r="N85" s="17"/>
      <c r="P85" s="27"/>
      <c r="Q85" s="13"/>
      <c r="S85" s="27"/>
      <c r="T85" s="17"/>
      <c r="V85" s="26"/>
      <c r="W85" s="13"/>
      <c r="Y85" s="26"/>
      <c r="Z85" s="13"/>
      <c r="AB85" s="27"/>
      <c r="AC85" s="26"/>
      <c r="AE85" s="26"/>
      <c r="AF85" s="13"/>
      <c r="AH85" s="27"/>
      <c r="AI85" s="13"/>
      <c r="AK85" s="27"/>
      <c r="AL85" s="13"/>
      <c r="AN85" s="27"/>
    </row>
    <row r="86" spans="2:40" x14ac:dyDescent="0.25">
      <c r="B86" s="13"/>
      <c r="D86" s="27"/>
      <c r="E86" s="17"/>
      <c r="G86" s="27"/>
      <c r="H86" s="17"/>
      <c r="J86" s="28"/>
      <c r="K86" s="17"/>
      <c r="M86" s="27"/>
      <c r="N86" s="17"/>
      <c r="P86" s="27"/>
      <c r="Q86" s="13"/>
      <c r="S86" s="27"/>
      <c r="T86" s="17"/>
      <c r="V86" s="26"/>
      <c r="W86" s="13"/>
      <c r="Y86" s="26"/>
      <c r="Z86" s="13"/>
      <c r="AB86" s="27"/>
      <c r="AC86" s="26"/>
      <c r="AE86" s="26"/>
      <c r="AF86" s="13"/>
      <c r="AH86" s="27"/>
      <c r="AI86" s="13"/>
      <c r="AK86" s="27"/>
      <c r="AL86" s="13"/>
      <c r="AN86" s="27"/>
    </row>
    <row r="87" spans="2:40" x14ac:dyDescent="0.25">
      <c r="B87" s="13"/>
      <c r="D87" s="27"/>
      <c r="E87" s="17"/>
      <c r="G87" s="27"/>
      <c r="H87" s="17"/>
      <c r="J87" s="28"/>
      <c r="K87" s="17"/>
      <c r="M87" s="27"/>
      <c r="N87" s="17"/>
      <c r="P87" s="27"/>
      <c r="Q87" s="13"/>
      <c r="S87" s="27"/>
      <c r="T87" s="17"/>
      <c r="V87" s="26"/>
      <c r="W87" s="13"/>
      <c r="Y87" s="26"/>
      <c r="Z87" s="13"/>
      <c r="AB87" s="27"/>
      <c r="AC87" s="26"/>
      <c r="AE87" s="26"/>
      <c r="AF87" s="13"/>
      <c r="AH87" s="27"/>
      <c r="AI87" s="13"/>
      <c r="AK87" s="27"/>
      <c r="AL87" s="13"/>
      <c r="AN87" s="27"/>
    </row>
    <row r="88" spans="2:40" x14ac:dyDescent="0.25">
      <c r="B88" s="13"/>
      <c r="D88" s="27"/>
      <c r="E88" s="17"/>
      <c r="G88" s="27"/>
      <c r="H88" s="17"/>
      <c r="J88" s="28"/>
      <c r="K88" s="17"/>
      <c r="M88" s="27"/>
      <c r="N88" s="17"/>
      <c r="P88" s="27"/>
      <c r="Q88" s="13"/>
      <c r="S88" s="27"/>
      <c r="T88" s="17"/>
      <c r="V88" s="26"/>
      <c r="W88" s="13"/>
      <c r="Y88" s="26"/>
      <c r="Z88" s="13"/>
      <c r="AB88" s="27"/>
      <c r="AC88" s="26"/>
      <c r="AE88" s="26"/>
      <c r="AF88" s="13"/>
      <c r="AH88" s="27"/>
      <c r="AI88" s="13"/>
      <c r="AK88" s="27"/>
      <c r="AL88" s="13"/>
      <c r="AN88" s="27"/>
    </row>
    <row r="89" spans="2:40" x14ac:dyDescent="0.25">
      <c r="B89" s="13"/>
      <c r="D89" s="27"/>
      <c r="E89" s="17"/>
      <c r="G89" s="27"/>
      <c r="H89" s="17"/>
      <c r="J89" s="28"/>
      <c r="K89" s="17"/>
      <c r="M89" s="27"/>
      <c r="N89" s="17"/>
      <c r="P89" s="27"/>
      <c r="Q89" s="13"/>
      <c r="S89" s="27"/>
      <c r="T89" s="17"/>
      <c r="V89" s="26"/>
      <c r="W89" s="13"/>
      <c r="Y89" s="26"/>
      <c r="Z89" s="13"/>
      <c r="AB89" s="27"/>
      <c r="AC89" s="26"/>
      <c r="AE89" s="26"/>
      <c r="AF89" s="13"/>
      <c r="AH89" s="27"/>
      <c r="AI89" s="13"/>
      <c r="AK89" s="27"/>
      <c r="AL89" s="13"/>
      <c r="AN89" s="27"/>
    </row>
    <row r="90" spans="2:40" x14ac:dyDescent="0.25">
      <c r="B90" s="13"/>
      <c r="D90" s="27"/>
      <c r="E90" s="17"/>
      <c r="G90" s="27"/>
      <c r="H90" s="17"/>
      <c r="J90" s="28"/>
      <c r="K90" s="17"/>
      <c r="M90" s="27"/>
      <c r="N90" s="17"/>
      <c r="P90" s="27"/>
      <c r="Q90" s="13"/>
      <c r="S90" s="27"/>
      <c r="T90" s="17"/>
      <c r="V90" s="26"/>
      <c r="W90" s="13"/>
      <c r="Y90" s="26"/>
      <c r="Z90" s="13"/>
      <c r="AB90" s="27"/>
      <c r="AC90" s="26"/>
      <c r="AE90" s="26"/>
      <c r="AF90" s="13"/>
      <c r="AH90" s="27"/>
      <c r="AI90" s="13"/>
      <c r="AK90" s="27"/>
      <c r="AL90" s="13"/>
      <c r="AN90" s="27"/>
    </row>
    <row r="91" spans="2:40" x14ac:dyDescent="0.25">
      <c r="B91" s="13"/>
      <c r="D91" s="27"/>
      <c r="E91" s="17"/>
      <c r="G91" s="27"/>
      <c r="H91" s="17"/>
      <c r="J91" s="28"/>
      <c r="K91" s="17"/>
      <c r="M91" s="27"/>
      <c r="N91" s="17"/>
      <c r="P91" s="27"/>
      <c r="Q91" s="13"/>
      <c r="S91" s="27"/>
      <c r="T91" s="17"/>
      <c r="V91" s="26"/>
      <c r="W91" s="13"/>
      <c r="Y91" s="26"/>
      <c r="Z91" s="13"/>
      <c r="AB91" s="27"/>
      <c r="AC91" s="26"/>
      <c r="AE91" s="26"/>
      <c r="AF91" s="13"/>
      <c r="AH91" s="27"/>
      <c r="AI91" s="13"/>
      <c r="AK91" s="27"/>
      <c r="AL91" s="13"/>
      <c r="AN91" s="27"/>
    </row>
    <row r="92" spans="2:40" x14ac:dyDescent="0.25">
      <c r="B92" s="13"/>
      <c r="D92" s="27"/>
      <c r="E92" s="17"/>
      <c r="G92" s="27"/>
      <c r="H92" s="17"/>
      <c r="J92" s="28"/>
      <c r="K92" s="17"/>
      <c r="M92" s="27"/>
      <c r="N92" s="17"/>
      <c r="P92" s="27"/>
      <c r="Q92" s="13"/>
      <c r="S92" s="27"/>
      <c r="T92" s="17"/>
      <c r="V92" s="26"/>
      <c r="W92" s="13"/>
      <c r="Y92" s="26"/>
      <c r="Z92" s="13"/>
      <c r="AB92" s="27"/>
      <c r="AC92" s="26"/>
      <c r="AE92" s="26"/>
      <c r="AF92" s="13"/>
      <c r="AH92" s="27"/>
      <c r="AI92" s="13"/>
      <c r="AK92" s="27"/>
      <c r="AL92" s="13"/>
      <c r="AN92" s="27"/>
    </row>
    <row r="93" spans="2:40" x14ac:dyDescent="0.25">
      <c r="B93" s="13"/>
      <c r="D93" s="27"/>
      <c r="E93" s="17"/>
      <c r="G93" s="27"/>
      <c r="H93" s="17"/>
      <c r="J93" s="28"/>
      <c r="K93" s="17"/>
      <c r="M93" s="27"/>
      <c r="N93" s="17"/>
      <c r="P93" s="27"/>
      <c r="Q93" s="13"/>
      <c r="S93" s="27"/>
      <c r="T93" s="17"/>
      <c r="V93" s="26"/>
      <c r="W93" s="13"/>
      <c r="Y93" s="26"/>
      <c r="Z93" s="13"/>
      <c r="AB93" s="27"/>
      <c r="AC93" s="26"/>
      <c r="AE93" s="26"/>
      <c r="AF93" s="13"/>
      <c r="AH93" s="27"/>
      <c r="AI93" s="13"/>
      <c r="AK93" s="27"/>
      <c r="AL93" s="13"/>
      <c r="AN93" s="27"/>
    </row>
    <row r="94" spans="2:40" x14ac:dyDescent="0.25">
      <c r="B94" s="13"/>
      <c r="D94" s="27"/>
      <c r="E94" s="17"/>
      <c r="G94" s="27"/>
      <c r="H94" s="17"/>
      <c r="J94" s="28"/>
      <c r="K94" s="17"/>
      <c r="M94" s="27"/>
      <c r="N94" s="17"/>
      <c r="P94" s="27"/>
      <c r="Q94" s="13"/>
      <c r="S94" s="27"/>
      <c r="T94" s="17"/>
      <c r="V94" s="26"/>
      <c r="W94" s="13"/>
      <c r="Y94" s="26"/>
      <c r="Z94" s="13"/>
      <c r="AB94" s="27"/>
      <c r="AC94" s="26"/>
      <c r="AE94" s="26"/>
      <c r="AF94" s="13"/>
      <c r="AH94" s="27"/>
      <c r="AI94" s="13"/>
      <c r="AK94" s="27"/>
      <c r="AL94" s="13"/>
      <c r="AN94" s="27"/>
    </row>
    <row r="95" spans="2:40" x14ac:dyDescent="0.25">
      <c r="B95" s="13"/>
      <c r="D95" s="27"/>
      <c r="E95" s="17"/>
      <c r="G95" s="27"/>
      <c r="H95" s="17"/>
      <c r="J95" s="28"/>
      <c r="K95" s="17"/>
      <c r="M95" s="27"/>
      <c r="N95" s="17"/>
      <c r="P95" s="27"/>
      <c r="Q95" s="13"/>
      <c r="S95" s="27"/>
      <c r="T95" s="17"/>
      <c r="V95" s="26"/>
      <c r="W95" s="13"/>
      <c r="Y95" s="26"/>
      <c r="Z95" s="13"/>
      <c r="AB95" s="27"/>
      <c r="AC95" s="26"/>
      <c r="AE95" s="26"/>
      <c r="AF95" s="13"/>
      <c r="AH95" s="27"/>
      <c r="AI95" s="13"/>
      <c r="AK95" s="27"/>
      <c r="AL95" s="13"/>
      <c r="AN95" s="27"/>
    </row>
    <row r="96" spans="2:40" x14ac:dyDescent="0.25">
      <c r="B96" s="13"/>
      <c r="D96" s="27"/>
      <c r="E96" s="17"/>
      <c r="G96" s="27"/>
      <c r="H96" s="17"/>
      <c r="J96" s="28"/>
      <c r="K96" s="17"/>
      <c r="M96" s="27"/>
      <c r="N96" s="17"/>
      <c r="P96" s="27"/>
      <c r="Q96" s="13"/>
      <c r="S96" s="27"/>
      <c r="T96" s="17"/>
      <c r="V96" s="26"/>
      <c r="W96" s="13"/>
      <c r="Y96" s="26"/>
      <c r="Z96" s="13"/>
      <c r="AB96" s="27"/>
      <c r="AC96" s="26"/>
      <c r="AE96" s="26"/>
      <c r="AF96" s="13"/>
      <c r="AH96" s="27"/>
      <c r="AI96" s="13"/>
      <c r="AK96" s="27"/>
      <c r="AL96" s="13"/>
      <c r="AN96" s="27"/>
    </row>
    <row r="97" spans="2:40" x14ac:dyDescent="0.25">
      <c r="B97" s="13"/>
      <c r="D97" s="27"/>
      <c r="E97" s="17"/>
      <c r="G97" s="27"/>
      <c r="H97" s="17"/>
      <c r="J97" s="28"/>
      <c r="K97" s="17"/>
      <c r="M97" s="27"/>
      <c r="N97" s="17"/>
      <c r="P97" s="27"/>
      <c r="Q97" s="13"/>
      <c r="S97" s="27"/>
      <c r="T97" s="17"/>
      <c r="V97" s="26"/>
      <c r="W97" s="13"/>
      <c r="Y97" s="26"/>
      <c r="Z97" s="13"/>
      <c r="AB97" s="27"/>
      <c r="AC97" s="26"/>
      <c r="AE97" s="26"/>
      <c r="AF97" s="13"/>
      <c r="AH97" s="27"/>
      <c r="AI97" s="13"/>
      <c r="AK97" s="27"/>
      <c r="AL97" s="13"/>
      <c r="AN97" s="27"/>
    </row>
    <row r="98" spans="2:40" x14ac:dyDescent="0.25">
      <c r="B98" s="13"/>
      <c r="D98" s="27"/>
      <c r="E98" s="17"/>
      <c r="G98" s="27"/>
      <c r="H98" s="17"/>
      <c r="J98" s="28"/>
      <c r="K98" s="17"/>
      <c r="M98" s="27"/>
      <c r="N98" s="17"/>
      <c r="P98" s="27"/>
      <c r="Q98" s="13"/>
      <c r="S98" s="27"/>
      <c r="T98" s="17"/>
      <c r="V98" s="26"/>
      <c r="W98" s="13"/>
      <c r="Y98" s="26"/>
      <c r="Z98" s="13"/>
      <c r="AB98" s="27"/>
      <c r="AC98" s="26"/>
      <c r="AE98" s="26"/>
      <c r="AF98" s="13"/>
      <c r="AH98" s="27"/>
      <c r="AI98" s="13"/>
      <c r="AK98" s="27"/>
      <c r="AL98" s="13"/>
      <c r="AN98" s="27"/>
    </row>
    <row r="99" spans="2:40" x14ac:dyDescent="0.25">
      <c r="B99" s="13"/>
      <c r="D99" s="27"/>
      <c r="E99" s="17"/>
      <c r="G99" s="27"/>
      <c r="H99" s="17"/>
      <c r="J99" s="28"/>
      <c r="K99" s="17"/>
      <c r="M99" s="27"/>
      <c r="N99" s="17"/>
      <c r="P99" s="27"/>
      <c r="Q99" s="13"/>
      <c r="S99" s="27"/>
      <c r="T99" s="17"/>
      <c r="V99" s="26"/>
      <c r="W99" s="13"/>
      <c r="Y99" s="26"/>
      <c r="Z99" s="13"/>
      <c r="AB99" s="27"/>
      <c r="AC99" s="26"/>
      <c r="AE99" s="26"/>
      <c r="AF99" s="13"/>
      <c r="AH99" s="27"/>
      <c r="AI99" s="13"/>
      <c r="AK99" s="27"/>
      <c r="AL99" s="13"/>
      <c r="AN99" s="27"/>
    </row>
    <row r="100" spans="2:40" x14ac:dyDescent="0.25">
      <c r="B100" s="13"/>
      <c r="D100" s="27"/>
      <c r="E100" s="17"/>
      <c r="G100" s="27"/>
      <c r="H100" s="17"/>
      <c r="J100" s="28"/>
      <c r="K100" s="17"/>
      <c r="M100" s="27"/>
      <c r="N100" s="17"/>
      <c r="P100" s="27"/>
      <c r="Q100" s="13"/>
      <c r="S100" s="27"/>
      <c r="T100" s="17"/>
      <c r="V100" s="26"/>
      <c r="W100" s="13"/>
      <c r="Y100" s="26"/>
      <c r="Z100" s="13"/>
      <c r="AB100" s="27"/>
      <c r="AC100" s="26"/>
      <c r="AE100" s="26"/>
      <c r="AF100" s="13"/>
      <c r="AH100" s="27"/>
      <c r="AI100" s="13"/>
      <c r="AK100" s="27"/>
      <c r="AL100" s="13"/>
      <c r="AN100" s="27"/>
    </row>
    <row r="101" spans="2:40" x14ac:dyDescent="0.25">
      <c r="B101" s="13"/>
      <c r="D101" s="27"/>
      <c r="E101" s="17"/>
      <c r="G101" s="27"/>
      <c r="H101" s="17"/>
      <c r="J101" s="28"/>
      <c r="K101" s="17"/>
      <c r="M101" s="27"/>
      <c r="N101" s="17"/>
      <c r="P101" s="27"/>
      <c r="Q101" s="13"/>
      <c r="S101" s="27"/>
      <c r="T101" s="17"/>
      <c r="V101" s="26"/>
      <c r="W101" s="13"/>
      <c r="Y101" s="26"/>
      <c r="Z101" s="13"/>
      <c r="AB101" s="27"/>
      <c r="AC101" s="26"/>
      <c r="AE101" s="26"/>
      <c r="AF101" s="13"/>
      <c r="AH101" s="27"/>
      <c r="AI101" s="13"/>
      <c r="AK101" s="27"/>
      <c r="AL101" s="13"/>
      <c r="AN101" s="27"/>
    </row>
    <row r="102" spans="2:40" x14ac:dyDescent="0.25">
      <c r="B102" s="13"/>
      <c r="D102" s="27"/>
      <c r="E102" s="17"/>
      <c r="G102" s="27"/>
      <c r="H102" s="17"/>
      <c r="J102" s="28"/>
      <c r="K102" s="17"/>
      <c r="M102" s="27"/>
      <c r="N102" s="17"/>
      <c r="P102" s="27"/>
      <c r="Q102" s="13"/>
      <c r="S102" s="27"/>
      <c r="T102" s="17"/>
      <c r="V102" s="26"/>
      <c r="W102" s="13"/>
      <c r="Y102" s="26"/>
      <c r="Z102" s="13"/>
      <c r="AB102" s="27"/>
      <c r="AC102" s="26"/>
      <c r="AE102" s="26"/>
      <c r="AF102" s="13"/>
      <c r="AH102" s="27"/>
      <c r="AI102" s="13"/>
      <c r="AK102" s="27"/>
      <c r="AL102" s="13"/>
      <c r="AN102" s="27"/>
    </row>
    <row r="103" spans="2:40" x14ac:dyDescent="0.25">
      <c r="B103" s="13"/>
      <c r="D103" s="27"/>
      <c r="E103" s="17"/>
      <c r="G103" s="27"/>
      <c r="H103" s="17"/>
      <c r="J103" s="28"/>
      <c r="K103" s="17"/>
      <c r="M103" s="27"/>
      <c r="N103" s="17"/>
      <c r="P103" s="27"/>
      <c r="Q103" s="13"/>
      <c r="S103" s="27"/>
      <c r="T103" s="17"/>
      <c r="V103" s="26"/>
      <c r="W103" s="13"/>
      <c r="Y103" s="26"/>
      <c r="Z103" s="13"/>
      <c r="AB103" s="27"/>
      <c r="AC103" s="26"/>
      <c r="AE103" s="26"/>
      <c r="AF103" s="13"/>
      <c r="AH103" s="27"/>
      <c r="AI103" s="13"/>
      <c r="AK103" s="27"/>
      <c r="AL103" s="13"/>
      <c r="AN103" s="27"/>
    </row>
    <row r="104" spans="2:40" x14ac:dyDescent="0.25">
      <c r="B104" s="13"/>
      <c r="D104" s="27"/>
      <c r="E104" s="17"/>
      <c r="G104" s="27"/>
      <c r="H104" s="17"/>
      <c r="J104" s="28"/>
      <c r="K104" s="17"/>
      <c r="M104" s="27"/>
      <c r="N104" s="17"/>
      <c r="P104" s="27"/>
      <c r="Q104" s="13"/>
      <c r="S104" s="27"/>
      <c r="T104" s="17"/>
      <c r="V104" s="26"/>
      <c r="W104" s="13"/>
      <c r="Y104" s="26"/>
      <c r="Z104" s="13"/>
      <c r="AB104" s="27"/>
      <c r="AC104" s="26"/>
      <c r="AE104" s="26"/>
      <c r="AF104" s="13"/>
      <c r="AH104" s="27"/>
      <c r="AI104" s="13"/>
      <c r="AK104" s="27"/>
      <c r="AL104" s="13"/>
      <c r="AN104" s="27"/>
    </row>
    <row r="105" spans="2:40" x14ac:dyDescent="0.25">
      <c r="B105" s="13"/>
      <c r="D105" s="27"/>
      <c r="E105" s="17"/>
      <c r="G105" s="27"/>
      <c r="H105" s="17"/>
      <c r="J105" s="28"/>
      <c r="K105" s="17"/>
      <c r="M105" s="27"/>
      <c r="N105" s="17"/>
      <c r="P105" s="27"/>
      <c r="Q105" s="13"/>
      <c r="S105" s="27"/>
      <c r="T105" s="17"/>
      <c r="V105" s="26"/>
      <c r="W105" s="13"/>
      <c r="Y105" s="26"/>
      <c r="Z105" s="13"/>
      <c r="AB105" s="27"/>
      <c r="AC105" s="26"/>
      <c r="AE105" s="26"/>
      <c r="AF105" s="13"/>
      <c r="AH105" s="27"/>
      <c r="AI105" s="13"/>
      <c r="AK105" s="27"/>
      <c r="AL105" s="13"/>
      <c r="AN105" s="27"/>
    </row>
    <row r="106" spans="2:40" x14ac:dyDescent="0.25">
      <c r="B106" s="13"/>
      <c r="D106" s="27"/>
      <c r="E106" s="17"/>
      <c r="G106" s="27"/>
      <c r="H106" s="17"/>
      <c r="J106" s="28"/>
      <c r="K106" s="17"/>
      <c r="M106" s="27"/>
      <c r="N106" s="17"/>
      <c r="P106" s="27"/>
      <c r="Q106" s="13"/>
      <c r="S106" s="27"/>
      <c r="T106" s="17"/>
      <c r="V106" s="26"/>
      <c r="W106" s="13"/>
      <c r="Y106" s="26"/>
      <c r="Z106" s="13"/>
      <c r="AB106" s="27"/>
      <c r="AC106" s="26"/>
      <c r="AE106" s="26"/>
      <c r="AF106" s="13"/>
      <c r="AH106" s="27"/>
      <c r="AI106" s="13"/>
      <c r="AK106" s="27"/>
      <c r="AL106" s="13"/>
      <c r="AN106" s="27"/>
    </row>
    <row r="107" spans="2:40" x14ac:dyDescent="0.25">
      <c r="B107" s="13"/>
      <c r="D107" s="27"/>
      <c r="E107" s="17"/>
      <c r="G107" s="27"/>
      <c r="H107" s="17"/>
      <c r="J107" s="28"/>
      <c r="K107" s="17"/>
      <c r="M107" s="27"/>
      <c r="N107" s="17"/>
      <c r="P107" s="27"/>
      <c r="Q107" s="13"/>
      <c r="S107" s="27"/>
      <c r="T107" s="17"/>
      <c r="V107" s="26"/>
      <c r="W107" s="13"/>
      <c r="Y107" s="26"/>
      <c r="Z107" s="13"/>
      <c r="AB107" s="27"/>
      <c r="AC107" s="26"/>
      <c r="AE107" s="26"/>
      <c r="AF107" s="13"/>
      <c r="AH107" s="27"/>
      <c r="AI107" s="13"/>
      <c r="AK107" s="27"/>
      <c r="AL107" s="13"/>
      <c r="AN107" s="27"/>
    </row>
    <row r="108" spans="2:40" x14ac:dyDescent="0.25">
      <c r="B108" s="13"/>
      <c r="D108" s="27"/>
      <c r="E108" s="17"/>
      <c r="G108" s="27"/>
      <c r="H108" s="17"/>
      <c r="J108" s="28"/>
      <c r="K108" s="17"/>
      <c r="M108" s="27"/>
      <c r="N108" s="17"/>
      <c r="P108" s="27"/>
      <c r="Q108" s="13"/>
      <c r="S108" s="27"/>
      <c r="T108" s="17"/>
      <c r="V108" s="26"/>
      <c r="W108" s="13"/>
      <c r="Y108" s="26"/>
      <c r="Z108" s="13"/>
      <c r="AB108" s="27"/>
      <c r="AC108" s="26"/>
      <c r="AE108" s="26"/>
      <c r="AF108" s="13"/>
      <c r="AH108" s="27"/>
      <c r="AI108" s="13"/>
      <c r="AK108" s="27"/>
      <c r="AL108" s="13"/>
      <c r="AN108" s="27"/>
    </row>
    <row r="109" spans="2:40" x14ac:dyDescent="0.25">
      <c r="B109" s="13"/>
      <c r="D109" s="27"/>
      <c r="E109" s="17"/>
      <c r="G109" s="27"/>
      <c r="H109" s="17"/>
      <c r="J109" s="28"/>
      <c r="K109" s="17"/>
      <c r="M109" s="27"/>
      <c r="N109" s="17"/>
      <c r="P109" s="27"/>
      <c r="Q109" s="13"/>
      <c r="S109" s="27"/>
      <c r="T109" s="17"/>
      <c r="V109" s="26"/>
      <c r="W109" s="13"/>
      <c r="Y109" s="26"/>
      <c r="Z109" s="13"/>
      <c r="AB109" s="27"/>
      <c r="AC109" s="26"/>
      <c r="AE109" s="26"/>
      <c r="AF109" s="13"/>
      <c r="AH109" s="27"/>
      <c r="AI109" s="13"/>
      <c r="AK109" s="27"/>
      <c r="AL109" s="13"/>
      <c r="AN109" s="27"/>
    </row>
    <row r="110" spans="2:40" x14ac:dyDescent="0.25">
      <c r="B110" s="13"/>
      <c r="D110" s="27"/>
      <c r="E110" s="17"/>
      <c r="G110" s="27"/>
      <c r="H110" s="17"/>
      <c r="J110" s="28"/>
      <c r="K110" s="17"/>
      <c r="M110" s="27"/>
      <c r="N110" s="17"/>
      <c r="P110" s="27"/>
      <c r="Q110" s="13"/>
      <c r="S110" s="27"/>
      <c r="T110" s="17"/>
      <c r="V110" s="26"/>
      <c r="W110" s="13"/>
      <c r="Y110" s="26"/>
      <c r="Z110" s="13"/>
      <c r="AB110" s="27"/>
      <c r="AC110" s="26"/>
      <c r="AE110" s="26"/>
      <c r="AF110" s="13"/>
      <c r="AH110" s="27"/>
      <c r="AI110" s="13"/>
      <c r="AK110" s="27"/>
      <c r="AL110" s="13"/>
      <c r="AN110" s="27"/>
    </row>
    <row r="111" spans="2:40" x14ac:dyDescent="0.25">
      <c r="B111" s="13"/>
      <c r="D111" s="27"/>
      <c r="E111" s="17"/>
      <c r="G111" s="27"/>
      <c r="H111" s="17"/>
      <c r="J111" s="28"/>
      <c r="K111" s="17"/>
      <c r="M111" s="27"/>
      <c r="N111" s="17"/>
      <c r="P111" s="27"/>
      <c r="Q111" s="13"/>
      <c r="S111" s="27"/>
      <c r="T111" s="17"/>
      <c r="V111" s="26"/>
      <c r="W111" s="13"/>
      <c r="Y111" s="26"/>
      <c r="Z111" s="13"/>
      <c r="AB111" s="27"/>
      <c r="AC111" s="26"/>
      <c r="AE111" s="26"/>
      <c r="AF111" s="13"/>
      <c r="AH111" s="27"/>
      <c r="AI111" s="13"/>
      <c r="AK111" s="27"/>
      <c r="AL111" s="13"/>
      <c r="AN111" s="27"/>
    </row>
    <row r="112" spans="2:40" x14ac:dyDescent="0.25">
      <c r="B112" s="13"/>
      <c r="D112" s="27"/>
      <c r="E112" s="17"/>
      <c r="G112" s="27"/>
      <c r="H112" s="17"/>
      <c r="J112" s="28"/>
      <c r="K112" s="17"/>
      <c r="M112" s="27"/>
      <c r="N112" s="17"/>
      <c r="P112" s="27"/>
      <c r="Q112" s="13"/>
      <c r="S112" s="27"/>
      <c r="T112" s="17"/>
      <c r="V112" s="26"/>
      <c r="W112" s="13"/>
      <c r="Y112" s="26"/>
      <c r="Z112" s="13"/>
      <c r="AB112" s="27"/>
      <c r="AC112" s="26"/>
      <c r="AE112" s="26"/>
      <c r="AF112" s="13"/>
      <c r="AH112" s="27"/>
      <c r="AI112" s="13"/>
      <c r="AK112" s="27"/>
      <c r="AL112" s="13"/>
      <c r="AN112" s="27"/>
    </row>
    <row r="113" spans="2:40" x14ac:dyDescent="0.25">
      <c r="B113" s="13"/>
      <c r="D113" s="27"/>
      <c r="E113" s="17"/>
      <c r="G113" s="27"/>
      <c r="H113" s="17"/>
      <c r="J113" s="28"/>
      <c r="K113" s="17"/>
      <c r="M113" s="27"/>
      <c r="N113" s="17"/>
      <c r="P113" s="27"/>
      <c r="Q113" s="13"/>
      <c r="S113" s="27"/>
      <c r="T113" s="17"/>
      <c r="V113" s="26"/>
      <c r="W113" s="13"/>
      <c r="Y113" s="26"/>
      <c r="Z113" s="13"/>
      <c r="AB113" s="27"/>
      <c r="AC113" s="26"/>
      <c r="AE113" s="26"/>
      <c r="AF113" s="13"/>
      <c r="AH113" s="27"/>
      <c r="AI113" s="13"/>
      <c r="AK113" s="27"/>
      <c r="AL113" s="13"/>
      <c r="AN113" s="27"/>
    </row>
    <row r="114" spans="2:40" x14ac:dyDescent="0.25">
      <c r="B114" s="13"/>
      <c r="D114" s="27"/>
      <c r="E114" s="17"/>
      <c r="G114" s="27"/>
      <c r="H114" s="17"/>
      <c r="J114" s="28"/>
      <c r="K114" s="17"/>
      <c r="M114" s="27"/>
      <c r="N114" s="17"/>
      <c r="P114" s="27"/>
      <c r="Q114" s="13"/>
      <c r="S114" s="27"/>
      <c r="T114" s="17"/>
      <c r="V114" s="26"/>
      <c r="W114" s="13"/>
      <c r="Y114" s="26"/>
      <c r="Z114" s="13"/>
      <c r="AB114" s="27"/>
      <c r="AC114" s="26"/>
      <c r="AE114" s="26"/>
      <c r="AF114" s="13"/>
      <c r="AH114" s="27"/>
      <c r="AI114" s="13"/>
      <c r="AK114" s="27"/>
      <c r="AL114" s="13"/>
      <c r="AN114" s="27"/>
    </row>
    <row r="115" spans="2:40" x14ac:dyDescent="0.25">
      <c r="B115" s="13"/>
      <c r="D115" s="27"/>
      <c r="E115" s="17"/>
      <c r="G115" s="27"/>
      <c r="H115" s="17"/>
      <c r="J115" s="28"/>
      <c r="K115" s="17"/>
      <c r="M115" s="27"/>
      <c r="N115" s="17"/>
      <c r="P115" s="27"/>
      <c r="Q115" s="13"/>
      <c r="S115" s="27"/>
      <c r="T115" s="17"/>
      <c r="V115" s="26"/>
      <c r="W115" s="13"/>
      <c r="Y115" s="26"/>
      <c r="Z115" s="13"/>
      <c r="AB115" s="27"/>
      <c r="AC115" s="26"/>
      <c r="AE115" s="26"/>
      <c r="AF115" s="13"/>
      <c r="AH115" s="27"/>
      <c r="AI115" s="13"/>
      <c r="AK115" s="27"/>
      <c r="AL115" s="13"/>
      <c r="AN115" s="27"/>
    </row>
    <row r="116" spans="2:40" x14ac:dyDescent="0.25">
      <c r="B116" s="13"/>
      <c r="D116" s="27"/>
      <c r="E116" s="17"/>
      <c r="G116" s="27"/>
      <c r="H116" s="17"/>
      <c r="J116" s="28"/>
      <c r="K116" s="17"/>
      <c r="M116" s="27"/>
      <c r="N116" s="17"/>
      <c r="P116" s="27"/>
      <c r="Q116" s="13"/>
      <c r="S116" s="27"/>
      <c r="T116" s="17"/>
      <c r="V116" s="26"/>
      <c r="W116" s="13"/>
      <c r="Y116" s="26"/>
      <c r="Z116" s="13"/>
      <c r="AB116" s="27"/>
      <c r="AC116" s="26"/>
      <c r="AE116" s="26"/>
      <c r="AF116" s="13"/>
      <c r="AH116" s="27"/>
      <c r="AI116" s="13"/>
      <c r="AK116" s="27"/>
      <c r="AL116" s="13"/>
      <c r="AN116" s="27"/>
    </row>
    <row r="117" spans="2:40" x14ac:dyDescent="0.25">
      <c r="B117" s="13"/>
      <c r="D117" s="27"/>
      <c r="E117" s="17"/>
      <c r="G117" s="27"/>
      <c r="H117" s="17"/>
      <c r="J117" s="28"/>
      <c r="K117" s="17"/>
      <c r="M117" s="27"/>
      <c r="N117" s="17"/>
      <c r="P117" s="27"/>
      <c r="Q117" s="13"/>
      <c r="S117" s="27"/>
      <c r="T117" s="17"/>
      <c r="V117" s="26"/>
      <c r="W117" s="13"/>
      <c r="Y117" s="26"/>
      <c r="Z117" s="13"/>
      <c r="AB117" s="27"/>
      <c r="AC117" s="26"/>
      <c r="AE117" s="26"/>
      <c r="AF117" s="13"/>
      <c r="AH117" s="27"/>
      <c r="AI117" s="13"/>
      <c r="AK117" s="27"/>
      <c r="AL117" s="13"/>
      <c r="AN117" s="27"/>
    </row>
    <row r="118" spans="2:40" x14ac:dyDescent="0.25">
      <c r="B118" s="13"/>
      <c r="D118" s="27"/>
      <c r="E118" s="17"/>
      <c r="G118" s="27"/>
      <c r="H118" s="17"/>
      <c r="J118" s="28"/>
      <c r="K118" s="17"/>
      <c r="M118" s="27"/>
      <c r="N118" s="17"/>
      <c r="P118" s="27"/>
      <c r="Q118" s="13"/>
      <c r="S118" s="27"/>
      <c r="T118" s="17"/>
      <c r="V118" s="26"/>
      <c r="W118" s="13"/>
      <c r="Y118" s="26"/>
      <c r="Z118" s="13"/>
      <c r="AB118" s="27"/>
      <c r="AC118" s="26"/>
      <c r="AE118" s="26"/>
      <c r="AF118" s="13"/>
      <c r="AH118" s="27"/>
      <c r="AI118" s="13"/>
      <c r="AK118" s="27"/>
      <c r="AL118" s="13"/>
      <c r="AN118" s="27"/>
    </row>
    <row r="119" spans="2:40" x14ac:dyDescent="0.25">
      <c r="B119" s="13"/>
      <c r="D119" s="27"/>
      <c r="E119" s="17"/>
      <c r="G119" s="27"/>
      <c r="H119" s="17"/>
      <c r="J119" s="28"/>
      <c r="K119" s="17"/>
      <c r="M119" s="27"/>
      <c r="N119" s="17"/>
      <c r="P119" s="27"/>
      <c r="Q119" s="13"/>
      <c r="S119" s="27"/>
      <c r="T119" s="17"/>
      <c r="V119" s="26"/>
      <c r="W119" s="13"/>
      <c r="Y119" s="26"/>
      <c r="Z119" s="13"/>
      <c r="AB119" s="27"/>
      <c r="AC119" s="26"/>
      <c r="AE119" s="26"/>
      <c r="AF119" s="13"/>
      <c r="AH119" s="27"/>
      <c r="AI119" s="13"/>
      <c r="AK119" s="27"/>
      <c r="AL119" s="13"/>
      <c r="AN119" s="27"/>
    </row>
    <row r="120" spans="2:40" x14ac:dyDescent="0.25">
      <c r="B120" s="13"/>
      <c r="D120" s="27"/>
      <c r="E120" s="17"/>
      <c r="G120" s="27"/>
      <c r="H120" s="17"/>
      <c r="J120" s="28"/>
      <c r="K120" s="17"/>
      <c r="M120" s="27"/>
      <c r="N120" s="17"/>
      <c r="P120" s="27"/>
      <c r="Q120" s="13"/>
      <c r="S120" s="27"/>
      <c r="T120" s="17"/>
      <c r="V120" s="26"/>
      <c r="W120" s="13"/>
      <c r="Y120" s="26"/>
      <c r="Z120" s="13"/>
      <c r="AB120" s="27"/>
      <c r="AC120" s="26"/>
      <c r="AE120" s="26"/>
      <c r="AF120" s="13"/>
      <c r="AH120" s="27"/>
      <c r="AI120" s="13"/>
      <c r="AK120" s="27"/>
      <c r="AL120" s="13"/>
      <c r="AN120" s="27"/>
    </row>
    <row r="121" spans="2:40" x14ac:dyDescent="0.25">
      <c r="B121" s="13"/>
      <c r="D121" s="27"/>
      <c r="E121" s="17"/>
      <c r="G121" s="27"/>
      <c r="H121" s="17"/>
      <c r="J121" s="28"/>
      <c r="K121" s="17"/>
      <c r="M121" s="27"/>
      <c r="N121" s="17"/>
      <c r="P121" s="27"/>
      <c r="Q121" s="13"/>
      <c r="S121" s="27"/>
      <c r="T121" s="17"/>
      <c r="V121" s="26"/>
      <c r="W121" s="13"/>
      <c r="Y121" s="26"/>
      <c r="Z121" s="13"/>
      <c r="AB121" s="27"/>
      <c r="AC121" s="26"/>
      <c r="AE121" s="26"/>
      <c r="AF121" s="13"/>
      <c r="AH121" s="27"/>
      <c r="AI121" s="13"/>
      <c r="AK121" s="27"/>
      <c r="AL121" s="13"/>
      <c r="AN121" s="27"/>
    </row>
    <row r="122" spans="2:40" x14ac:dyDescent="0.25">
      <c r="B122" s="13"/>
      <c r="D122" s="27"/>
      <c r="E122" s="17"/>
      <c r="G122" s="27"/>
      <c r="H122" s="17"/>
      <c r="J122" s="28"/>
      <c r="K122" s="17"/>
      <c r="M122" s="27"/>
      <c r="N122" s="17"/>
      <c r="P122" s="27"/>
      <c r="Q122" s="13"/>
      <c r="S122" s="27"/>
      <c r="T122" s="17"/>
      <c r="V122" s="26"/>
      <c r="W122" s="13"/>
      <c r="Y122" s="26"/>
      <c r="Z122" s="13"/>
      <c r="AB122" s="27"/>
      <c r="AC122" s="26"/>
      <c r="AE122" s="26"/>
      <c r="AF122" s="13"/>
      <c r="AH122" s="27"/>
      <c r="AI122" s="13"/>
      <c r="AK122" s="27"/>
      <c r="AL122" s="13"/>
      <c r="AN122" s="27"/>
    </row>
    <row r="123" spans="2:40" x14ac:dyDescent="0.25">
      <c r="B123" s="13"/>
      <c r="D123" s="27"/>
      <c r="E123" s="17"/>
      <c r="G123" s="27"/>
      <c r="H123" s="17"/>
      <c r="J123" s="28"/>
      <c r="K123" s="17"/>
      <c r="M123" s="27"/>
      <c r="N123" s="17"/>
      <c r="P123" s="27"/>
      <c r="Q123" s="13"/>
      <c r="S123" s="27"/>
      <c r="T123" s="17"/>
      <c r="V123" s="26"/>
      <c r="W123" s="13"/>
      <c r="Y123" s="26"/>
      <c r="Z123" s="13"/>
      <c r="AB123" s="27"/>
      <c r="AC123" s="26"/>
      <c r="AE123" s="26"/>
      <c r="AF123" s="13"/>
      <c r="AH123" s="27"/>
      <c r="AI123" s="13"/>
      <c r="AK123" s="27"/>
      <c r="AL123" s="13"/>
      <c r="AN123" s="27"/>
    </row>
    <row r="124" spans="2:40" x14ac:dyDescent="0.25">
      <c r="B124" s="13"/>
      <c r="D124" s="27"/>
      <c r="E124" s="17"/>
      <c r="G124" s="27"/>
      <c r="H124" s="17"/>
      <c r="J124" s="28"/>
      <c r="K124" s="17"/>
      <c r="M124" s="27"/>
      <c r="N124" s="17"/>
      <c r="P124" s="27"/>
      <c r="Q124" s="13"/>
      <c r="S124" s="27"/>
      <c r="T124" s="17"/>
      <c r="V124" s="26"/>
      <c r="W124" s="13"/>
      <c r="Y124" s="26"/>
      <c r="Z124" s="13"/>
      <c r="AB124" s="27"/>
      <c r="AC124" s="26"/>
      <c r="AE124" s="26"/>
      <c r="AF124" s="13"/>
      <c r="AH124" s="27"/>
      <c r="AI124" s="13"/>
      <c r="AK124" s="27"/>
      <c r="AL124" s="13"/>
      <c r="AN124" s="27"/>
    </row>
    <row r="125" spans="2:40" x14ac:dyDescent="0.25">
      <c r="B125" s="13"/>
      <c r="D125" s="27"/>
      <c r="E125" s="17"/>
      <c r="G125" s="27"/>
      <c r="H125" s="17"/>
      <c r="J125" s="28"/>
      <c r="K125" s="17"/>
      <c r="M125" s="27"/>
      <c r="N125" s="17"/>
      <c r="P125" s="27"/>
      <c r="Q125" s="13"/>
      <c r="S125" s="27"/>
      <c r="T125" s="17"/>
      <c r="V125" s="26"/>
      <c r="W125" s="13"/>
      <c r="Y125" s="26"/>
      <c r="Z125" s="13"/>
      <c r="AB125" s="27"/>
      <c r="AC125" s="26"/>
      <c r="AE125" s="26"/>
      <c r="AF125" s="13"/>
      <c r="AH125" s="27"/>
      <c r="AI125" s="13"/>
      <c r="AK125" s="27"/>
      <c r="AL125" s="13"/>
      <c r="AN125" s="27"/>
    </row>
    <row r="126" spans="2:40" x14ac:dyDescent="0.25">
      <c r="B126" s="13"/>
      <c r="D126" s="27"/>
      <c r="E126" s="17"/>
      <c r="G126" s="27"/>
      <c r="H126" s="17"/>
      <c r="J126" s="28"/>
      <c r="K126" s="17"/>
      <c r="M126" s="27"/>
      <c r="N126" s="17"/>
      <c r="P126" s="27"/>
      <c r="Q126" s="13"/>
      <c r="S126" s="27"/>
      <c r="T126" s="17"/>
      <c r="V126" s="26"/>
      <c r="W126" s="13"/>
      <c r="Y126" s="26"/>
      <c r="Z126" s="13"/>
      <c r="AB126" s="27"/>
      <c r="AC126" s="26"/>
      <c r="AE126" s="26"/>
      <c r="AF126" s="13"/>
      <c r="AH126" s="27"/>
      <c r="AI126" s="13"/>
      <c r="AK126" s="27"/>
      <c r="AL126" s="13"/>
      <c r="AN126" s="27"/>
    </row>
    <row r="127" spans="2:40" x14ac:dyDescent="0.25">
      <c r="B127" s="13"/>
      <c r="D127" s="27"/>
      <c r="E127" s="17"/>
      <c r="G127" s="27"/>
      <c r="H127" s="17"/>
      <c r="J127" s="28"/>
      <c r="K127" s="17"/>
      <c r="M127" s="27"/>
      <c r="N127" s="17"/>
      <c r="P127" s="27"/>
      <c r="Q127" s="13"/>
      <c r="S127" s="27"/>
      <c r="T127" s="17"/>
      <c r="V127" s="26"/>
      <c r="W127" s="13"/>
      <c r="Y127" s="26"/>
      <c r="Z127" s="13"/>
      <c r="AB127" s="27"/>
      <c r="AC127" s="26"/>
      <c r="AE127" s="26"/>
      <c r="AF127" s="13"/>
      <c r="AH127" s="27"/>
      <c r="AI127" s="13"/>
      <c r="AK127" s="27"/>
      <c r="AL127" s="13"/>
      <c r="AN127" s="27"/>
    </row>
    <row r="128" spans="2:40" x14ac:dyDescent="0.25">
      <c r="B128" s="13"/>
      <c r="D128" s="27"/>
      <c r="E128" s="17"/>
      <c r="G128" s="27"/>
      <c r="H128" s="17"/>
      <c r="J128" s="28"/>
      <c r="K128" s="17"/>
      <c r="M128" s="27"/>
      <c r="N128" s="17"/>
      <c r="P128" s="27"/>
      <c r="Q128" s="13"/>
      <c r="S128" s="27"/>
      <c r="T128" s="17"/>
      <c r="V128" s="26"/>
      <c r="W128" s="13"/>
      <c r="Y128" s="26"/>
      <c r="Z128" s="13"/>
      <c r="AB128" s="27"/>
      <c r="AC128" s="26"/>
      <c r="AE128" s="26"/>
      <c r="AF128" s="13"/>
      <c r="AH128" s="27"/>
      <c r="AI128" s="13"/>
      <c r="AK128" s="27"/>
      <c r="AL128" s="13"/>
      <c r="AN128" s="27"/>
    </row>
    <row r="129" spans="2:40" x14ac:dyDescent="0.25">
      <c r="B129" s="13"/>
      <c r="D129" s="27"/>
      <c r="E129" s="17"/>
      <c r="G129" s="27"/>
      <c r="H129" s="17"/>
      <c r="J129" s="28"/>
      <c r="K129" s="17"/>
      <c r="M129" s="27"/>
      <c r="N129" s="17"/>
      <c r="P129" s="27"/>
      <c r="Q129" s="13"/>
      <c r="S129" s="27"/>
      <c r="T129" s="17"/>
      <c r="V129" s="26"/>
      <c r="W129" s="13"/>
      <c r="Y129" s="26"/>
      <c r="Z129" s="13"/>
      <c r="AB129" s="27"/>
      <c r="AC129" s="26"/>
      <c r="AE129" s="26"/>
      <c r="AF129" s="13"/>
      <c r="AH129" s="27"/>
      <c r="AI129" s="13"/>
      <c r="AK129" s="27"/>
      <c r="AL129" s="13"/>
      <c r="AN129" s="27"/>
    </row>
    <row r="130" spans="2:40" x14ac:dyDescent="0.25">
      <c r="B130" s="13"/>
      <c r="D130" s="27"/>
      <c r="E130" s="17"/>
      <c r="G130" s="27"/>
      <c r="H130" s="17"/>
      <c r="J130" s="28"/>
      <c r="K130" s="17"/>
      <c r="M130" s="27"/>
      <c r="N130" s="17"/>
      <c r="P130" s="27"/>
      <c r="Q130" s="13"/>
      <c r="S130" s="27"/>
      <c r="T130" s="17"/>
      <c r="V130" s="26"/>
      <c r="W130" s="13"/>
      <c r="Y130" s="26"/>
      <c r="Z130" s="13"/>
      <c r="AB130" s="27"/>
      <c r="AC130" s="26"/>
      <c r="AE130" s="26"/>
      <c r="AF130" s="13"/>
      <c r="AH130" s="27"/>
      <c r="AI130" s="13"/>
      <c r="AK130" s="27"/>
      <c r="AL130" s="13"/>
      <c r="AN130" s="27"/>
    </row>
    <row r="131" spans="2:40" x14ac:dyDescent="0.25">
      <c r="B131" s="13"/>
      <c r="D131" s="27"/>
      <c r="E131" s="17"/>
      <c r="G131" s="27"/>
      <c r="H131" s="17"/>
      <c r="J131" s="28"/>
      <c r="K131" s="17"/>
      <c r="M131" s="27"/>
      <c r="N131" s="17"/>
      <c r="P131" s="27"/>
      <c r="Q131" s="13"/>
      <c r="S131" s="27"/>
      <c r="T131" s="17"/>
      <c r="V131" s="26"/>
      <c r="W131" s="13"/>
      <c r="Y131" s="26"/>
      <c r="Z131" s="13"/>
      <c r="AB131" s="27"/>
      <c r="AC131" s="26"/>
      <c r="AE131" s="26"/>
      <c r="AF131" s="13"/>
      <c r="AH131" s="27"/>
      <c r="AI131" s="13"/>
      <c r="AK131" s="27"/>
      <c r="AL131" s="13"/>
      <c r="AN131" s="27"/>
    </row>
    <row r="132" spans="2:40" x14ac:dyDescent="0.25">
      <c r="B132" s="13"/>
      <c r="D132" s="27"/>
      <c r="E132" s="17"/>
      <c r="G132" s="27"/>
      <c r="H132" s="17"/>
      <c r="J132" s="28"/>
      <c r="K132" s="17"/>
      <c r="M132" s="27"/>
      <c r="N132" s="17"/>
      <c r="P132" s="27"/>
      <c r="Q132" s="13"/>
      <c r="S132" s="27"/>
      <c r="T132" s="17"/>
      <c r="V132" s="26"/>
      <c r="W132" s="13"/>
      <c r="Y132" s="26"/>
      <c r="Z132" s="13"/>
      <c r="AB132" s="27"/>
      <c r="AC132" s="26"/>
      <c r="AE132" s="26"/>
      <c r="AF132" s="13"/>
      <c r="AH132" s="27"/>
      <c r="AI132" s="13"/>
      <c r="AK132" s="27"/>
      <c r="AL132" s="13"/>
      <c r="AN132" s="27"/>
    </row>
    <row r="133" spans="2:40" x14ac:dyDescent="0.25">
      <c r="B133" s="13"/>
      <c r="D133" s="27"/>
      <c r="E133" s="17"/>
      <c r="G133" s="27"/>
      <c r="H133" s="17"/>
      <c r="J133" s="28"/>
      <c r="K133" s="17"/>
      <c r="M133" s="27"/>
      <c r="N133" s="17"/>
      <c r="P133" s="27"/>
      <c r="Q133" s="13"/>
      <c r="S133" s="27"/>
      <c r="T133" s="17"/>
      <c r="V133" s="26"/>
      <c r="W133" s="13"/>
      <c r="Y133" s="26"/>
      <c r="Z133" s="13"/>
      <c r="AB133" s="27"/>
      <c r="AC133" s="26"/>
      <c r="AE133" s="26"/>
      <c r="AF133" s="13"/>
      <c r="AH133" s="27"/>
      <c r="AI133" s="13"/>
      <c r="AK133" s="27"/>
      <c r="AL133" s="13"/>
      <c r="AN133" s="27"/>
    </row>
    <row r="134" spans="2:40" x14ac:dyDescent="0.25">
      <c r="B134" s="13"/>
      <c r="D134" s="27"/>
      <c r="E134" s="17"/>
      <c r="G134" s="27"/>
      <c r="H134" s="17"/>
      <c r="J134" s="28"/>
      <c r="K134" s="17"/>
      <c r="M134" s="27"/>
      <c r="N134" s="17"/>
      <c r="P134" s="27"/>
      <c r="Q134" s="13"/>
      <c r="S134" s="27"/>
      <c r="T134" s="17"/>
      <c r="V134" s="26"/>
      <c r="W134" s="13"/>
      <c r="Y134" s="26"/>
      <c r="Z134" s="13"/>
      <c r="AB134" s="27"/>
      <c r="AC134" s="26"/>
      <c r="AE134" s="26"/>
      <c r="AF134" s="13"/>
      <c r="AH134" s="27"/>
      <c r="AI134" s="13"/>
      <c r="AK134" s="27"/>
      <c r="AL134" s="13"/>
      <c r="AN134" s="27"/>
    </row>
    <row r="135" spans="2:40" x14ac:dyDescent="0.25">
      <c r="B135" s="13"/>
      <c r="D135" s="27"/>
      <c r="E135" s="17"/>
      <c r="G135" s="27"/>
      <c r="H135" s="17"/>
      <c r="J135" s="28"/>
      <c r="K135" s="17"/>
      <c r="M135" s="27"/>
      <c r="N135" s="17"/>
      <c r="P135" s="27"/>
      <c r="Q135" s="13"/>
      <c r="S135" s="27"/>
      <c r="T135" s="17"/>
      <c r="V135" s="26"/>
      <c r="W135" s="13"/>
      <c r="Y135" s="26"/>
      <c r="Z135" s="13"/>
      <c r="AB135" s="27"/>
      <c r="AC135" s="26"/>
      <c r="AE135" s="26"/>
      <c r="AF135" s="13"/>
      <c r="AH135" s="27"/>
      <c r="AI135" s="13"/>
      <c r="AK135" s="27"/>
      <c r="AL135" s="13"/>
      <c r="AN135" s="27"/>
    </row>
    <row r="136" spans="2:40" x14ac:dyDescent="0.25">
      <c r="B136" s="13"/>
      <c r="D136" s="27"/>
      <c r="E136" s="17"/>
      <c r="G136" s="27"/>
      <c r="H136" s="17"/>
      <c r="J136" s="28"/>
      <c r="K136" s="17"/>
      <c r="M136" s="27"/>
      <c r="N136" s="17"/>
      <c r="P136" s="27"/>
      <c r="Q136" s="13"/>
      <c r="S136" s="27"/>
      <c r="T136" s="17"/>
      <c r="V136" s="26"/>
      <c r="W136" s="13"/>
      <c r="Y136" s="26"/>
      <c r="Z136" s="13"/>
      <c r="AB136" s="27"/>
      <c r="AC136" s="26"/>
      <c r="AE136" s="26"/>
      <c r="AF136" s="13"/>
      <c r="AH136" s="27"/>
      <c r="AI136" s="13"/>
      <c r="AK136" s="27"/>
      <c r="AL136" s="13"/>
      <c r="AN136" s="27"/>
    </row>
    <row r="137" spans="2:40" x14ac:dyDescent="0.25">
      <c r="B137" s="13"/>
      <c r="D137" s="27"/>
      <c r="E137" s="17"/>
      <c r="G137" s="27"/>
      <c r="H137" s="17"/>
      <c r="J137" s="28"/>
      <c r="K137" s="17"/>
      <c r="M137" s="27"/>
      <c r="N137" s="17"/>
      <c r="P137" s="27"/>
      <c r="Q137" s="13"/>
      <c r="S137" s="27"/>
      <c r="T137" s="17"/>
      <c r="V137" s="26"/>
      <c r="W137" s="13"/>
      <c r="Y137" s="26"/>
      <c r="Z137" s="13"/>
      <c r="AB137" s="27"/>
      <c r="AC137" s="26"/>
      <c r="AE137" s="26"/>
      <c r="AF137" s="13"/>
      <c r="AH137" s="27"/>
      <c r="AI137" s="13"/>
      <c r="AK137" s="27"/>
      <c r="AL137" s="13"/>
      <c r="AN137" s="27"/>
    </row>
    <row r="138" spans="2:40" x14ac:dyDescent="0.25">
      <c r="B138" s="13"/>
      <c r="D138" s="27"/>
      <c r="E138" s="17"/>
      <c r="G138" s="27"/>
      <c r="H138" s="17"/>
      <c r="J138" s="28"/>
      <c r="K138" s="17"/>
      <c r="M138" s="27"/>
      <c r="N138" s="17"/>
      <c r="P138" s="27"/>
      <c r="Q138" s="13"/>
      <c r="S138" s="27"/>
      <c r="T138" s="17"/>
      <c r="V138" s="26"/>
      <c r="W138" s="13"/>
      <c r="Y138" s="26"/>
      <c r="Z138" s="13"/>
      <c r="AB138" s="27"/>
      <c r="AC138" s="26"/>
      <c r="AE138" s="26"/>
      <c r="AF138" s="13"/>
      <c r="AH138" s="27"/>
      <c r="AI138" s="13"/>
      <c r="AK138" s="27"/>
      <c r="AL138" s="13"/>
      <c r="AN138" s="27"/>
    </row>
    <row r="139" spans="2:40" x14ac:dyDescent="0.25">
      <c r="B139" s="13"/>
      <c r="D139" s="27"/>
      <c r="E139" s="17"/>
      <c r="G139" s="27"/>
      <c r="H139" s="17"/>
      <c r="J139" s="28"/>
      <c r="K139" s="17"/>
      <c r="M139" s="27"/>
      <c r="N139" s="17"/>
      <c r="P139" s="27"/>
      <c r="Q139" s="13"/>
      <c r="S139" s="27"/>
      <c r="T139" s="17"/>
      <c r="V139" s="26"/>
      <c r="W139" s="13"/>
      <c r="Y139" s="26"/>
      <c r="Z139" s="13"/>
      <c r="AB139" s="27"/>
      <c r="AC139" s="26"/>
      <c r="AE139" s="26"/>
      <c r="AF139" s="13"/>
      <c r="AH139" s="27"/>
      <c r="AI139" s="13"/>
      <c r="AK139" s="27"/>
      <c r="AL139" s="13"/>
      <c r="AN139" s="27"/>
    </row>
    <row r="140" spans="2:40" x14ac:dyDescent="0.25">
      <c r="B140" s="13"/>
      <c r="D140" s="27"/>
      <c r="E140" s="17"/>
      <c r="G140" s="27"/>
      <c r="H140" s="17"/>
      <c r="J140" s="28"/>
      <c r="K140" s="17"/>
      <c r="M140" s="27"/>
      <c r="N140" s="17"/>
      <c r="P140" s="27"/>
      <c r="Q140" s="13"/>
      <c r="S140" s="27"/>
      <c r="T140" s="17"/>
      <c r="V140" s="26"/>
      <c r="W140" s="13"/>
      <c r="Y140" s="26"/>
      <c r="Z140" s="13"/>
      <c r="AB140" s="27"/>
      <c r="AC140" s="26"/>
      <c r="AE140" s="26"/>
      <c r="AF140" s="13"/>
      <c r="AH140" s="27"/>
      <c r="AI140" s="13"/>
      <c r="AK140" s="27"/>
      <c r="AL140" s="13"/>
      <c r="AN140" s="27"/>
    </row>
    <row r="141" spans="2:40" x14ac:dyDescent="0.25">
      <c r="B141" s="13"/>
      <c r="D141" s="27"/>
      <c r="E141" s="17"/>
      <c r="G141" s="27"/>
      <c r="H141" s="17"/>
      <c r="J141" s="28"/>
      <c r="K141" s="17"/>
      <c r="M141" s="27"/>
      <c r="N141" s="17"/>
      <c r="P141" s="27"/>
      <c r="Q141" s="13"/>
      <c r="S141" s="27"/>
      <c r="T141" s="17"/>
      <c r="V141" s="26"/>
      <c r="W141" s="13"/>
      <c r="Y141" s="26"/>
      <c r="Z141" s="13"/>
      <c r="AB141" s="27"/>
      <c r="AC141" s="26"/>
      <c r="AE141" s="26"/>
      <c r="AF141" s="13"/>
      <c r="AH141" s="27"/>
      <c r="AI141" s="13"/>
      <c r="AK141" s="27"/>
      <c r="AL141" s="13"/>
      <c r="AN141" s="27"/>
    </row>
    <row r="142" spans="2:40" x14ac:dyDescent="0.25">
      <c r="B142" s="13"/>
      <c r="D142" s="27"/>
      <c r="E142" s="17"/>
      <c r="G142" s="27"/>
      <c r="H142" s="17"/>
      <c r="J142" s="28"/>
      <c r="K142" s="17"/>
      <c r="M142" s="27"/>
      <c r="N142" s="17"/>
      <c r="P142" s="27"/>
      <c r="Q142" s="13"/>
      <c r="S142" s="27"/>
      <c r="T142" s="17"/>
      <c r="V142" s="26"/>
      <c r="W142" s="13"/>
      <c r="Y142" s="26"/>
      <c r="Z142" s="13"/>
      <c r="AB142" s="27"/>
      <c r="AC142" s="26"/>
      <c r="AE142" s="26"/>
      <c r="AF142" s="13"/>
      <c r="AH142" s="27"/>
      <c r="AI142" s="13"/>
      <c r="AK142" s="27"/>
      <c r="AL142" s="13"/>
      <c r="AN142" s="27"/>
    </row>
    <row r="143" spans="2:40" x14ac:dyDescent="0.25">
      <c r="B143" s="13"/>
      <c r="D143" s="27"/>
      <c r="E143" s="17"/>
      <c r="G143" s="27"/>
      <c r="H143" s="17"/>
      <c r="J143" s="28"/>
      <c r="K143" s="17"/>
      <c r="M143" s="27"/>
      <c r="N143" s="17"/>
      <c r="P143" s="27"/>
      <c r="Q143" s="13"/>
      <c r="S143" s="27"/>
      <c r="T143" s="17"/>
      <c r="V143" s="26"/>
      <c r="W143" s="13"/>
      <c r="Y143" s="26"/>
      <c r="Z143" s="13"/>
      <c r="AB143" s="27"/>
      <c r="AC143" s="26"/>
      <c r="AE143" s="26"/>
      <c r="AF143" s="13"/>
      <c r="AH143" s="27"/>
      <c r="AI143" s="13"/>
      <c r="AK143" s="27"/>
      <c r="AL143" s="13"/>
      <c r="AN143" s="27"/>
    </row>
    <row r="144" spans="2:40" x14ac:dyDescent="0.25">
      <c r="B144" s="13"/>
      <c r="D144" s="27"/>
      <c r="E144" s="17"/>
      <c r="G144" s="27"/>
      <c r="H144" s="17"/>
      <c r="J144" s="28"/>
      <c r="K144" s="17"/>
      <c r="M144" s="27"/>
      <c r="N144" s="17"/>
      <c r="P144" s="27"/>
      <c r="Q144" s="13"/>
      <c r="S144" s="27"/>
      <c r="T144" s="17"/>
      <c r="V144" s="26"/>
      <c r="W144" s="13"/>
      <c r="Y144" s="26"/>
      <c r="Z144" s="13"/>
      <c r="AB144" s="27"/>
      <c r="AC144" s="26"/>
      <c r="AE144" s="26"/>
      <c r="AF144" s="13"/>
      <c r="AH144" s="27"/>
      <c r="AI144" s="13"/>
      <c r="AK144" s="27"/>
      <c r="AL144" s="13"/>
      <c r="AN144" s="27"/>
    </row>
    <row r="145" spans="2:40" x14ac:dyDescent="0.25">
      <c r="B145" s="13"/>
      <c r="D145" s="27"/>
      <c r="E145" s="17"/>
      <c r="G145" s="27"/>
      <c r="H145" s="17"/>
      <c r="J145" s="28"/>
      <c r="K145" s="17"/>
      <c r="M145" s="27"/>
      <c r="N145" s="17"/>
      <c r="P145" s="27"/>
      <c r="Q145" s="13"/>
      <c r="S145" s="27"/>
      <c r="T145" s="17"/>
      <c r="V145" s="26"/>
      <c r="W145" s="13"/>
      <c r="Y145" s="26"/>
      <c r="Z145" s="13"/>
      <c r="AB145" s="27"/>
      <c r="AC145" s="26"/>
      <c r="AE145" s="26"/>
      <c r="AF145" s="13"/>
      <c r="AH145" s="27"/>
      <c r="AI145" s="13"/>
      <c r="AK145" s="27"/>
      <c r="AL145" s="13"/>
      <c r="AN145" s="27"/>
    </row>
    <row r="146" spans="2:40" x14ac:dyDescent="0.25">
      <c r="B146" s="13"/>
      <c r="D146" s="27"/>
      <c r="E146" s="17"/>
      <c r="G146" s="27"/>
      <c r="H146" s="17"/>
      <c r="J146" s="28"/>
      <c r="K146" s="17"/>
      <c r="M146" s="27"/>
      <c r="N146" s="17"/>
      <c r="P146" s="27"/>
      <c r="Q146" s="13"/>
      <c r="S146" s="27"/>
      <c r="T146" s="17"/>
      <c r="V146" s="26"/>
      <c r="W146" s="13"/>
      <c r="Y146" s="26"/>
      <c r="Z146" s="13"/>
      <c r="AB146" s="27"/>
      <c r="AC146" s="26"/>
      <c r="AE146" s="26"/>
      <c r="AF146" s="13"/>
      <c r="AH146" s="27"/>
      <c r="AI146" s="13"/>
      <c r="AK146" s="27"/>
      <c r="AL146" s="13"/>
      <c r="AN146" s="27"/>
    </row>
    <row r="147" spans="2:40" x14ac:dyDescent="0.25">
      <c r="B147" s="13"/>
      <c r="D147" s="27"/>
      <c r="E147" s="17"/>
      <c r="G147" s="27"/>
      <c r="H147" s="17"/>
      <c r="J147" s="28"/>
      <c r="K147" s="17"/>
      <c r="M147" s="27"/>
      <c r="N147" s="17"/>
      <c r="P147" s="27"/>
      <c r="Q147" s="13"/>
      <c r="S147" s="27"/>
      <c r="T147" s="17"/>
      <c r="V147" s="26"/>
      <c r="W147" s="13"/>
      <c r="Y147" s="26"/>
      <c r="Z147" s="13"/>
      <c r="AB147" s="27"/>
      <c r="AC147" s="26"/>
      <c r="AE147" s="26"/>
      <c r="AF147" s="13"/>
      <c r="AH147" s="27"/>
      <c r="AI147" s="13"/>
      <c r="AK147" s="27"/>
      <c r="AL147" s="13"/>
      <c r="AN147" s="27"/>
    </row>
    <row r="148" spans="2:40" x14ac:dyDescent="0.25">
      <c r="B148" s="13"/>
      <c r="D148" s="27"/>
      <c r="E148" s="17"/>
      <c r="G148" s="27"/>
      <c r="H148" s="17"/>
      <c r="J148" s="28"/>
      <c r="K148" s="17"/>
      <c r="M148" s="27"/>
      <c r="N148" s="17"/>
      <c r="P148" s="27"/>
      <c r="Q148" s="13"/>
      <c r="S148" s="27"/>
      <c r="T148" s="17"/>
      <c r="V148" s="26"/>
      <c r="W148" s="13"/>
      <c r="Y148" s="26"/>
      <c r="Z148" s="13"/>
      <c r="AB148" s="27"/>
      <c r="AC148" s="26"/>
      <c r="AE148" s="26"/>
      <c r="AF148" s="13"/>
      <c r="AH148" s="27"/>
      <c r="AI148" s="13"/>
      <c r="AK148" s="27"/>
      <c r="AL148" s="13"/>
      <c r="AN148" s="27"/>
    </row>
    <row r="149" spans="2:40" x14ac:dyDescent="0.25">
      <c r="B149" s="13"/>
      <c r="D149" s="27"/>
      <c r="E149" s="17"/>
      <c r="G149" s="27"/>
      <c r="H149" s="17"/>
      <c r="J149" s="28"/>
      <c r="K149" s="17"/>
      <c r="M149" s="27"/>
      <c r="N149" s="17"/>
      <c r="P149" s="27"/>
      <c r="Q149" s="13"/>
      <c r="S149" s="27"/>
      <c r="T149" s="17"/>
      <c r="V149" s="26"/>
      <c r="W149" s="13"/>
      <c r="Y149" s="26"/>
      <c r="Z149" s="13"/>
      <c r="AB149" s="27"/>
      <c r="AC149" s="26"/>
      <c r="AE149" s="26"/>
      <c r="AF149" s="13"/>
      <c r="AH149" s="27"/>
      <c r="AI149" s="13"/>
      <c r="AK149" s="27"/>
      <c r="AL149" s="13"/>
      <c r="AN149" s="27"/>
    </row>
    <row r="150" spans="2:40" x14ac:dyDescent="0.25">
      <c r="B150" s="13"/>
      <c r="D150" s="27"/>
      <c r="E150" s="17"/>
      <c r="G150" s="27"/>
      <c r="H150" s="17"/>
      <c r="J150" s="28"/>
      <c r="K150" s="17"/>
      <c r="M150" s="27"/>
      <c r="N150" s="17"/>
      <c r="P150" s="27"/>
      <c r="Q150" s="13"/>
      <c r="S150" s="27"/>
      <c r="T150" s="17"/>
      <c r="V150" s="26"/>
      <c r="W150" s="13"/>
      <c r="Y150" s="26"/>
      <c r="Z150" s="13"/>
      <c r="AB150" s="27"/>
      <c r="AC150" s="26"/>
      <c r="AE150" s="26"/>
      <c r="AF150" s="13"/>
      <c r="AH150" s="27"/>
      <c r="AI150" s="13"/>
      <c r="AK150" s="27"/>
      <c r="AL150" s="13"/>
      <c r="AN150" s="27"/>
    </row>
    <row r="151" spans="2:40" x14ac:dyDescent="0.25">
      <c r="B151" s="13"/>
      <c r="D151" s="27"/>
      <c r="E151" s="17"/>
      <c r="G151" s="27"/>
      <c r="H151" s="17"/>
      <c r="J151" s="28"/>
      <c r="K151" s="17"/>
      <c r="M151" s="27"/>
      <c r="N151" s="17"/>
      <c r="P151" s="27"/>
      <c r="Q151" s="13"/>
      <c r="S151" s="27"/>
      <c r="T151" s="17"/>
      <c r="V151" s="26"/>
      <c r="W151" s="13"/>
      <c r="Y151" s="26"/>
      <c r="Z151" s="13"/>
      <c r="AB151" s="27"/>
      <c r="AC151" s="26"/>
      <c r="AE151" s="26"/>
      <c r="AF151" s="13"/>
      <c r="AH151" s="27"/>
      <c r="AI151" s="13"/>
      <c r="AK151" s="27"/>
      <c r="AL151" s="13"/>
      <c r="AN151" s="27"/>
    </row>
    <row r="152" spans="2:40" x14ac:dyDescent="0.25">
      <c r="B152" s="13"/>
      <c r="D152" s="27"/>
      <c r="E152" s="17"/>
      <c r="G152" s="27"/>
      <c r="H152" s="17"/>
      <c r="J152" s="28"/>
      <c r="K152" s="17"/>
      <c r="M152" s="27"/>
      <c r="N152" s="17"/>
      <c r="P152" s="27"/>
      <c r="Q152" s="13"/>
      <c r="S152" s="27"/>
      <c r="T152" s="17"/>
      <c r="V152" s="26"/>
      <c r="W152" s="13"/>
      <c r="Y152" s="26"/>
      <c r="Z152" s="13"/>
      <c r="AB152" s="27"/>
      <c r="AC152" s="26"/>
      <c r="AE152" s="26"/>
      <c r="AF152" s="13"/>
      <c r="AH152" s="27"/>
      <c r="AI152" s="13"/>
      <c r="AK152" s="27"/>
      <c r="AL152" s="13"/>
      <c r="AN152" s="27"/>
    </row>
    <row r="153" spans="2:40" x14ac:dyDescent="0.25">
      <c r="B153" s="13"/>
      <c r="D153" s="27"/>
      <c r="E153" s="17"/>
      <c r="G153" s="27"/>
      <c r="H153" s="17"/>
      <c r="J153" s="28"/>
      <c r="K153" s="17"/>
      <c r="M153" s="27"/>
      <c r="N153" s="17"/>
      <c r="P153" s="27"/>
      <c r="Q153" s="13"/>
      <c r="S153" s="27"/>
      <c r="T153" s="17"/>
      <c r="V153" s="26"/>
      <c r="W153" s="13"/>
      <c r="Y153" s="26"/>
      <c r="Z153" s="13"/>
      <c r="AB153" s="27"/>
      <c r="AC153" s="26"/>
      <c r="AE153" s="26"/>
      <c r="AF153" s="13"/>
      <c r="AH153" s="27"/>
      <c r="AI153" s="13"/>
      <c r="AK153" s="27"/>
      <c r="AL153" s="13"/>
      <c r="AN153" s="27"/>
    </row>
    <row r="154" spans="2:40" x14ac:dyDescent="0.25">
      <c r="B154" s="13"/>
      <c r="D154" s="27"/>
      <c r="E154" s="17"/>
      <c r="G154" s="27"/>
      <c r="H154" s="17"/>
      <c r="J154" s="28"/>
      <c r="K154" s="17"/>
      <c r="M154" s="27"/>
      <c r="N154" s="17"/>
      <c r="P154" s="27"/>
      <c r="Q154" s="13"/>
      <c r="S154" s="27"/>
      <c r="T154" s="17"/>
      <c r="V154" s="26"/>
      <c r="W154" s="13"/>
      <c r="Y154" s="26"/>
      <c r="Z154" s="13"/>
      <c r="AB154" s="27"/>
      <c r="AC154" s="26"/>
      <c r="AE154" s="26"/>
      <c r="AF154" s="13"/>
      <c r="AH154" s="27"/>
      <c r="AI154" s="13"/>
      <c r="AK154" s="27"/>
      <c r="AL154" s="13"/>
      <c r="AN154" s="27"/>
    </row>
    <row r="155" spans="2:40" x14ac:dyDescent="0.25">
      <c r="B155" s="13"/>
      <c r="D155" s="27"/>
      <c r="E155" s="17"/>
      <c r="G155" s="27"/>
      <c r="H155" s="17"/>
      <c r="J155" s="28"/>
      <c r="K155" s="17"/>
      <c r="M155" s="27"/>
      <c r="N155" s="17"/>
      <c r="P155" s="27"/>
      <c r="Q155" s="13"/>
      <c r="S155" s="27"/>
      <c r="T155" s="17"/>
      <c r="V155" s="26"/>
      <c r="W155" s="13"/>
      <c r="Y155" s="26"/>
      <c r="Z155" s="13"/>
      <c r="AB155" s="27"/>
      <c r="AC155" s="26"/>
      <c r="AE155" s="26"/>
      <c r="AF155" s="13"/>
      <c r="AH155" s="27"/>
      <c r="AI155" s="13"/>
      <c r="AK155" s="27"/>
      <c r="AL155" s="13"/>
      <c r="AN155" s="27"/>
    </row>
    <row r="156" spans="2:40" x14ac:dyDescent="0.25">
      <c r="B156" s="13"/>
      <c r="D156" s="27"/>
      <c r="E156" s="17"/>
      <c r="G156" s="27"/>
      <c r="H156" s="17"/>
      <c r="J156" s="28"/>
      <c r="K156" s="17"/>
      <c r="M156" s="27"/>
      <c r="N156" s="17"/>
      <c r="P156" s="27"/>
      <c r="Q156" s="13"/>
      <c r="S156" s="27"/>
      <c r="T156" s="17"/>
      <c r="V156" s="26"/>
      <c r="W156" s="13"/>
      <c r="Y156" s="26"/>
      <c r="Z156" s="13"/>
      <c r="AB156" s="27"/>
      <c r="AC156" s="26"/>
      <c r="AE156" s="26"/>
      <c r="AF156" s="13"/>
      <c r="AH156" s="27"/>
      <c r="AI156" s="13"/>
      <c r="AK156" s="27"/>
      <c r="AL156" s="13"/>
      <c r="AN156" s="27"/>
    </row>
    <row r="157" spans="2:40" x14ac:dyDescent="0.25">
      <c r="B157" s="13"/>
      <c r="D157" s="27"/>
      <c r="E157" s="17"/>
      <c r="G157" s="27"/>
      <c r="H157" s="17"/>
      <c r="J157" s="28"/>
      <c r="K157" s="17"/>
      <c r="M157" s="27"/>
      <c r="N157" s="17"/>
      <c r="P157" s="27"/>
      <c r="Q157" s="13"/>
      <c r="S157" s="27"/>
      <c r="T157" s="17"/>
      <c r="V157" s="26"/>
      <c r="W157" s="13"/>
      <c r="Y157" s="26"/>
      <c r="Z157" s="13"/>
      <c r="AB157" s="27"/>
      <c r="AC157" s="26"/>
      <c r="AE157" s="26"/>
      <c r="AF157" s="13"/>
      <c r="AH157" s="27"/>
      <c r="AI157" s="13"/>
      <c r="AK157" s="27"/>
      <c r="AL157" s="13"/>
      <c r="AN157" s="27"/>
    </row>
    <row r="158" spans="2:40" x14ac:dyDescent="0.25">
      <c r="B158" s="13"/>
      <c r="D158" s="27"/>
      <c r="E158" s="17"/>
      <c r="G158" s="27"/>
      <c r="H158" s="17"/>
      <c r="J158" s="28"/>
      <c r="K158" s="17"/>
      <c r="M158" s="27"/>
      <c r="N158" s="17"/>
      <c r="P158" s="27"/>
      <c r="Q158" s="13"/>
      <c r="S158" s="27"/>
      <c r="T158" s="17"/>
      <c r="V158" s="26"/>
      <c r="W158" s="13"/>
      <c r="Y158" s="26"/>
      <c r="Z158" s="13"/>
      <c r="AB158" s="27"/>
      <c r="AC158" s="26"/>
      <c r="AE158" s="26"/>
      <c r="AF158" s="13"/>
      <c r="AH158" s="27"/>
      <c r="AI158" s="13"/>
      <c r="AK158" s="27"/>
      <c r="AL158" s="13"/>
      <c r="AN158" s="27"/>
    </row>
    <row r="159" spans="2:40" x14ac:dyDescent="0.25">
      <c r="B159" s="13"/>
      <c r="D159" s="27"/>
      <c r="E159" s="17"/>
      <c r="G159" s="27"/>
      <c r="H159" s="17"/>
      <c r="J159" s="28"/>
      <c r="K159" s="17"/>
      <c r="M159" s="27"/>
      <c r="N159" s="17"/>
      <c r="P159" s="27"/>
      <c r="Q159" s="13"/>
      <c r="S159" s="27"/>
      <c r="T159" s="17"/>
      <c r="V159" s="26"/>
      <c r="W159" s="13"/>
      <c r="Y159" s="26"/>
      <c r="Z159" s="13"/>
      <c r="AB159" s="27"/>
      <c r="AC159" s="26"/>
      <c r="AE159" s="26"/>
      <c r="AF159" s="13"/>
      <c r="AH159" s="27"/>
      <c r="AI159" s="13"/>
      <c r="AK159" s="27"/>
      <c r="AL159" s="13"/>
      <c r="AN159" s="27"/>
    </row>
    <row r="160" spans="2:40" x14ac:dyDescent="0.25">
      <c r="B160" s="13"/>
      <c r="D160" s="27"/>
      <c r="E160" s="17"/>
      <c r="G160" s="27"/>
      <c r="H160" s="17"/>
      <c r="J160" s="28"/>
      <c r="K160" s="17"/>
      <c r="M160" s="27"/>
      <c r="N160" s="17"/>
      <c r="P160" s="27"/>
      <c r="Q160" s="13"/>
      <c r="S160" s="27"/>
      <c r="T160" s="17"/>
      <c r="V160" s="26"/>
      <c r="W160" s="13"/>
      <c r="Y160" s="26"/>
      <c r="Z160" s="13"/>
      <c r="AB160" s="27"/>
      <c r="AC160" s="26"/>
      <c r="AE160" s="26"/>
      <c r="AF160" s="13"/>
      <c r="AH160" s="27"/>
      <c r="AI160" s="13"/>
      <c r="AK160" s="27"/>
      <c r="AL160" s="13"/>
      <c r="AN160" s="27"/>
    </row>
    <row r="161" spans="2:40" x14ac:dyDescent="0.25">
      <c r="B161" s="13"/>
      <c r="D161" s="27"/>
      <c r="E161" s="17"/>
      <c r="G161" s="27"/>
      <c r="H161" s="17"/>
      <c r="J161" s="28"/>
      <c r="K161" s="17"/>
      <c r="M161" s="27"/>
      <c r="N161" s="17"/>
      <c r="P161" s="27"/>
      <c r="Q161" s="13"/>
      <c r="S161" s="27"/>
      <c r="T161" s="17"/>
      <c r="V161" s="26"/>
      <c r="W161" s="13"/>
      <c r="Y161" s="26"/>
      <c r="Z161" s="13"/>
      <c r="AB161" s="27"/>
      <c r="AC161" s="26"/>
      <c r="AE161" s="26"/>
      <c r="AF161" s="13"/>
      <c r="AH161" s="27"/>
      <c r="AI161" s="13"/>
      <c r="AK161" s="27"/>
      <c r="AL161" s="13"/>
      <c r="AN161" s="27"/>
    </row>
    <row r="162" spans="2:40" x14ac:dyDescent="0.25">
      <c r="B162" s="13"/>
      <c r="D162" s="27"/>
      <c r="E162" s="17"/>
      <c r="G162" s="27"/>
      <c r="H162" s="17"/>
      <c r="J162" s="28"/>
      <c r="K162" s="17"/>
      <c r="M162" s="27"/>
      <c r="N162" s="17"/>
      <c r="P162" s="27"/>
      <c r="Q162" s="13"/>
      <c r="S162" s="27"/>
      <c r="T162" s="17"/>
      <c r="V162" s="26"/>
      <c r="W162" s="13"/>
      <c r="Y162" s="26"/>
      <c r="Z162" s="13"/>
      <c r="AB162" s="27"/>
      <c r="AC162" s="26"/>
      <c r="AE162" s="26"/>
      <c r="AF162" s="13"/>
      <c r="AH162" s="27"/>
      <c r="AI162" s="13"/>
      <c r="AK162" s="27"/>
      <c r="AL162" s="13"/>
      <c r="AN162" s="27"/>
    </row>
    <row r="163" spans="2:40" x14ac:dyDescent="0.25">
      <c r="B163" s="13"/>
      <c r="D163" s="27"/>
      <c r="E163" s="17"/>
      <c r="G163" s="27"/>
      <c r="H163" s="17"/>
      <c r="J163" s="28"/>
      <c r="K163" s="17"/>
      <c r="M163" s="27"/>
      <c r="N163" s="17"/>
      <c r="P163" s="27"/>
      <c r="Q163" s="13"/>
      <c r="S163" s="27"/>
      <c r="T163" s="17"/>
      <c r="V163" s="26"/>
      <c r="W163" s="13"/>
      <c r="Y163" s="26"/>
      <c r="Z163" s="13"/>
      <c r="AB163" s="27"/>
      <c r="AC163" s="26"/>
      <c r="AE163" s="26"/>
      <c r="AF163" s="13"/>
      <c r="AH163" s="27"/>
      <c r="AI163" s="13"/>
      <c r="AK163" s="27"/>
      <c r="AL163" s="13"/>
      <c r="AN163" s="27"/>
    </row>
    <row r="164" spans="2:40" x14ac:dyDescent="0.25">
      <c r="B164" s="13"/>
      <c r="D164" s="27"/>
      <c r="E164" s="17"/>
      <c r="G164" s="27"/>
      <c r="H164" s="17"/>
      <c r="J164" s="28"/>
      <c r="K164" s="17"/>
      <c r="M164" s="27"/>
      <c r="N164" s="17"/>
      <c r="P164" s="27"/>
      <c r="Q164" s="13"/>
      <c r="S164" s="27"/>
      <c r="T164" s="17"/>
      <c r="V164" s="26"/>
      <c r="W164" s="13"/>
      <c r="Y164" s="26"/>
      <c r="Z164" s="13"/>
      <c r="AB164" s="27"/>
      <c r="AC164" s="26"/>
      <c r="AE164" s="26"/>
      <c r="AF164" s="13"/>
      <c r="AH164" s="27"/>
      <c r="AI164" s="13"/>
      <c r="AK164" s="27"/>
      <c r="AL164" s="13"/>
      <c r="AN164" s="27"/>
    </row>
    <row r="165" spans="2:40" x14ac:dyDescent="0.25">
      <c r="B165" s="13"/>
      <c r="D165" s="27"/>
      <c r="E165" s="17"/>
      <c r="G165" s="27"/>
      <c r="H165" s="17"/>
      <c r="J165" s="28"/>
      <c r="K165" s="17"/>
      <c r="M165" s="27"/>
      <c r="N165" s="17"/>
      <c r="P165" s="27"/>
      <c r="Q165" s="13"/>
      <c r="S165" s="27"/>
      <c r="T165" s="17"/>
      <c r="V165" s="26"/>
      <c r="W165" s="13"/>
      <c r="Y165" s="26"/>
      <c r="Z165" s="13"/>
      <c r="AB165" s="27"/>
      <c r="AC165" s="26"/>
      <c r="AE165" s="26"/>
      <c r="AF165" s="13"/>
      <c r="AH165" s="27"/>
      <c r="AI165" s="13"/>
      <c r="AK165" s="27"/>
      <c r="AL165" s="13"/>
      <c r="AN165" s="27"/>
    </row>
    <row r="166" spans="2:40" x14ac:dyDescent="0.25">
      <c r="B166" s="13"/>
      <c r="D166" s="27"/>
      <c r="E166" s="17"/>
      <c r="G166" s="27"/>
      <c r="H166" s="17"/>
      <c r="J166" s="28"/>
      <c r="K166" s="17"/>
      <c r="M166" s="27"/>
      <c r="N166" s="17"/>
      <c r="P166" s="27"/>
      <c r="Q166" s="13"/>
      <c r="S166" s="27"/>
      <c r="T166" s="17"/>
      <c r="V166" s="26"/>
      <c r="W166" s="13"/>
      <c r="Y166" s="26"/>
      <c r="Z166" s="13"/>
      <c r="AB166" s="27"/>
      <c r="AC166" s="26"/>
      <c r="AE166" s="26"/>
      <c r="AF166" s="13"/>
      <c r="AH166" s="27"/>
      <c r="AI166" s="13"/>
      <c r="AK166" s="27"/>
      <c r="AL166" s="13"/>
      <c r="AN166" s="27"/>
    </row>
    <row r="167" spans="2:40" x14ac:dyDescent="0.25">
      <c r="B167" s="13"/>
      <c r="D167" s="27"/>
      <c r="E167" s="17"/>
      <c r="G167" s="27"/>
      <c r="H167" s="17"/>
      <c r="J167" s="28"/>
      <c r="K167" s="17"/>
      <c r="M167" s="27"/>
      <c r="N167" s="17"/>
      <c r="P167" s="27"/>
      <c r="Q167" s="13"/>
      <c r="S167" s="27"/>
      <c r="T167" s="17"/>
      <c r="V167" s="26"/>
      <c r="W167" s="13"/>
      <c r="Y167" s="26"/>
      <c r="Z167" s="13"/>
      <c r="AB167" s="27"/>
      <c r="AC167" s="26"/>
      <c r="AE167" s="26"/>
      <c r="AF167" s="13"/>
      <c r="AH167" s="27"/>
      <c r="AI167" s="13"/>
      <c r="AK167" s="27"/>
      <c r="AL167" s="13"/>
      <c r="AN167" s="27"/>
    </row>
    <row r="168" spans="2:40" x14ac:dyDescent="0.25">
      <c r="B168" s="13"/>
      <c r="D168" s="27"/>
      <c r="E168" s="17"/>
      <c r="G168" s="27"/>
      <c r="H168" s="17"/>
      <c r="J168" s="28"/>
      <c r="K168" s="17"/>
      <c r="M168" s="27"/>
      <c r="N168" s="17"/>
      <c r="P168" s="27"/>
      <c r="Q168" s="13"/>
      <c r="S168" s="27"/>
      <c r="T168" s="17"/>
      <c r="V168" s="26"/>
      <c r="W168" s="13"/>
      <c r="Y168" s="26"/>
      <c r="Z168" s="13"/>
      <c r="AB168" s="27"/>
      <c r="AC168" s="26"/>
      <c r="AE168" s="26"/>
      <c r="AF168" s="13"/>
      <c r="AH168" s="27"/>
      <c r="AI168" s="13"/>
      <c r="AK168" s="27"/>
      <c r="AL168" s="13"/>
      <c r="AN168" s="27"/>
    </row>
    <row r="169" spans="2:40" x14ac:dyDescent="0.25">
      <c r="B169" s="13"/>
      <c r="D169" s="27"/>
      <c r="E169" s="17"/>
      <c r="G169" s="27"/>
      <c r="H169" s="17"/>
      <c r="J169" s="28"/>
      <c r="K169" s="17"/>
      <c r="M169" s="27"/>
      <c r="N169" s="17"/>
      <c r="P169" s="27"/>
      <c r="Q169" s="13"/>
      <c r="S169" s="27"/>
      <c r="T169" s="17"/>
      <c r="V169" s="26"/>
      <c r="W169" s="13"/>
      <c r="Y169" s="26"/>
      <c r="Z169" s="13"/>
      <c r="AB169" s="27"/>
      <c r="AC169" s="26"/>
      <c r="AE169" s="26"/>
      <c r="AF169" s="13"/>
      <c r="AH169" s="27"/>
      <c r="AI169" s="13"/>
      <c r="AK169" s="27"/>
      <c r="AL169" s="13"/>
      <c r="AN169" s="27"/>
    </row>
    <row r="170" spans="2:40" x14ac:dyDescent="0.25">
      <c r="B170" s="13"/>
      <c r="D170" s="27"/>
      <c r="E170" s="17"/>
      <c r="G170" s="27"/>
      <c r="H170" s="17"/>
      <c r="J170" s="28"/>
      <c r="K170" s="17"/>
      <c r="M170" s="27"/>
      <c r="N170" s="17"/>
      <c r="P170" s="27"/>
      <c r="Q170" s="13"/>
      <c r="S170" s="27"/>
      <c r="T170" s="17"/>
      <c r="V170" s="26"/>
      <c r="W170" s="13"/>
      <c r="Y170" s="26"/>
      <c r="Z170" s="13"/>
      <c r="AB170" s="27"/>
      <c r="AC170" s="26"/>
      <c r="AE170" s="26"/>
      <c r="AF170" s="13"/>
      <c r="AH170" s="27"/>
      <c r="AI170" s="13"/>
      <c r="AK170" s="27"/>
      <c r="AL170" s="13"/>
      <c r="AN170" s="27"/>
    </row>
    <row r="171" spans="2:40" x14ac:dyDescent="0.25">
      <c r="B171" s="13"/>
      <c r="D171" s="27"/>
      <c r="E171" s="17"/>
      <c r="G171" s="27"/>
      <c r="H171" s="17"/>
      <c r="J171" s="28"/>
      <c r="K171" s="17"/>
      <c r="M171" s="27"/>
      <c r="N171" s="17"/>
      <c r="P171" s="27"/>
      <c r="Q171" s="13"/>
      <c r="S171" s="27"/>
      <c r="T171" s="17"/>
      <c r="V171" s="26"/>
      <c r="W171" s="13"/>
      <c r="Y171" s="26"/>
      <c r="Z171" s="13"/>
      <c r="AB171" s="27"/>
      <c r="AC171" s="26"/>
      <c r="AE171" s="26"/>
      <c r="AF171" s="13"/>
      <c r="AH171" s="27"/>
      <c r="AI171" s="13"/>
      <c r="AK171" s="27"/>
      <c r="AL171" s="13"/>
      <c r="AN171" s="27"/>
    </row>
    <row r="172" spans="2:40" x14ac:dyDescent="0.25">
      <c r="B172" s="13"/>
      <c r="D172" s="27"/>
      <c r="E172" s="17"/>
      <c r="G172" s="27"/>
      <c r="H172" s="17"/>
      <c r="J172" s="28"/>
      <c r="K172" s="17"/>
      <c r="M172" s="27"/>
      <c r="N172" s="17"/>
      <c r="P172" s="27"/>
      <c r="Q172" s="13"/>
      <c r="S172" s="27"/>
      <c r="T172" s="17"/>
      <c r="V172" s="26"/>
      <c r="W172" s="13"/>
      <c r="Y172" s="26"/>
      <c r="Z172" s="13"/>
      <c r="AB172" s="27"/>
      <c r="AC172" s="26"/>
      <c r="AE172" s="26"/>
      <c r="AF172" s="13"/>
      <c r="AH172" s="27"/>
      <c r="AI172" s="13"/>
      <c r="AK172" s="27"/>
      <c r="AL172" s="13"/>
      <c r="AN172" s="27"/>
    </row>
    <row r="173" spans="2:40" x14ac:dyDescent="0.25">
      <c r="B173" s="13"/>
      <c r="D173" s="27"/>
      <c r="E173" s="17"/>
      <c r="G173" s="27"/>
      <c r="H173" s="17"/>
      <c r="J173" s="28"/>
      <c r="K173" s="17"/>
      <c r="M173" s="27"/>
      <c r="N173" s="17"/>
      <c r="P173" s="27"/>
      <c r="Q173" s="13"/>
      <c r="S173" s="27"/>
      <c r="T173" s="17"/>
      <c r="V173" s="26"/>
      <c r="W173" s="13"/>
      <c r="Y173" s="26"/>
      <c r="Z173" s="13"/>
      <c r="AB173" s="27"/>
      <c r="AC173" s="26"/>
      <c r="AE173" s="26"/>
      <c r="AF173" s="13"/>
      <c r="AH173" s="27"/>
      <c r="AI173" s="13"/>
      <c r="AK173" s="27"/>
      <c r="AL173" s="13"/>
      <c r="AN173" s="27"/>
    </row>
    <row r="174" spans="2:40" x14ac:dyDescent="0.25">
      <c r="B174" s="13"/>
      <c r="D174" s="27"/>
      <c r="E174" s="17"/>
      <c r="G174" s="27"/>
      <c r="H174" s="17"/>
      <c r="J174" s="28"/>
      <c r="K174" s="17"/>
      <c r="M174" s="27"/>
      <c r="N174" s="17"/>
      <c r="P174" s="27"/>
      <c r="Q174" s="13"/>
      <c r="S174" s="27"/>
      <c r="T174" s="17"/>
      <c r="V174" s="26"/>
      <c r="W174" s="13"/>
      <c r="Y174" s="26"/>
      <c r="Z174" s="13"/>
      <c r="AB174" s="27"/>
      <c r="AC174" s="26"/>
      <c r="AE174" s="26"/>
      <c r="AF174" s="13"/>
      <c r="AH174" s="27"/>
      <c r="AI174" s="13"/>
      <c r="AK174" s="27"/>
      <c r="AL174" s="13"/>
      <c r="AN174" s="27"/>
    </row>
    <row r="175" spans="2:40" x14ac:dyDescent="0.25">
      <c r="B175" s="13"/>
      <c r="D175" s="27"/>
      <c r="E175" s="17"/>
      <c r="G175" s="27"/>
      <c r="H175" s="17"/>
      <c r="J175" s="28"/>
      <c r="K175" s="17"/>
      <c r="M175" s="27"/>
      <c r="N175" s="17"/>
      <c r="P175" s="27"/>
      <c r="Q175" s="13"/>
      <c r="S175" s="27"/>
      <c r="T175" s="17"/>
      <c r="V175" s="26"/>
      <c r="W175" s="13"/>
      <c r="Y175" s="26"/>
      <c r="Z175" s="13"/>
      <c r="AB175" s="27"/>
      <c r="AC175" s="26"/>
      <c r="AE175" s="26"/>
      <c r="AF175" s="13"/>
      <c r="AH175" s="27"/>
      <c r="AI175" s="13"/>
      <c r="AK175" s="27"/>
      <c r="AL175" s="13"/>
      <c r="AN175" s="27"/>
    </row>
    <row r="176" spans="2:40" x14ac:dyDescent="0.25">
      <c r="B176" s="13"/>
      <c r="D176" s="27"/>
      <c r="E176" s="17"/>
      <c r="G176" s="27"/>
      <c r="H176" s="17"/>
      <c r="J176" s="28"/>
      <c r="K176" s="17"/>
      <c r="M176" s="27"/>
      <c r="N176" s="17"/>
      <c r="P176" s="27"/>
      <c r="Q176" s="13"/>
      <c r="S176" s="27"/>
      <c r="T176" s="17"/>
      <c r="V176" s="26"/>
      <c r="W176" s="13"/>
      <c r="Y176" s="26"/>
      <c r="Z176" s="13"/>
      <c r="AB176" s="27"/>
      <c r="AC176" s="26"/>
      <c r="AE176" s="26"/>
      <c r="AF176" s="13"/>
      <c r="AH176" s="27"/>
      <c r="AI176" s="13"/>
      <c r="AK176" s="27"/>
      <c r="AL176" s="13"/>
      <c r="AN176" s="27"/>
    </row>
    <row r="177" spans="2:40" x14ac:dyDescent="0.25">
      <c r="B177" s="13"/>
      <c r="D177" s="27"/>
      <c r="E177" s="17"/>
      <c r="G177" s="27"/>
      <c r="H177" s="17"/>
      <c r="J177" s="28"/>
      <c r="K177" s="17"/>
      <c r="M177" s="27"/>
      <c r="N177" s="17"/>
      <c r="P177" s="27"/>
      <c r="Q177" s="13"/>
      <c r="S177" s="27"/>
      <c r="T177" s="17"/>
      <c r="V177" s="26"/>
      <c r="W177" s="13"/>
      <c r="Y177" s="26"/>
      <c r="Z177" s="13"/>
      <c r="AB177" s="27"/>
      <c r="AC177" s="26"/>
      <c r="AE177" s="26"/>
      <c r="AF177" s="13"/>
      <c r="AH177" s="27"/>
      <c r="AI177" s="13"/>
      <c r="AK177" s="27"/>
      <c r="AL177" s="13"/>
      <c r="AN177" s="27"/>
    </row>
    <row r="178" spans="2:40" x14ac:dyDescent="0.25">
      <c r="B178" s="13"/>
      <c r="D178" s="27"/>
      <c r="E178" s="17"/>
      <c r="G178" s="27"/>
      <c r="H178" s="17"/>
      <c r="J178" s="28"/>
      <c r="K178" s="17"/>
      <c r="M178" s="27"/>
      <c r="N178" s="17"/>
      <c r="P178" s="27"/>
      <c r="Q178" s="13"/>
      <c r="S178" s="27"/>
      <c r="T178" s="17"/>
      <c r="V178" s="26"/>
      <c r="W178" s="13"/>
      <c r="Y178" s="26"/>
      <c r="Z178" s="13"/>
      <c r="AB178" s="27"/>
      <c r="AC178" s="26"/>
      <c r="AE178" s="26"/>
      <c r="AF178" s="13"/>
      <c r="AH178" s="27"/>
      <c r="AI178" s="13"/>
      <c r="AK178" s="27"/>
      <c r="AL178" s="13"/>
      <c r="AN178" s="27"/>
    </row>
    <row r="179" spans="2:40" x14ac:dyDescent="0.25">
      <c r="B179" s="13"/>
      <c r="D179" s="27"/>
      <c r="E179" s="17"/>
      <c r="G179" s="27"/>
      <c r="H179" s="17"/>
      <c r="J179" s="28"/>
      <c r="K179" s="17"/>
      <c r="M179" s="27"/>
      <c r="N179" s="17"/>
      <c r="P179" s="27"/>
      <c r="Q179" s="13"/>
      <c r="S179" s="27"/>
      <c r="T179" s="17"/>
      <c r="V179" s="26"/>
      <c r="W179" s="13"/>
      <c r="Y179" s="26"/>
      <c r="Z179" s="13"/>
      <c r="AB179" s="27"/>
      <c r="AC179" s="26"/>
      <c r="AE179" s="26"/>
      <c r="AF179" s="13"/>
      <c r="AH179" s="27"/>
      <c r="AI179" s="13"/>
      <c r="AK179" s="27"/>
      <c r="AL179" s="13"/>
      <c r="AN179" s="27"/>
    </row>
    <row r="180" spans="2:40" x14ac:dyDescent="0.25">
      <c r="B180" s="13"/>
      <c r="D180" s="27"/>
      <c r="E180" s="17"/>
      <c r="G180" s="27"/>
      <c r="H180" s="17"/>
      <c r="J180" s="28"/>
      <c r="K180" s="17"/>
      <c r="M180" s="27"/>
      <c r="N180" s="17"/>
      <c r="P180" s="27"/>
      <c r="Q180" s="13"/>
      <c r="S180" s="27"/>
      <c r="T180" s="17"/>
      <c r="V180" s="26"/>
      <c r="W180" s="13"/>
      <c r="Y180" s="26"/>
      <c r="Z180" s="13"/>
      <c r="AB180" s="27"/>
      <c r="AC180" s="26"/>
      <c r="AE180" s="26"/>
      <c r="AF180" s="13"/>
      <c r="AH180" s="27"/>
      <c r="AI180" s="13"/>
      <c r="AK180" s="27"/>
      <c r="AL180" s="13"/>
      <c r="AN180" s="27"/>
    </row>
    <row r="181" spans="2:40" x14ac:dyDescent="0.25">
      <c r="B181" s="13"/>
      <c r="D181" s="27"/>
      <c r="E181" s="17"/>
      <c r="G181" s="27"/>
      <c r="H181" s="17"/>
      <c r="J181" s="28"/>
      <c r="K181" s="17"/>
      <c r="M181" s="27"/>
      <c r="N181" s="17"/>
      <c r="P181" s="27"/>
      <c r="Q181" s="13"/>
      <c r="S181" s="27"/>
      <c r="T181" s="17"/>
      <c r="V181" s="26"/>
      <c r="W181" s="13"/>
      <c r="Y181" s="26"/>
      <c r="Z181" s="13"/>
      <c r="AB181" s="27"/>
      <c r="AC181" s="26"/>
      <c r="AE181" s="26"/>
      <c r="AF181" s="13"/>
      <c r="AH181" s="27"/>
      <c r="AI181" s="13"/>
      <c r="AK181" s="27"/>
      <c r="AL181" s="13"/>
      <c r="AN181" s="27"/>
    </row>
    <row r="182" spans="2:40" x14ac:dyDescent="0.25">
      <c r="B182" s="13"/>
      <c r="D182" s="27"/>
      <c r="E182" s="17"/>
      <c r="G182" s="27"/>
      <c r="H182" s="17"/>
      <c r="J182" s="28"/>
      <c r="K182" s="17"/>
      <c r="M182" s="27"/>
      <c r="N182" s="17"/>
      <c r="P182" s="27"/>
      <c r="Q182" s="13"/>
      <c r="S182" s="27"/>
      <c r="T182" s="17"/>
      <c r="V182" s="26"/>
      <c r="W182" s="13"/>
      <c r="Y182" s="26"/>
      <c r="Z182" s="13"/>
      <c r="AB182" s="27"/>
      <c r="AC182" s="26"/>
      <c r="AE182" s="26"/>
      <c r="AF182" s="13"/>
      <c r="AH182" s="27"/>
      <c r="AI182" s="13"/>
      <c r="AK182" s="27"/>
      <c r="AL182" s="13"/>
      <c r="AN182" s="27"/>
    </row>
    <row r="183" spans="2:40" x14ac:dyDescent="0.25">
      <c r="B183" s="13"/>
      <c r="D183" s="27"/>
      <c r="E183" s="17"/>
      <c r="G183" s="27"/>
      <c r="H183" s="17"/>
      <c r="J183" s="28"/>
      <c r="K183" s="17"/>
      <c r="M183" s="27"/>
      <c r="N183" s="17"/>
      <c r="P183" s="27"/>
      <c r="Q183" s="13"/>
      <c r="S183" s="27"/>
      <c r="T183" s="17"/>
      <c r="V183" s="26"/>
      <c r="W183" s="13"/>
      <c r="Y183" s="26"/>
      <c r="Z183" s="13"/>
      <c r="AB183" s="27"/>
      <c r="AC183" s="26"/>
      <c r="AE183" s="26"/>
      <c r="AF183" s="13"/>
      <c r="AH183" s="27"/>
      <c r="AI183" s="13"/>
      <c r="AK183" s="27"/>
      <c r="AL183" s="13"/>
      <c r="AN183" s="27"/>
    </row>
    <row r="184" spans="2:40" x14ac:dyDescent="0.25">
      <c r="B184" s="13"/>
      <c r="D184" s="27"/>
      <c r="E184" s="17"/>
      <c r="G184" s="27"/>
      <c r="H184" s="17"/>
      <c r="J184" s="28"/>
      <c r="K184" s="17"/>
      <c r="M184" s="27"/>
      <c r="N184" s="17"/>
      <c r="P184" s="27"/>
      <c r="Q184" s="13"/>
      <c r="S184" s="27"/>
      <c r="T184" s="17"/>
      <c r="V184" s="26"/>
      <c r="W184" s="13"/>
      <c r="Y184" s="26"/>
      <c r="Z184" s="13"/>
      <c r="AB184" s="27"/>
      <c r="AC184" s="26"/>
      <c r="AE184" s="26"/>
      <c r="AF184" s="13"/>
      <c r="AH184" s="27"/>
      <c r="AI184" s="13"/>
      <c r="AK184" s="27"/>
      <c r="AL184" s="13"/>
      <c r="AN184" s="27"/>
    </row>
    <row r="185" spans="2:40" x14ac:dyDescent="0.25">
      <c r="B185" s="13"/>
      <c r="D185" s="27"/>
      <c r="E185" s="17"/>
      <c r="G185" s="27"/>
      <c r="H185" s="17"/>
      <c r="J185" s="28"/>
      <c r="K185" s="17"/>
      <c r="M185" s="27"/>
      <c r="N185" s="17"/>
      <c r="P185" s="27"/>
      <c r="Q185" s="13"/>
      <c r="S185" s="27"/>
      <c r="T185" s="17"/>
      <c r="V185" s="26"/>
      <c r="W185" s="13"/>
      <c r="Y185" s="26"/>
      <c r="Z185" s="13"/>
      <c r="AB185" s="27"/>
      <c r="AC185" s="26"/>
      <c r="AE185" s="26"/>
      <c r="AF185" s="13"/>
      <c r="AH185" s="27"/>
      <c r="AI185" s="13"/>
      <c r="AK185" s="27"/>
      <c r="AL185" s="13"/>
      <c r="AN185" s="27"/>
    </row>
    <row r="186" spans="2:40" x14ac:dyDescent="0.25">
      <c r="B186" s="13"/>
      <c r="D186" s="27"/>
      <c r="E186" s="17"/>
      <c r="G186" s="27"/>
      <c r="H186" s="17"/>
      <c r="J186" s="28"/>
      <c r="K186" s="17"/>
      <c r="M186" s="27"/>
      <c r="N186" s="17"/>
      <c r="P186" s="27"/>
      <c r="Q186" s="13"/>
      <c r="S186" s="27"/>
      <c r="T186" s="17"/>
      <c r="V186" s="26"/>
      <c r="W186" s="13"/>
      <c r="Y186" s="26"/>
      <c r="Z186" s="13"/>
      <c r="AB186" s="27"/>
      <c r="AC186" s="26"/>
      <c r="AE186" s="26"/>
      <c r="AF186" s="13"/>
      <c r="AH186" s="27"/>
      <c r="AI186" s="13"/>
      <c r="AK186" s="27"/>
      <c r="AL186" s="13"/>
      <c r="AN186" s="27"/>
    </row>
    <row r="187" spans="2:40" x14ac:dyDescent="0.25">
      <c r="B187" s="13"/>
      <c r="D187" s="27"/>
      <c r="E187" s="17"/>
      <c r="G187" s="27"/>
      <c r="H187" s="17"/>
      <c r="J187" s="28"/>
      <c r="K187" s="17"/>
      <c r="M187" s="27"/>
      <c r="N187" s="17"/>
      <c r="P187" s="27"/>
      <c r="Q187" s="13"/>
      <c r="S187" s="27"/>
      <c r="T187" s="17"/>
      <c r="V187" s="26"/>
      <c r="W187" s="13"/>
      <c r="Y187" s="26"/>
      <c r="Z187" s="13"/>
      <c r="AB187" s="27"/>
      <c r="AC187" s="26"/>
      <c r="AE187" s="26"/>
      <c r="AF187" s="13"/>
      <c r="AH187" s="27"/>
      <c r="AI187" s="13"/>
      <c r="AK187" s="27"/>
      <c r="AL187" s="13"/>
      <c r="AN187" s="27"/>
    </row>
    <row r="188" spans="2:40" x14ac:dyDescent="0.25">
      <c r="B188" s="13"/>
      <c r="D188" s="27"/>
      <c r="E188" s="17"/>
      <c r="G188" s="27"/>
      <c r="H188" s="17"/>
      <c r="J188" s="28"/>
      <c r="K188" s="17"/>
      <c r="M188" s="27"/>
      <c r="N188" s="17"/>
      <c r="P188" s="27"/>
      <c r="Q188" s="13"/>
      <c r="S188" s="27"/>
      <c r="T188" s="17"/>
      <c r="V188" s="26"/>
      <c r="W188" s="13"/>
      <c r="Y188" s="26"/>
      <c r="Z188" s="13"/>
      <c r="AB188" s="27"/>
      <c r="AC188" s="26"/>
      <c r="AE188" s="26"/>
      <c r="AF188" s="13"/>
      <c r="AH188" s="27"/>
      <c r="AI188" s="13"/>
      <c r="AK188" s="27"/>
      <c r="AL188" s="13"/>
      <c r="AN188" s="27"/>
    </row>
    <row r="189" spans="2:40" x14ac:dyDescent="0.25">
      <c r="B189" s="13"/>
      <c r="D189" s="27"/>
      <c r="E189" s="17"/>
      <c r="G189" s="27"/>
      <c r="H189" s="17"/>
      <c r="J189" s="28"/>
      <c r="K189" s="17"/>
      <c r="M189" s="27"/>
      <c r="N189" s="17"/>
      <c r="P189" s="27"/>
      <c r="Q189" s="13"/>
      <c r="S189" s="27"/>
      <c r="T189" s="17"/>
      <c r="V189" s="26"/>
      <c r="W189" s="13"/>
      <c r="Y189" s="26"/>
      <c r="Z189" s="13"/>
      <c r="AB189" s="27"/>
      <c r="AC189" s="26"/>
      <c r="AE189" s="26"/>
      <c r="AF189" s="13"/>
      <c r="AH189" s="27"/>
      <c r="AI189" s="13"/>
      <c r="AK189" s="27"/>
      <c r="AL189" s="13"/>
      <c r="AN189" s="27"/>
    </row>
    <row r="190" spans="2:40" x14ac:dyDescent="0.25">
      <c r="B190" s="13"/>
      <c r="D190" s="27"/>
      <c r="E190" s="17"/>
      <c r="G190" s="27"/>
      <c r="H190" s="17"/>
      <c r="J190" s="28"/>
      <c r="K190" s="17"/>
      <c r="M190" s="27"/>
      <c r="N190" s="17"/>
      <c r="P190" s="27"/>
      <c r="Q190" s="13"/>
      <c r="S190" s="27"/>
      <c r="T190" s="17"/>
      <c r="V190" s="26"/>
      <c r="W190" s="13"/>
      <c r="Y190" s="26"/>
      <c r="Z190" s="13"/>
      <c r="AB190" s="27"/>
      <c r="AC190" s="26"/>
      <c r="AE190" s="26"/>
      <c r="AF190" s="13"/>
      <c r="AH190" s="27"/>
      <c r="AI190" s="13"/>
      <c r="AK190" s="27"/>
      <c r="AL190" s="13"/>
      <c r="AN190" s="27"/>
    </row>
    <row r="191" spans="2:40" x14ac:dyDescent="0.25">
      <c r="B191" s="13"/>
      <c r="D191" s="27"/>
      <c r="E191" s="17"/>
      <c r="G191" s="27"/>
      <c r="H191" s="17"/>
      <c r="J191" s="28"/>
      <c r="K191" s="17"/>
      <c r="M191" s="27"/>
      <c r="N191" s="17"/>
      <c r="P191" s="27"/>
      <c r="Q191" s="13"/>
      <c r="S191" s="27"/>
      <c r="T191" s="17"/>
      <c r="V191" s="26"/>
      <c r="W191" s="13"/>
      <c r="Y191" s="26"/>
      <c r="Z191" s="13"/>
      <c r="AB191" s="27"/>
      <c r="AC191" s="26"/>
      <c r="AE191" s="26"/>
      <c r="AF191" s="13"/>
      <c r="AH191" s="27"/>
      <c r="AI191" s="13"/>
      <c r="AK191" s="27"/>
      <c r="AL191" s="13"/>
      <c r="AN191" s="27"/>
    </row>
    <row r="192" spans="2:40" x14ac:dyDescent="0.25">
      <c r="B192" s="13"/>
      <c r="D192" s="27"/>
      <c r="E192" s="17"/>
      <c r="G192" s="27"/>
      <c r="H192" s="17"/>
      <c r="J192" s="28"/>
      <c r="K192" s="17"/>
      <c r="M192" s="27"/>
      <c r="N192" s="17"/>
      <c r="P192" s="27"/>
      <c r="Q192" s="13"/>
      <c r="S192" s="27"/>
      <c r="T192" s="17"/>
      <c r="V192" s="26"/>
      <c r="W192" s="13"/>
      <c r="Y192" s="26"/>
      <c r="Z192" s="13"/>
      <c r="AB192" s="27"/>
      <c r="AC192" s="26"/>
      <c r="AE192" s="26"/>
      <c r="AF192" s="13"/>
      <c r="AH192" s="27"/>
      <c r="AI192" s="13"/>
      <c r="AK192" s="27"/>
      <c r="AL192" s="13"/>
      <c r="AN192" s="27"/>
    </row>
    <row r="193" spans="2:40" x14ac:dyDescent="0.25">
      <c r="B193" s="13"/>
      <c r="D193" s="27"/>
      <c r="E193" s="17"/>
      <c r="G193" s="27"/>
      <c r="H193" s="17"/>
      <c r="J193" s="28"/>
      <c r="K193" s="17"/>
      <c r="M193" s="27"/>
      <c r="N193" s="17"/>
      <c r="P193" s="27"/>
      <c r="Q193" s="13"/>
      <c r="S193" s="27"/>
      <c r="T193" s="17"/>
      <c r="V193" s="26"/>
      <c r="W193" s="13"/>
      <c r="Y193" s="26"/>
      <c r="Z193" s="13"/>
      <c r="AB193" s="27"/>
      <c r="AC193" s="26"/>
      <c r="AE193" s="26"/>
      <c r="AF193" s="13"/>
      <c r="AH193" s="27"/>
      <c r="AI193" s="13"/>
      <c r="AK193" s="27"/>
      <c r="AL193" s="13"/>
      <c r="AN193" s="27"/>
    </row>
    <row r="194" spans="2:40" x14ac:dyDescent="0.25">
      <c r="B194" s="13"/>
      <c r="D194" s="27"/>
      <c r="E194" s="17"/>
      <c r="G194" s="27"/>
      <c r="H194" s="17"/>
      <c r="J194" s="28"/>
      <c r="K194" s="17"/>
      <c r="M194" s="27"/>
      <c r="N194" s="17"/>
      <c r="P194" s="27"/>
      <c r="Q194" s="13"/>
      <c r="S194" s="27"/>
      <c r="T194" s="17"/>
      <c r="V194" s="26"/>
      <c r="W194" s="13"/>
      <c r="Y194" s="26"/>
      <c r="Z194" s="13"/>
      <c r="AB194" s="27"/>
      <c r="AC194" s="26"/>
      <c r="AE194" s="26"/>
      <c r="AF194" s="13"/>
      <c r="AH194" s="27"/>
      <c r="AI194" s="13"/>
      <c r="AK194" s="27"/>
      <c r="AL194" s="13"/>
      <c r="AN194" s="27"/>
    </row>
    <row r="195" spans="2:40" x14ac:dyDescent="0.25">
      <c r="B195" s="13"/>
      <c r="D195" s="27"/>
      <c r="E195" s="17"/>
      <c r="G195" s="27"/>
      <c r="H195" s="17"/>
      <c r="J195" s="28"/>
      <c r="K195" s="17"/>
      <c r="M195" s="27"/>
      <c r="N195" s="17"/>
      <c r="P195" s="27"/>
      <c r="Q195" s="13"/>
      <c r="S195" s="27"/>
      <c r="T195" s="17"/>
      <c r="V195" s="26"/>
      <c r="W195" s="13"/>
      <c r="Y195" s="26"/>
      <c r="Z195" s="13"/>
      <c r="AB195" s="27"/>
      <c r="AC195" s="26"/>
      <c r="AE195" s="26"/>
      <c r="AF195" s="13"/>
      <c r="AH195" s="27"/>
      <c r="AI195" s="13"/>
      <c r="AK195" s="27"/>
      <c r="AL195" s="13"/>
      <c r="AN195" s="27"/>
    </row>
    <row r="196" spans="2:40" x14ac:dyDescent="0.25">
      <c r="B196" s="13"/>
      <c r="D196" s="27"/>
      <c r="E196" s="17"/>
      <c r="G196" s="27"/>
      <c r="H196" s="17"/>
      <c r="J196" s="28"/>
      <c r="K196" s="17"/>
      <c r="M196" s="27"/>
      <c r="N196" s="17"/>
      <c r="P196" s="27"/>
      <c r="Q196" s="13"/>
      <c r="S196" s="27"/>
      <c r="T196" s="17"/>
      <c r="V196" s="26"/>
      <c r="W196" s="13"/>
      <c r="Y196" s="26"/>
      <c r="Z196" s="13"/>
      <c r="AB196" s="27"/>
      <c r="AC196" s="26"/>
      <c r="AE196" s="26"/>
      <c r="AF196" s="13"/>
      <c r="AH196" s="27"/>
      <c r="AI196" s="13"/>
      <c r="AK196" s="27"/>
      <c r="AL196" s="13"/>
      <c r="AN196" s="27"/>
    </row>
    <row r="197" spans="2:40" x14ac:dyDescent="0.25">
      <c r="B197" s="13"/>
      <c r="D197" s="27"/>
      <c r="E197" s="17"/>
      <c r="G197" s="27"/>
      <c r="H197" s="17"/>
      <c r="J197" s="28"/>
      <c r="K197" s="17"/>
      <c r="M197" s="27"/>
      <c r="N197" s="17"/>
      <c r="P197" s="27"/>
      <c r="Q197" s="13"/>
      <c r="S197" s="27"/>
      <c r="T197" s="17"/>
      <c r="V197" s="26"/>
      <c r="W197" s="13"/>
      <c r="Y197" s="26"/>
      <c r="Z197" s="13"/>
      <c r="AB197" s="27"/>
      <c r="AC197" s="26"/>
      <c r="AE197" s="26"/>
      <c r="AF197" s="13"/>
      <c r="AH197" s="27"/>
      <c r="AI197" s="13"/>
      <c r="AK197" s="27"/>
      <c r="AL197" s="13"/>
      <c r="AN197" s="27"/>
    </row>
    <row r="198" spans="2:40" x14ac:dyDescent="0.25">
      <c r="B198" s="13"/>
      <c r="D198" s="27"/>
      <c r="E198" s="17"/>
      <c r="G198" s="27"/>
      <c r="H198" s="17"/>
      <c r="J198" s="28"/>
      <c r="K198" s="17"/>
      <c r="M198" s="27"/>
      <c r="N198" s="17"/>
      <c r="P198" s="27"/>
      <c r="Q198" s="13"/>
      <c r="S198" s="27"/>
      <c r="T198" s="17"/>
      <c r="V198" s="26"/>
      <c r="W198" s="13"/>
      <c r="Y198" s="26"/>
      <c r="Z198" s="13"/>
      <c r="AB198" s="27"/>
      <c r="AC198" s="26"/>
      <c r="AE198" s="26"/>
      <c r="AF198" s="13"/>
      <c r="AH198" s="27"/>
      <c r="AI198" s="13"/>
      <c r="AK198" s="27"/>
      <c r="AL198" s="13"/>
      <c r="AN198" s="27"/>
    </row>
    <row r="199" spans="2:40" x14ac:dyDescent="0.25">
      <c r="B199" s="13"/>
      <c r="D199" s="27"/>
      <c r="E199" s="17"/>
      <c r="G199" s="27"/>
      <c r="H199" s="17"/>
      <c r="J199" s="28"/>
      <c r="K199" s="17"/>
      <c r="M199" s="27"/>
      <c r="N199" s="17"/>
      <c r="P199" s="27"/>
      <c r="Q199" s="13"/>
      <c r="S199" s="27"/>
      <c r="T199" s="17"/>
      <c r="V199" s="26"/>
      <c r="W199" s="13"/>
      <c r="Y199" s="26"/>
      <c r="Z199" s="13"/>
      <c r="AB199" s="27"/>
      <c r="AC199" s="26"/>
      <c r="AE199" s="26"/>
      <c r="AF199" s="13"/>
      <c r="AH199" s="27"/>
      <c r="AI199" s="13"/>
      <c r="AK199" s="27"/>
      <c r="AL199" s="13"/>
      <c r="AN199" s="27"/>
    </row>
    <row r="200" spans="2:40" x14ac:dyDescent="0.25">
      <c r="B200" s="13"/>
      <c r="D200" s="27"/>
      <c r="E200" s="17"/>
      <c r="G200" s="27"/>
      <c r="H200" s="17"/>
      <c r="J200" s="28"/>
      <c r="K200" s="17"/>
      <c r="M200" s="27"/>
      <c r="N200" s="17"/>
      <c r="P200" s="27"/>
      <c r="Q200" s="13"/>
      <c r="S200" s="27"/>
      <c r="T200" s="17"/>
      <c r="V200" s="26"/>
      <c r="W200" s="13"/>
      <c r="Y200" s="26"/>
      <c r="Z200" s="13"/>
      <c r="AB200" s="27"/>
      <c r="AC200" s="26"/>
      <c r="AE200" s="26"/>
      <c r="AF200" s="13"/>
      <c r="AH200" s="27"/>
      <c r="AI200" s="13"/>
      <c r="AK200" s="27"/>
      <c r="AL200" s="13"/>
      <c r="AN200" s="27"/>
    </row>
    <row r="201" spans="2:40" x14ac:dyDescent="0.25">
      <c r="B201" s="13"/>
      <c r="D201" s="27"/>
      <c r="E201" s="17"/>
      <c r="G201" s="27"/>
      <c r="H201" s="17"/>
      <c r="J201" s="28"/>
      <c r="K201" s="17"/>
      <c r="M201" s="27"/>
      <c r="N201" s="17"/>
      <c r="P201" s="27"/>
      <c r="Q201" s="13"/>
      <c r="S201" s="27"/>
      <c r="T201" s="17"/>
      <c r="V201" s="26"/>
      <c r="W201" s="13"/>
      <c r="Y201" s="26"/>
      <c r="Z201" s="13"/>
      <c r="AB201" s="27"/>
      <c r="AC201" s="26"/>
      <c r="AE201" s="26"/>
      <c r="AF201" s="13"/>
      <c r="AH201" s="27"/>
      <c r="AI201" s="13"/>
      <c r="AK201" s="27"/>
      <c r="AL201" s="13"/>
      <c r="AN201" s="27"/>
    </row>
    <row r="202" spans="2:40" x14ac:dyDescent="0.25">
      <c r="B202" s="13"/>
      <c r="D202" s="27"/>
      <c r="E202" s="17"/>
      <c r="G202" s="27"/>
      <c r="H202" s="17"/>
      <c r="J202" s="28"/>
      <c r="K202" s="17"/>
      <c r="M202" s="27"/>
      <c r="N202" s="17"/>
      <c r="P202" s="27"/>
      <c r="Q202" s="13"/>
      <c r="S202" s="27"/>
      <c r="T202" s="17"/>
      <c r="V202" s="26"/>
      <c r="W202" s="13"/>
      <c r="Y202" s="26"/>
      <c r="Z202" s="13"/>
      <c r="AB202" s="27"/>
      <c r="AC202" s="26"/>
      <c r="AE202" s="26"/>
      <c r="AF202" s="13"/>
      <c r="AH202" s="27"/>
      <c r="AI202" s="13"/>
      <c r="AK202" s="27"/>
      <c r="AL202" s="13"/>
      <c r="AN202" s="27"/>
    </row>
    <row r="203" spans="2:40" x14ac:dyDescent="0.25">
      <c r="B203" s="13"/>
      <c r="D203" s="27"/>
      <c r="E203" s="17"/>
      <c r="G203" s="27"/>
      <c r="H203" s="17"/>
      <c r="J203" s="28"/>
      <c r="K203" s="17"/>
      <c r="M203" s="27"/>
      <c r="N203" s="17"/>
      <c r="P203" s="27"/>
      <c r="Q203" s="13"/>
      <c r="S203" s="27"/>
      <c r="T203" s="17"/>
      <c r="V203" s="26"/>
      <c r="W203" s="13"/>
      <c r="Y203" s="26"/>
      <c r="Z203" s="13"/>
      <c r="AB203" s="27"/>
      <c r="AC203" s="26"/>
      <c r="AE203" s="26"/>
      <c r="AF203" s="13"/>
      <c r="AH203" s="27"/>
      <c r="AI203" s="13"/>
      <c r="AK203" s="27"/>
      <c r="AL203" s="13"/>
      <c r="AN203" s="27"/>
    </row>
    <row r="204" spans="2:40" x14ac:dyDescent="0.25">
      <c r="B204" s="13"/>
      <c r="D204" s="27"/>
      <c r="E204" s="17"/>
      <c r="G204" s="27"/>
      <c r="H204" s="17"/>
      <c r="J204" s="28"/>
      <c r="K204" s="17"/>
      <c r="M204" s="27"/>
      <c r="N204" s="17"/>
      <c r="P204" s="27"/>
      <c r="Q204" s="13"/>
      <c r="S204" s="27"/>
      <c r="T204" s="17"/>
      <c r="V204" s="26"/>
      <c r="W204" s="13"/>
      <c r="Y204" s="26"/>
      <c r="Z204" s="13"/>
      <c r="AB204" s="27"/>
      <c r="AC204" s="26"/>
      <c r="AE204" s="26"/>
      <c r="AF204" s="13"/>
      <c r="AH204" s="27"/>
      <c r="AI204" s="13"/>
      <c r="AK204" s="27"/>
      <c r="AL204" s="13"/>
      <c r="AN204" s="27"/>
    </row>
    <row r="205" spans="2:40" x14ac:dyDescent="0.25">
      <c r="B205" s="13"/>
      <c r="D205" s="27"/>
      <c r="E205" s="17"/>
      <c r="G205" s="27"/>
      <c r="H205" s="17"/>
      <c r="J205" s="28"/>
      <c r="K205" s="17"/>
      <c r="M205" s="27"/>
      <c r="N205" s="17"/>
      <c r="P205" s="27"/>
      <c r="Q205" s="13"/>
      <c r="S205" s="27"/>
      <c r="T205" s="17"/>
      <c r="V205" s="26"/>
      <c r="W205" s="13"/>
      <c r="Y205" s="26"/>
      <c r="Z205" s="13"/>
      <c r="AB205" s="27"/>
      <c r="AC205" s="26"/>
      <c r="AE205" s="26"/>
      <c r="AF205" s="13"/>
      <c r="AH205" s="27"/>
      <c r="AI205" s="13"/>
      <c r="AK205" s="27"/>
      <c r="AL205" s="13"/>
      <c r="AN205" s="27"/>
    </row>
    <row r="206" spans="2:40" x14ac:dyDescent="0.25">
      <c r="B206" s="13"/>
      <c r="D206" s="27"/>
      <c r="E206" s="17"/>
      <c r="G206" s="27"/>
      <c r="H206" s="17"/>
      <c r="J206" s="28"/>
      <c r="K206" s="17"/>
      <c r="M206" s="27"/>
      <c r="N206" s="17"/>
      <c r="P206" s="27"/>
      <c r="Q206" s="13"/>
      <c r="S206" s="27"/>
      <c r="T206" s="17"/>
      <c r="V206" s="26"/>
      <c r="W206" s="13"/>
      <c r="Y206" s="26"/>
      <c r="Z206" s="13"/>
      <c r="AB206" s="27"/>
      <c r="AC206" s="26"/>
      <c r="AE206" s="26"/>
      <c r="AF206" s="13"/>
      <c r="AH206" s="27"/>
      <c r="AI206" s="13"/>
      <c r="AK206" s="27"/>
      <c r="AL206" s="13"/>
      <c r="AN206" s="27"/>
    </row>
    <row r="207" spans="2:40" x14ac:dyDescent="0.25">
      <c r="B207" s="13"/>
      <c r="D207" s="27"/>
      <c r="E207" s="17"/>
      <c r="G207" s="27"/>
      <c r="H207" s="17"/>
      <c r="J207" s="28"/>
      <c r="K207" s="17"/>
      <c r="M207" s="27"/>
      <c r="N207" s="17"/>
      <c r="P207" s="27"/>
      <c r="Q207" s="13"/>
      <c r="S207" s="27"/>
      <c r="T207" s="17"/>
      <c r="V207" s="26"/>
      <c r="W207" s="13"/>
      <c r="Y207" s="26"/>
      <c r="Z207" s="13"/>
      <c r="AB207" s="27"/>
      <c r="AC207" s="26"/>
      <c r="AE207" s="26"/>
      <c r="AF207" s="13"/>
      <c r="AH207" s="27"/>
      <c r="AI207" s="13"/>
      <c r="AK207" s="27"/>
      <c r="AL207" s="13"/>
      <c r="AN207" s="27"/>
    </row>
    <row r="208" spans="2:40" x14ac:dyDescent="0.25">
      <c r="B208" s="13"/>
      <c r="D208" s="27"/>
      <c r="E208" s="17"/>
      <c r="G208" s="27"/>
      <c r="H208" s="17"/>
      <c r="J208" s="28"/>
      <c r="K208" s="17"/>
      <c r="M208" s="27"/>
      <c r="N208" s="17"/>
      <c r="P208" s="27"/>
      <c r="Q208" s="13"/>
      <c r="S208" s="27"/>
      <c r="T208" s="17"/>
      <c r="V208" s="26"/>
      <c r="W208" s="13"/>
      <c r="Y208" s="26"/>
      <c r="Z208" s="13"/>
      <c r="AB208" s="27"/>
      <c r="AC208" s="26"/>
      <c r="AE208" s="26"/>
      <c r="AF208" s="13"/>
      <c r="AH208" s="27"/>
      <c r="AI208" s="13"/>
      <c r="AK208" s="27"/>
      <c r="AL208" s="13"/>
      <c r="AN208" s="27"/>
    </row>
    <row r="209" spans="2:40" x14ac:dyDescent="0.25">
      <c r="B209" s="13"/>
      <c r="D209" s="27"/>
      <c r="E209" s="17"/>
      <c r="G209" s="27"/>
      <c r="H209" s="17"/>
      <c r="J209" s="28"/>
      <c r="K209" s="17"/>
      <c r="M209" s="27"/>
      <c r="N209" s="17"/>
      <c r="P209" s="27"/>
      <c r="Q209" s="13"/>
      <c r="S209" s="27"/>
      <c r="T209" s="17"/>
      <c r="V209" s="26"/>
      <c r="W209" s="13"/>
      <c r="Y209" s="26"/>
      <c r="Z209" s="13"/>
      <c r="AB209" s="27"/>
      <c r="AC209" s="26"/>
      <c r="AE209" s="26"/>
      <c r="AF209" s="13"/>
      <c r="AH209" s="27"/>
      <c r="AI209" s="13"/>
      <c r="AK209" s="27"/>
      <c r="AL209" s="13"/>
      <c r="AN209" s="27"/>
    </row>
    <row r="210" spans="2:40" x14ac:dyDescent="0.25">
      <c r="B210" s="13"/>
      <c r="D210" s="27"/>
      <c r="E210" s="17"/>
      <c r="G210" s="27"/>
      <c r="H210" s="17"/>
      <c r="J210" s="28"/>
      <c r="K210" s="17"/>
      <c r="M210" s="27"/>
      <c r="N210" s="17"/>
      <c r="P210" s="27"/>
      <c r="Q210" s="13"/>
      <c r="S210" s="27"/>
      <c r="T210" s="17"/>
      <c r="V210" s="26"/>
      <c r="W210" s="13"/>
      <c r="Y210" s="26"/>
      <c r="Z210" s="13"/>
      <c r="AB210" s="27"/>
      <c r="AC210" s="26"/>
      <c r="AE210" s="26"/>
      <c r="AF210" s="13"/>
      <c r="AH210" s="27"/>
      <c r="AI210" s="13"/>
      <c r="AK210" s="27"/>
      <c r="AL210" s="13"/>
      <c r="AN210" s="27"/>
    </row>
    <row r="211" spans="2:40" x14ac:dyDescent="0.25">
      <c r="B211" s="13"/>
      <c r="D211" s="27"/>
      <c r="E211" s="17"/>
      <c r="G211" s="27"/>
      <c r="H211" s="17"/>
      <c r="J211" s="28"/>
      <c r="K211" s="17"/>
      <c r="M211" s="27"/>
      <c r="N211" s="17"/>
      <c r="P211" s="27"/>
      <c r="Q211" s="13"/>
      <c r="S211" s="27"/>
      <c r="T211" s="17"/>
      <c r="V211" s="26"/>
      <c r="W211" s="13"/>
      <c r="Y211" s="26"/>
      <c r="Z211" s="13"/>
      <c r="AB211" s="27"/>
      <c r="AC211" s="26"/>
      <c r="AE211" s="26"/>
      <c r="AF211" s="13"/>
      <c r="AH211" s="27"/>
      <c r="AI211" s="13"/>
      <c r="AK211" s="27"/>
      <c r="AL211" s="13"/>
      <c r="AN211" s="27"/>
    </row>
    <row r="212" spans="2:40" x14ac:dyDescent="0.25">
      <c r="B212" s="13"/>
      <c r="D212" s="27"/>
      <c r="E212" s="17"/>
      <c r="G212" s="27"/>
      <c r="H212" s="17"/>
      <c r="J212" s="28"/>
      <c r="K212" s="17"/>
      <c r="M212" s="27"/>
      <c r="N212" s="17"/>
      <c r="P212" s="27"/>
      <c r="Q212" s="13"/>
      <c r="S212" s="27"/>
      <c r="T212" s="17"/>
      <c r="V212" s="26"/>
      <c r="W212" s="13"/>
      <c r="Y212" s="26"/>
      <c r="Z212" s="13"/>
      <c r="AB212" s="27"/>
      <c r="AC212" s="26"/>
      <c r="AE212" s="26"/>
      <c r="AF212" s="13"/>
      <c r="AH212" s="27"/>
      <c r="AI212" s="13"/>
      <c r="AK212" s="27"/>
      <c r="AL212" s="13"/>
      <c r="AN212" s="27"/>
    </row>
    <row r="213" spans="2:40" x14ac:dyDescent="0.25">
      <c r="B213" s="13"/>
      <c r="D213" s="27"/>
      <c r="E213" s="17"/>
      <c r="G213" s="27"/>
      <c r="H213" s="17"/>
      <c r="J213" s="28"/>
      <c r="K213" s="17"/>
      <c r="M213" s="27"/>
      <c r="N213" s="17"/>
      <c r="P213" s="27"/>
      <c r="Q213" s="13"/>
      <c r="S213" s="27"/>
      <c r="T213" s="17"/>
      <c r="V213" s="26"/>
      <c r="W213" s="13"/>
      <c r="Y213" s="26"/>
      <c r="Z213" s="13"/>
      <c r="AB213" s="27"/>
      <c r="AC213" s="26"/>
      <c r="AE213" s="26"/>
      <c r="AF213" s="13"/>
      <c r="AH213" s="27"/>
      <c r="AI213" s="13"/>
      <c r="AK213" s="27"/>
      <c r="AL213" s="13"/>
      <c r="AN213" s="27"/>
    </row>
    <row r="214" spans="2:40" x14ac:dyDescent="0.25">
      <c r="B214" s="13"/>
      <c r="D214" s="27"/>
      <c r="E214" s="17"/>
      <c r="G214" s="27"/>
      <c r="H214" s="17"/>
      <c r="J214" s="28"/>
      <c r="K214" s="17"/>
      <c r="M214" s="27"/>
      <c r="N214" s="17"/>
      <c r="P214" s="27"/>
      <c r="Q214" s="13"/>
      <c r="S214" s="27"/>
      <c r="T214" s="17"/>
      <c r="V214" s="26"/>
      <c r="W214" s="13"/>
      <c r="Y214" s="26"/>
      <c r="Z214" s="13"/>
      <c r="AB214" s="27"/>
      <c r="AC214" s="26"/>
      <c r="AE214" s="26"/>
      <c r="AF214" s="13"/>
      <c r="AH214" s="27"/>
      <c r="AI214" s="13"/>
      <c r="AK214" s="27"/>
      <c r="AL214" s="13"/>
      <c r="AN214" s="27"/>
    </row>
    <row r="215" spans="2:40" x14ac:dyDescent="0.25">
      <c r="B215" s="13"/>
      <c r="D215" s="27"/>
      <c r="E215" s="17"/>
      <c r="G215" s="27"/>
      <c r="H215" s="17"/>
      <c r="J215" s="28"/>
      <c r="K215" s="17"/>
      <c r="M215" s="27"/>
      <c r="N215" s="17"/>
      <c r="P215" s="27"/>
      <c r="Q215" s="13"/>
      <c r="S215" s="27"/>
      <c r="T215" s="17"/>
      <c r="V215" s="26"/>
      <c r="W215" s="13"/>
      <c r="Y215" s="26"/>
      <c r="Z215" s="13"/>
      <c r="AB215" s="27"/>
      <c r="AC215" s="26"/>
      <c r="AE215" s="26"/>
      <c r="AF215" s="13"/>
      <c r="AH215" s="27"/>
      <c r="AI215" s="13"/>
      <c r="AK215" s="27"/>
      <c r="AL215" s="13"/>
      <c r="AN215" s="27"/>
    </row>
    <row r="216" spans="2:40" x14ac:dyDescent="0.25">
      <c r="B216" s="13"/>
      <c r="D216" s="27"/>
      <c r="E216" s="17"/>
      <c r="G216" s="27"/>
      <c r="H216" s="17"/>
      <c r="J216" s="28"/>
      <c r="K216" s="17"/>
      <c r="M216" s="27"/>
      <c r="N216" s="17"/>
      <c r="P216" s="27"/>
      <c r="Q216" s="13"/>
      <c r="S216" s="27"/>
      <c r="T216" s="17"/>
      <c r="V216" s="26"/>
      <c r="W216" s="13"/>
      <c r="Y216" s="26"/>
      <c r="Z216" s="13"/>
      <c r="AB216" s="27"/>
      <c r="AC216" s="26"/>
      <c r="AE216" s="26"/>
      <c r="AF216" s="13"/>
      <c r="AH216" s="27"/>
      <c r="AI216" s="13"/>
      <c r="AK216" s="27"/>
      <c r="AL216" s="13"/>
      <c r="AN216" s="27"/>
    </row>
    <row r="217" spans="2:40" x14ac:dyDescent="0.25">
      <c r="B217" s="13"/>
      <c r="D217" s="27"/>
      <c r="E217" s="17"/>
      <c r="G217" s="27"/>
      <c r="H217" s="17"/>
      <c r="J217" s="28"/>
      <c r="K217" s="17"/>
      <c r="M217" s="27"/>
      <c r="N217" s="17"/>
      <c r="P217" s="27"/>
      <c r="Q217" s="13"/>
      <c r="S217" s="27"/>
      <c r="T217" s="17"/>
      <c r="V217" s="26"/>
      <c r="W217" s="13"/>
      <c r="Y217" s="26"/>
      <c r="Z217" s="13"/>
      <c r="AB217" s="27"/>
      <c r="AC217" s="26"/>
      <c r="AE217" s="26"/>
      <c r="AF217" s="13"/>
      <c r="AH217" s="27"/>
      <c r="AI217" s="13"/>
      <c r="AK217" s="27"/>
      <c r="AL217" s="13"/>
      <c r="AN217" s="27"/>
    </row>
    <row r="218" spans="2:40" x14ac:dyDescent="0.25">
      <c r="B218" s="13"/>
      <c r="D218" s="27"/>
      <c r="E218" s="17"/>
      <c r="G218" s="27"/>
      <c r="H218" s="17"/>
      <c r="J218" s="28"/>
      <c r="K218" s="17"/>
      <c r="M218" s="27"/>
      <c r="N218" s="17"/>
      <c r="P218" s="27"/>
      <c r="Q218" s="13"/>
      <c r="S218" s="27"/>
      <c r="T218" s="17"/>
      <c r="V218" s="26"/>
      <c r="W218" s="13"/>
      <c r="Y218" s="26"/>
      <c r="Z218" s="13"/>
      <c r="AB218" s="27"/>
      <c r="AC218" s="26"/>
      <c r="AE218" s="26"/>
      <c r="AF218" s="13"/>
      <c r="AH218" s="27"/>
      <c r="AI218" s="13"/>
      <c r="AK218" s="27"/>
      <c r="AL218" s="13"/>
      <c r="AN218" s="27"/>
    </row>
    <row r="219" spans="2:40" x14ac:dyDescent="0.25">
      <c r="B219" s="13"/>
      <c r="D219" s="27"/>
      <c r="E219" s="17"/>
      <c r="G219" s="27"/>
      <c r="H219" s="17"/>
      <c r="J219" s="28"/>
      <c r="K219" s="17"/>
      <c r="M219" s="27"/>
      <c r="N219" s="17"/>
      <c r="P219" s="27"/>
      <c r="Q219" s="13"/>
      <c r="S219" s="27"/>
      <c r="T219" s="17"/>
      <c r="V219" s="26"/>
      <c r="W219" s="13"/>
      <c r="Y219" s="26"/>
      <c r="Z219" s="13"/>
      <c r="AB219" s="27"/>
      <c r="AC219" s="26"/>
      <c r="AE219" s="26"/>
      <c r="AF219" s="13"/>
      <c r="AH219" s="27"/>
      <c r="AI219" s="13"/>
      <c r="AK219" s="27"/>
      <c r="AL219" s="13"/>
      <c r="AN219" s="27"/>
    </row>
    <row r="220" spans="2:40" x14ac:dyDescent="0.25">
      <c r="B220" s="13"/>
      <c r="D220" s="27"/>
      <c r="E220" s="17"/>
      <c r="G220" s="27"/>
      <c r="H220" s="17"/>
      <c r="J220" s="28"/>
      <c r="K220" s="17"/>
      <c r="M220" s="27"/>
      <c r="N220" s="17"/>
      <c r="P220" s="27"/>
      <c r="Q220" s="13"/>
      <c r="S220" s="27"/>
      <c r="T220" s="17"/>
      <c r="V220" s="26"/>
      <c r="W220" s="13"/>
      <c r="Y220" s="26"/>
      <c r="Z220" s="13"/>
      <c r="AB220" s="27"/>
      <c r="AC220" s="26"/>
      <c r="AE220" s="26"/>
      <c r="AF220" s="13"/>
      <c r="AH220" s="27"/>
      <c r="AI220" s="13"/>
      <c r="AK220" s="27"/>
      <c r="AL220" s="13"/>
      <c r="AN220" s="27"/>
    </row>
    <row r="221" spans="2:40" x14ac:dyDescent="0.25">
      <c r="B221" s="13"/>
      <c r="D221" s="27"/>
      <c r="E221" s="17"/>
      <c r="G221" s="27"/>
      <c r="H221" s="17"/>
      <c r="J221" s="28"/>
      <c r="K221" s="17"/>
      <c r="M221" s="27"/>
      <c r="N221" s="17"/>
      <c r="P221" s="27"/>
      <c r="Q221" s="13"/>
      <c r="S221" s="27"/>
      <c r="T221" s="17"/>
      <c r="V221" s="26"/>
      <c r="W221" s="13"/>
      <c r="Y221" s="26"/>
      <c r="Z221" s="13"/>
      <c r="AB221" s="27"/>
      <c r="AC221" s="26"/>
      <c r="AE221" s="26"/>
      <c r="AF221" s="13"/>
      <c r="AH221" s="27"/>
      <c r="AI221" s="13"/>
      <c r="AK221" s="27"/>
      <c r="AL221" s="13"/>
      <c r="AN221" s="27"/>
    </row>
    <row r="222" spans="2:40" x14ac:dyDescent="0.25">
      <c r="B222" s="13"/>
      <c r="D222" s="27"/>
      <c r="E222" s="17"/>
      <c r="G222" s="27"/>
      <c r="H222" s="17"/>
      <c r="J222" s="28"/>
      <c r="K222" s="17"/>
      <c r="M222" s="27"/>
      <c r="N222" s="17"/>
      <c r="P222" s="27"/>
      <c r="Q222" s="13"/>
      <c r="S222" s="27"/>
      <c r="T222" s="17"/>
      <c r="V222" s="26"/>
      <c r="W222" s="13"/>
      <c r="Y222" s="26"/>
      <c r="Z222" s="13"/>
      <c r="AB222" s="27"/>
      <c r="AC222" s="26"/>
      <c r="AE222" s="26"/>
      <c r="AF222" s="13"/>
      <c r="AH222" s="27"/>
      <c r="AI222" s="13"/>
      <c r="AK222" s="27"/>
      <c r="AL222" s="13"/>
      <c r="AN222" s="27"/>
    </row>
    <row r="223" spans="2:40" x14ac:dyDescent="0.25">
      <c r="B223" s="13"/>
      <c r="D223" s="27"/>
      <c r="E223" s="17"/>
      <c r="G223" s="27"/>
      <c r="H223" s="17"/>
      <c r="J223" s="28"/>
      <c r="K223" s="17"/>
      <c r="M223" s="27"/>
      <c r="N223" s="17"/>
      <c r="P223" s="27"/>
      <c r="Q223" s="13"/>
      <c r="S223" s="27"/>
      <c r="T223" s="17"/>
      <c r="V223" s="26"/>
      <c r="W223" s="13"/>
      <c r="Y223" s="26"/>
      <c r="Z223" s="13"/>
      <c r="AB223" s="27"/>
      <c r="AC223" s="26"/>
      <c r="AE223" s="26"/>
      <c r="AF223" s="13"/>
      <c r="AH223" s="27"/>
      <c r="AI223" s="13"/>
      <c r="AK223" s="27"/>
      <c r="AL223" s="13"/>
      <c r="AN223" s="27"/>
    </row>
    <row r="224" spans="2:40" x14ac:dyDescent="0.25">
      <c r="B224" s="13"/>
      <c r="D224" s="27"/>
      <c r="E224" s="17"/>
      <c r="G224" s="27"/>
      <c r="H224" s="17"/>
      <c r="J224" s="28"/>
      <c r="K224" s="17"/>
      <c r="M224" s="27"/>
      <c r="N224" s="17"/>
      <c r="P224" s="27"/>
      <c r="Q224" s="13"/>
      <c r="S224" s="27"/>
      <c r="T224" s="17"/>
      <c r="V224" s="26"/>
      <c r="W224" s="13"/>
      <c r="Y224" s="26"/>
      <c r="Z224" s="13"/>
      <c r="AB224" s="27"/>
      <c r="AC224" s="26"/>
      <c r="AE224" s="26"/>
      <c r="AF224" s="13"/>
      <c r="AH224" s="27"/>
      <c r="AI224" s="13"/>
      <c r="AK224" s="27"/>
      <c r="AL224" s="13"/>
      <c r="AN224" s="27"/>
    </row>
    <row r="225" spans="2:40" x14ac:dyDescent="0.25">
      <c r="B225" s="13"/>
      <c r="D225" s="27"/>
      <c r="E225" s="17"/>
      <c r="G225" s="27"/>
      <c r="H225" s="17"/>
      <c r="J225" s="28"/>
      <c r="K225" s="17"/>
      <c r="M225" s="27"/>
      <c r="N225" s="17"/>
      <c r="P225" s="27"/>
      <c r="Q225" s="13"/>
      <c r="S225" s="27"/>
      <c r="T225" s="17"/>
      <c r="V225" s="26"/>
      <c r="W225" s="13"/>
      <c r="Y225" s="26"/>
      <c r="Z225" s="13"/>
      <c r="AB225" s="27"/>
      <c r="AC225" s="26"/>
      <c r="AE225" s="26"/>
      <c r="AF225" s="13"/>
      <c r="AH225" s="27"/>
      <c r="AI225" s="13"/>
      <c r="AK225" s="27"/>
      <c r="AL225" s="13"/>
      <c r="AN225" s="27"/>
    </row>
    <row r="226" spans="2:40" x14ac:dyDescent="0.25">
      <c r="B226" s="13"/>
      <c r="D226" s="27"/>
      <c r="E226" s="17"/>
      <c r="G226" s="27"/>
      <c r="H226" s="17"/>
      <c r="J226" s="28"/>
      <c r="K226" s="17"/>
      <c r="M226" s="27"/>
      <c r="N226" s="17"/>
      <c r="P226" s="27"/>
      <c r="Q226" s="13"/>
      <c r="S226" s="27"/>
      <c r="T226" s="17"/>
      <c r="V226" s="26"/>
      <c r="W226" s="13"/>
      <c r="Y226" s="26"/>
      <c r="Z226" s="13"/>
      <c r="AB226" s="27"/>
      <c r="AC226" s="26"/>
      <c r="AE226" s="26"/>
      <c r="AF226" s="13"/>
      <c r="AH226" s="27"/>
      <c r="AI226" s="13"/>
      <c r="AK226" s="27"/>
      <c r="AL226" s="13"/>
      <c r="AN226" s="27"/>
    </row>
    <row r="227" spans="2:40" x14ac:dyDescent="0.25">
      <c r="B227" s="13"/>
      <c r="D227" s="27"/>
      <c r="E227" s="17"/>
      <c r="G227" s="27"/>
      <c r="H227" s="17"/>
      <c r="J227" s="28"/>
      <c r="K227" s="17"/>
      <c r="M227" s="27"/>
      <c r="N227" s="17"/>
      <c r="P227" s="27"/>
      <c r="Q227" s="13"/>
      <c r="S227" s="27"/>
      <c r="T227" s="17"/>
      <c r="V227" s="26"/>
      <c r="W227" s="13"/>
      <c r="Y227" s="26"/>
      <c r="Z227" s="13"/>
      <c r="AB227" s="27"/>
      <c r="AC227" s="26"/>
      <c r="AE227" s="26"/>
      <c r="AF227" s="13"/>
      <c r="AH227" s="27"/>
      <c r="AI227" s="13"/>
      <c r="AK227" s="27"/>
      <c r="AL227" s="13"/>
      <c r="AN227" s="27"/>
    </row>
    <row r="228" spans="2:40" x14ac:dyDescent="0.25">
      <c r="B228" s="13"/>
      <c r="D228" s="27"/>
      <c r="E228" s="17"/>
      <c r="G228" s="27"/>
      <c r="H228" s="17"/>
      <c r="J228" s="28"/>
      <c r="K228" s="17"/>
      <c r="M228" s="27"/>
      <c r="N228" s="17"/>
      <c r="P228" s="27"/>
      <c r="Q228" s="13"/>
      <c r="S228" s="27"/>
      <c r="T228" s="17"/>
      <c r="V228" s="26"/>
      <c r="W228" s="13"/>
      <c r="Y228" s="26"/>
      <c r="Z228" s="13"/>
      <c r="AB228" s="27"/>
      <c r="AC228" s="26"/>
      <c r="AE228" s="26"/>
      <c r="AF228" s="13"/>
      <c r="AH228" s="27"/>
      <c r="AI228" s="13"/>
      <c r="AK228" s="27"/>
      <c r="AL228" s="13"/>
      <c r="AN228" s="27"/>
    </row>
    <row r="229" spans="2:40" x14ac:dyDescent="0.25">
      <c r="B229" s="13"/>
      <c r="D229" s="27"/>
      <c r="E229" s="17"/>
      <c r="G229" s="27"/>
      <c r="H229" s="17"/>
      <c r="J229" s="28"/>
      <c r="K229" s="17"/>
      <c r="M229" s="27"/>
      <c r="N229" s="17"/>
      <c r="P229" s="27"/>
      <c r="Q229" s="13"/>
      <c r="S229" s="27"/>
      <c r="T229" s="17"/>
      <c r="V229" s="26"/>
      <c r="W229" s="13"/>
      <c r="Y229" s="26"/>
      <c r="Z229" s="13"/>
      <c r="AB229" s="27"/>
      <c r="AC229" s="26"/>
      <c r="AE229" s="26"/>
      <c r="AF229" s="13"/>
      <c r="AH229" s="27"/>
      <c r="AI229" s="13"/>
      <c r="AK229" s="27"/>
      <c r="AL229" s="13"/>
      <c r="AN229" s="27"/>
    </row>
    <row r="230" spans="2:40" x14ac:dyDescent="0.25">
      <c r="B230" s="13"/>
      <c r="D230" s="27"/>
      <c r="E230" s="17"/>
      <c r="G230" s="27"/>
      <c r="H230" s="17"/>
      <c r="J230" s="28"/>
      <c r="K230" s="17"/>
      <c r="M230" s="27"/>
      <c r="N230" s="17"/>
      <c r="P230" s="27"/>
      <c r="Q230" s="13"/>
      <c r="S230" s="27"/>
      <c r="T230" s="17"/>
      <c r="V230" s="26"/>
      <c r="W230" s="13"/>
      <c r="Y230" s="26"/>
      <c r="Z230" s="13"/>
      <c r="AB230" s="27"/>
      <c r="AC230" s="26"/>
      <c r="AE230" s="26"/>
      <c r="AF230" s="13"/>
      <c r="AH230" s="27"/>
      <c r="AI230" s="13"/>
      <c r="AK230" s="27"/>
      <c r="AL230" s="13"/>
      <c r="AN230" s="27"/>
    </row>
    <row r="231" spans="2:40" x14ac:dyDescent="0.25">
      <c r="B231" s="13"/>
      <c r="D231" s="27"/>
      <c r="E231" s="17"/>
      <c r="G231" s="27"/>
      <c r="H231" s="17"/>
      <c r="J231" s="28"/>
      <c r="K231" s="17"/>
      <c r="M231" s="27"/>
      <c r="N231" s="17"/>
      <c r="P231" s="27"/>
      <c r="Q231" s="13"/>
      <c r="S231" s="27"/>
      <c r="T231" s="17"/>
      <c r="V231" s="26"/>
      <c r="W231" s="13"/>
      <c r="Y231" s="26"/>
      <c r="Z231" s="13"/>
      <c r="AB231" s="27"/>
      <c r="AC231" s="26"/>
      <c r="AE231" s="26"/>
      <c r="AF231" s="13"/>
      <c r="AH231" s="27"/>
      <c r="AI231" s="13"/>
      <c r="AK231" s="27"/>
      <c r="AL231" s="13"/>
      <c r="AN231" s="27"/>
    </row>
    <row r="232" spans="2:40" x14ac:dyDescent="0.25">
      <c r="B232" s="13"/>
      <c r="D232" s="27"/>
      <c r="E232" s="17"/>
      <c r="G232" s="27"/>
      <c r="H232" s="17"/>
      <c r="J232" s="28"/>
      <c r="K232" s="17"/>
      <c r="M232" s="27"/>
      <c r="N232" s="17"/>
      <c r="P232" s="27"/>
      <c r="Q232" s="13"/>
      <c r="S232" s="27"/>
      <c r="T232" s="17"/>
      <c r="V232" s="26"/>
      <c r="W232" s="13"/>
      <c r="Y232" s="26"/>
      <c r="Z232" s="13"/>
      <c r="AB232" s="27"/>
      <c r="AC232" s="26"/>
      <c r="AE232" s="26"/>
      <c r="AF232" s="13"/>
      <c r="AH232" s="27"/>
      <c r="AI232" s="13"/>
      <c r="AK232" s="27"/>
      <c r="AL232" s="13"/>
      <c r="AN232" s="27"/>
    </row>
    <row r="233" spans="2:40" x14ac:dyDescent="0.25">
      <c r="B233" s="13"/>
      <c r="D233" s="27"/>
      <c r="E233" s="17"/>
      <c r="G233" s="27"/>
      <c r="H233" s="17"/>
      <c r="J233" s="28"/>
      <c r="K233" s="17"/>
      <c r="M233" s="27"/>
      <c r="N233" s="17"/>
      <c r="P233" s="27"/>
      <c r="Q233" s="13"/>
      <c r="S233" s="27"/>
      <c r="T233" s="17"/>
      <c r="V233" s="26"/>
      <c r="W233" s="13"/>
      <c r="Y233" s="26"/>
      <c r="Z233" s="13"/>
      <c r="AB233" s="27"/>
      <c r="AC233" s="26"/>
      <c r="AE233" s="26"/>
      <c r="AF233" s="13"/>
      <c r="AH233" s="27"/>
      <c r="AI233" s="13"/>
      <c r="AK233" s="27"/>
      <c r="AL233" s="13"/>
      <c r="AN233" s="27"/>
    </row>
    <row r="234" spans="2:40" x14ac:dyDescent="0.25">
      <c r="B234" s="13"/>
      <c r="D234" s="27"/>
      <c r="E234" s="17"/>
      <c r="G234" s="27"/>
      <c r="H234" s="17"/>
      <c r="J234" s="28"/>
      <c r="K234" s="17"/>
      <c r="M234" s="27"/>
      <c r="N234" s="17"/>
      <c r="P234" s="27"/>
      <c r="Q234" s="13"/>
      <c r="S234" s="27"/>
      <c r="T234" s="17"/>
      <c r="V234" s="26"/>
      <c r="W234" s="13"/>
      <c r="Y234" s="26"/>
      <c r="Z234" s="13"/>
      <c r="AB234" s="27"/>
      <c r="AC234" s="26"/>
      <c r="AE234" s="26"/>
      <c r="AF234" s="13"/>
      <c r="AH234" s="27"/>
      <c r="AI234" s="13"/>
      <c r="AK234" s="27"/>
      <c r="AL234" s="13"/>
      <c r="AN234" s="27"/>
    </row>
    <row r="235" spans="2:40" x14ac:dyDescent="0.25">
      <c r="B235" s="13"/>
      <c r="D235" s="27"/>
      <c r="E235" s="17"/>
      <c r="G235" s="27"/>
      <c r="H235" s="17"/>
      <c r="J235" s="28"/>
      <c r="K235" s="17"/>
      <c r="M235" s="27"/>
      <c r="N235" s="17"/>
      <c r="P235" s="27"/>
      <c r="Q235" s="13"/>
      <c r="S235" s="27"/>
      <c r="T235" s="17"/>
      <c r="V235" s="26"/>
      <c r="W235" s="13"/>
      <c r="Y235" s="26"/>
      <c r="Z235" s="13"/>
      <c r="AB235" s="27"/>
      <c r="AC235" s="26"/>
      <c r="AE235" s="26"/>
      <c r="AF235" s="13"/>
      <c r="AH235" s="27"/>
      <c r="AI235" s="13"/>
      <c r="AK235" s="27"/>
      <c r="AL235" s="13"/>
      <c r="AN235" s="27"/>
    </row>
    <row r="236" spans="2:40" x14ac:dyDescent="0.25">
      <c r="B236" s="13"/>
      <c r="D236" s="27"/>
      <c r="E236" s="17"/>
      <c r="G236" s="27"/>
      <c r="H236" s="17"/>
      <c r="J236" s="28"/>
      <c r="K236" s="17"/>
      <c r="M236" s="27"/>
      <c r="N236" s="17"/>
      <c r="P236" s="27"/>
      <c r="Q236" s="13"/>
      <c r="S236" s="27"/>
      <c r="T236" s="17"/>
      <c r="V236" s="26"/>
      <c r="W236" s="13"/>
      <c r="Y236" s="26"/>
      <c r="Z236" s="13"/>
      <c r="AB236" s="27"/>
      <c r="AC236" s="26"/>
      <c r="AE236" s="26"/>
      <c r="AF236" s="13"/>
      <c r="AH236" s="27"/>
      <c r="AI236" s="13"/>
      <c r="AK236" s="27"/>
      <c r="AL236" s="13"/>
      <c r="AN236" s="27"/>
    </row>
    <row r="237" spans="2:40" x14ac:dyDescent="0.25">
      <c r="B237" s="13"/>
      <c r="D237" s="27"/>
      <c r="E237" s="17"/>
      <c r="G237" s="27"/>
      <c r="H237" s="17"/>
      <c r="J237" s="28"/>
      <c r="K237" s="17"/>
      <c r="M237" s="27"/>
      <c r="N237" s="17"/>
      <c r="P237" s="27"/>
      <c r="Q237" s="13"/>
      <c r="S237" s="27"/>
      <c r="T237" s="17"/>
      <c r="V237" s="26"/>
      <c r="W237" s="13"/>
      <c r="Y237" s="26"/>
      <c r="Z237" s="13"/>
      <c r="AB237" s="27"/>
      <c r="AC237" s="26"/>
      <c r="AE237" s="26"/>
      <c r="AF237" s="13"/>
      <c r="AH237" s="27"/>
      <c r="AI237" s="13"/>
      <c r="AK237" s="27"/>
      <c r="AL237" s="13"/>
      <c r="AN237" s="27"/>
    </row>
    <row r="238" spans="2:40" x14ac:dyDescent="0.25">
      <c r="B238" s="13"/>
      <c r="D238" s="27"/>
      <c r="E238" s="17"/>
      <c r="G238" s="27"/>
      <c r="H238" s="17"/>
      <c r="J238" s="28"/>
      <c r="K238" s="17"/>
      <c r="M238" s="27"/>
      <c r="N238" s="17"/>
      <c r="P238" s="27"/>
      <c r="Q238" s="13"/>
      <c r="S238" s="27"/>
      <c r="T238" s="17"/>
      <c r="V238" s="26"/>
      <c r="W238" s="13"/>
      <c r="Y238" s="26"/>
      <c r="Z238" s="13"/>
      <c r="AB238" s="27"/>
      <c r="AC238" s="26"/>
      <c r="AE238" s="26"/>
      <c r="AF238" s="13"/>
      <c r="AH238" s="27"/>
      <c r="AI238" s="13"/>
      <c r="AK238" s="27"/>
      <c r="AL238" s="13"/>
      <c r="AN238" s="27"/>
    </row>
    <row r="239" spans="2:40" x14ac:dyDescent="0.25">
      <c r="B239" s="13"/>
      <c r="D239" s="27"/>
      <c r="E239" s="17"/>
      <c r="G239" s="27"/>
      <c r="H239" s="17"/>
      <c r="J239" s="28"/>
      <c r="K239" s="17"/>
      <c r="M239" s="27"/>
      <c r="N239" s="17"/>
      <c r="P239" s="27"/>
      <c r="Q239" s="13"/>
      <c r="S239" s="27"/>
      <c r="T239" s="17"/>
      <c r="V239" s="26"/>
      <c r="W239" s="13"/>
      <c r="Y239" s="26"/>
      <c r="Z239" s="13"/>
      <c r="AB239" s="27"/>
      <c r="AC239" s="26"/>
      <c r="AE239" s="26"/>
      <c r="AF239" s="13"/>
      <c r="AH239" s="27"/>
      <c r="AI239" s="13"/>
      <c r="AK239" s="27"/>
      <c r="AL239" s="13"/>
      <c r="AN239" s="27"/>
    </row>
    <row r="240" spans="2:40" x14ac:dyDescent="0.25">
      <c r="B240" s="13"/>
      <c r="D240" s="27"/>
      <c r="E240" s="17"/>
      <c r="G240" s="27"/>
      <c r="H240" s="17"/>
      <c r="J240" s="28"/>
      <c r="K240" s="17"/>
      <c r="M240" s="27"/>
      <c r="N240" s="17"/>
      <c r="P240" s="27"/>
      <c r="Q240" s="13"/>
      <c r="S240" s="27"/>
      <c r="T240" s="17"/>
      <c r="V240" s="26"/>
      <c r="W240" s="13"/>
      <c r="Y240" s="26"/>
      <c r="Z240" s="13"/>
      <c r="AB240" s="27"/>
      <c r="AC240" s="26"/>
      <c r="AE240" s="26"/>
      <c r="AF240" s="13"/>
      <c r="AH240" s="27"/>
      <c r="AI240" s="13"/>
      <c r="AK240" s="27"/>
      <c r="AL240" s="13"/>
      <c r="AN240" s="27"/>
    </row>
    <row r="241" spans="2:40" x14ac:dyDescent="0.25">
      <c r="B241" s="13"/>
      <c r="D241" s="27"/>
      <c r="E241" s="17"/>
      <c r="G241" s="27"/>
      <c r="H241" s="17"/>
      <c r="J241" s="28"/>
      <c r="K241" s="17"/>
      <c r="M241" s="27"/>
      <c r="N241" s="17"/>
      <c r="P241" s="27"/>
      <c r="Q241" s="13"/>
      <c r="S241" s="27"/>
      <c r="T241" s="17"/>
      <c r="V241" s="26"/>
      <c r="W241" s="13"/>
      <c r="Y241" s="26"/>
      <c r="Z241" s="13"/>
      <c r="AB241" s="27"/>
      <c r="AC241" s="26"/>
      <c r="AE241" s="26"/>
      <c r="AF241" s="13"/>
      <c r="AH241" s="27"/>
      <c r="AI241" s="13"/>
      <c r="AK241" s="27"/>
      <c r="AL241" s="13"/>
      <c r="AN241" s="27"/>
    </row>
    <row r="242" spans="2:40" x14ac:dyDescent="0.25">
      <c r="B242" s="13"/>
      <c r="D242" s="27"/>
      <c r="E242" s="17"/>
      <c r="G242" s="27"/>
      <c r="H242" s="17"/>
      <c r="J242" s="28"/>
      <c r="K242" s="17"/>
      <c r="M242" s="27"/>
      <c r="N242" s="17"/>
      <c r="P242" s="27"/>
      <c r="Q242" s="13"/>
      <c r="S242" s="27"/>
      <c r="T242" s="17"/>
      <c r="V242" s="26"/>
      <c r="W242" s="13"/>
      <c r="Y242" s="26"/>
      <c r="Z242" s="13"/>
      <c r="AB242" s="27"/>
      <c r="AC242" s="26"/>
      <c r="AE242" s="26"/>
      <c r="AF242" s="13"/>
      <c r="AH242" s="27"/>
      <c r="AI242" s="13"/>
      <c r="AK242" s="27"/>
      <c r="AL242" s="13"/>
      <c r="AN242" s="27"/>
    </row>
    <row r="243" spans="2:40" x14ac:dyDescent="0.25">
      <c r="B243" s="13"/>
      <c r="D243" s="27"/>
      <c r="E243" s="17"/>
      <c r="G243" s="27"/>
      <c r="H243" s="17"/>
      <c r="J243" s="28"/>
      <c r="K243" s="17"/>
      <c r="M243" s="27"/>
      <c r="N243" s="17"/>
      <c r="P243" s="27"/>
      <c r="Q243" s="13"/>
      <c r="S243" s="27"/>
      <c r="T243" s="17"/>
      <c r="V243" s="26"/>
      <c r="W243" s="13"/>
      <c r="Y243" s="26"/>
      <c r="Z243" s="13"/>
      <c r="AB243" s="27"/>
      <c r="AC243" s="26"/>
      <c r="AE243" s="26"/>
      <c r="AF243" s="13"/>
      <c r="AH243" s="27"/>
      <c r="AI243" s="13"/>
      <c r="AK243" s="27"/>
      <c r="AL243" s="13"/>
      <c r="AN243" s="27"/>
    </row>
    <row r="244" spans="2:40" x14ac:dyDescent="0.25">
      <c r="B244" s="13"/>
      <c r="D244" s="27"/>
      <c r="E244" s="17"/>
      <c r="G244" s="27"/>
      <c r="H244" s="17"/>
      <c r="J244" s="28"/>
      <c r="K244" s="17"/>
      <c r="M244" s="27"/>
      <c r="N244" s="17"/>
      <c r="P244" s="27"/>
      <c r="Q244" s="13"/>
      <c r="S244" s="27"/>
      <c r="T244" s="17"/>
      <c r="V244" s="26"/>
      <c r="W244" s="13"/>
      <c r="Y244" s="26"/>
      <c r="Z244" s="13"/>
      <c r="AB244" s="27"/>
      <c r="AC244" s="26"/>
      <c r="AE244" s="26"/>
      <c r="AF244" s="13"/>
      <c r="AH244" s="27"/>
      <c r="AI244" s="13"/>
      <c r="AK244" s="27"/>
      <c r="AL244" s="13"/>
      <c r="AN244" s="27"/>
    </row>
    <row r="245" spans="2:40" x14ac:dyDescent="0.25">
      <c r="B245" s="13"/>
      <c r="D245" s="27"/>
      <c r="E245" s="17"/>
      <c r="G245" s="27"/>
      <c r="H245" s="17"/>
      <c r="J245" s="28"/>
      <c r="K245" s="17"/>
      <c r="M245" s="27"/>
      <c r="N245" s="17"/>
      <c r="P245" s="27"/>
      <c r="Q245" s="13"/>
      <c r="S245" s="27"/>
      <c r="T245" s="17"/>
      <c r="V245" s="26"/>
      <c r="W245" s="13"/>
      <c r="Y245" s="26"/>
      <c r="Z245" s="13"/>
      <c r="AB245" s="27"/>
      <c r="AC245" s="26"/>
      <c r="AE245" s="26"/>
      <c r="AF245" s="13"/>
      <c r="AH245" s="27"/>
      <c r="AI245" s="13"/>
      <c r="AK245" s="27"/>
      <c r="AL245" s="13"/>
      <c r="AN245" s="27"/>
    </row>
    <row r="246" spans="2:40" x14ac:dyDescent="0.25">
      <c r="B246" s="13"/>
      <c r="D246" s="27"/>
      <c r="E246" s="17"/>
      <c r="G246" s="27"/>
      <c r="H246" s="17"/>
      <c r="J246" s="28"/>
      <c r="K246" s="17"/>
      <c r="M246" s="27"/>
      <c r="N246" s="17"/>
      <c r="P246" s="27"/>
      <c r="Q246" s="13"/>
      <c r="S246" s="27"/>
      <c r="T246" s="17"/>
      <c r="V246" s="26"/>
      <c r="W246" s="13"/>
      <c r="Y246" s="26"/>
      <c r="Z246" s="13"/>
      <c r="AB246" s="27"/>
      <c r="AC246" s="26"/>
      <c r="AE246" s="26"/>
      <c r="AF246" s="13"/>
      <c r="AH246" s="27"/>
      <c r="AI246" s="13"/>
      <c r="AK246" s="27"/>
      <c r="AL246" s="13"/>
      <c r="AN246" s="27"/>
    </row>
    <row r="247" spans="2:40" x14ac:dyDescent="0.25">
      <c r="B247" s="13"/>
      <c r="D247" s="27"/>
      <c r="E247" s="17"/>
      <c r="G247" s="27"/>
      <c r="H247" s="17"/>
      <c r="J247" s="28"/>
      <c r="K247" s="17"/>
      <c r="M247" s="27"/>
      <c r="N247" s="17"/>
      <c r="P247" s="27"/>
      <c r="Q247" s="13"/>
      <c r="S247" s="27"/>
      <c r="T247" s="17"/>
      <c r="V247" s="26"/>
      <c r="W247" s="13"/>
      <c r="Y247" s="26"/>
      <c r="Z247" s="13"/>
      <c r="AB247" s="27"/>
      <c r="AC247" s="26"/>
      <c r="AE247" s="26"/>
      <c r="AF247" s="13"/>
      <c r="AH247" s="27"/>
      <c r="AI247" s="13"/>
      <c r="AK247" s="27"/>
      <c r="AL247" s="13"/>
      <c r="AN247" s="27"/>
    </row>
    <row r="248" spans="2:40" x14ac:dyDescent="0.25">
      <c r="B248" s="13"/>
      <c r="D248" s="27"/>
      <c r="E248" s="17"/>
      <c r="G248" s="27"/>
      <c r="H248" s="17"/>
      <c r="J248" s="28"/>
      <c r="K248" s="17"/>
      <c r="M248" s="27"/>
      <c r="N248" s="17"/>
      <c r="P248" s="27"/>
      <c r="Q248" s="13"/>
      <c r="S248" s="27"/>
      <c r="T248" s="17"/>
      <c r="V248" s="26"/>
      <c r="W248" s="13"/>
      <c r="Y248" s="26"/>
      <c r="Z248" s="13"/>
      <c r="AB248" s="27"/>
      <c r="AC248" s="26"/>
      <c r="AE248" s="26"/>
      <c r="AF248" s="13"/>
      <c r="AH248" s="27"/>
      <c r="AI248" s="13"/>
      <c r="AK248" s="27"/>
      <c r="AL248" s="13"/>
      <c r="AN248" s="27"/>
    </row>
    <row r="249" spans="2:40" x14ac:dyDescent="0.25">
      <c r="B249" s="13"/>
      <c r="D249" s="27"/>
      <c r="E249" s="17"/>
      <c r="G249" s="27"/>
      <c r="H249" s="17"/>
      <c r="J249" s="28"/>
      <c r="K249" s="17"/>
      <c r="M249" s="27"/>
      <c r="N249" s="17"/>
      <c r="P249" s="27"/>
      <c r="Q249" s="13"/>
      <c r="S249" s="27"/>
      <c r="T249" s="17"/>
      <c r="V249" s="26"/>
      <c r="W249" s="13"/>
      <c r="Y249" s="26"/>
      <c r="Z249" s="13"/>
      <c r="AB249" s="27"/>
      <c r="AC249" s="26"/>
      <c r="AE249" s="26"/>
      <c r="AF249" s="13"/>
      <c r="AH249" s="27"/>
      <c r="AI249" s="13"/>
      <c r="AK249" s="27"/>
      <c r="AL249" s="13"/>
      <c r="AN249" s="27"/>
    </row>
    <row r="250" spans="2:40" x14ac:dyDescent="0.25">
      <c r="B250" s="13"/>
      <c r="D250" s="27"/>
      <c r="E250" s="17"/>
      <c r="G250" s="27"/>
      <c r="H250" s="17"/>
      <c r="J250" s="28"/>
      <c r="K250" s="17"/>
      <c r="M250" s="27"/>
      <c r="N250" s="17"/>
      <c r="P250" s="27"/>
      <c r="Q250" s="13"/>
      <c r="S250" s="27"/>
      <c r="T250" s="17"/>
      <c r="V250" s="26"/>
      <c r="W250" s="13"/>
      <c r="Y250" s="26"/>
      <c r="Z250" s="13"/>
      <c r="AB250" s="27"/>
      <c r="AC250" s="26"/>
      <c r="AE250" s="26"/>
      <c r="AF250" s="13"/>
      <c r="AH250" s="27"/>
      <c r="AI250" s="13"/>
      <c r="AK250" s="27"/>
      <c r="AL250" s="13"/>
      <c r="AN250" s="27"/>
    </row>
    <row r="251" spans="2:40" x14ac:dyDescent="0.25">
      <c r="B251" s="13"/>
      <c r="D251" s="27"/>
      <c r="E251" s="17"/>
      <c r="G251" s="27"/>
      <c r="H251" s="17"/>
      <c r="J251" s="28"/>
      <c r="K251" s="17"/>
      <c r="M251" s="27"/>
      <c r="N251" s="17"/>
      <c r="P251" s="27"/>
      <c r="Q251" s="13"/>
      <c r="S251" s="27"/>
      <c r="T251" s="17"/>
      <c r="V251" s="26"/>
      <c r="W251" s="13"/>
      <c r="Y251" s="26"/>
      <c r="Z251" s="13"/>
      <c r="AB251" s="27"/>
      <c r="AC251" s="26"/>
      <c r="AE251" s="26"/>
      <c r="AF251" s="13"/>
      <c r="AH251" s="27"/>
      <c r="AI251" s="13"/>
      <c r="AK251" s="27"/>
      <c r="AL251" s="13"/>
      <c r="AN251" s="27"/>
    </row>
  </sheetData>
  <sortState xmlns:xlrd2="http://schemas.microsoft.com/office/spreadsheetml/2017/richdata2" ref="A3:A64">
    <sortCondition ref="A1"/>
  </sortState>
  <mergeCells count="13">
    <mergeCell ref="AC1:AE1"/>
    <mergeCell ref="AF1:AH1"/>
    <mergeCell ref="AI1:AK1"/>
    <mergeCell ref="AL1:AN1"/>
    <mergeCell ref="B1:D1"/>
    <mergeCell ref="Q1:S1"/>
    <mergeCell ref="T1:V1"/>
    <mergeCell ref="W1:Y1"/>
    <mergeCell ref="Z1:AB1"/>
    <mergeCell ref="E1:G1"/>
    <mergeCell ref="H1:J1"/>
    <mergeCell ref="K1:M1"/>
    <mergeCell ref="N1:P1"/>
  </mergeCells>
  <pageMargins left="0.7" right="0.7" top="0.75" bottom="0.75" header="0.3" footer="0.3"/>
  <ignoredErrors>
    <ignoredError sqref="D63:D64 G63 J63 M63:M64 P63:P64 S63:S64 Y63:Y64 AB63:AB64 AH63:AH64 AK63:AK64" formula="1"/>
    <ignoredError sqref="AC64:AE6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AFS-FR3</Category>
    <IASubtopic xmlns="59da1016-2a1b-4f8a-9768-d7a4932f6f16" xsi:nil="true"/>
    <Meta_x0020_Keywords xmlns="eb1aef87-c49c-4ae6-851e-32e6bcd8ce9a" xsi:nil="true"/>
    <URL xmlns="http://schemas.microsoft.com/sharepoint/v3">
      <Url>https://www-auth.oregon.gov/oha/HPA/ANALYTICS/HospitalReporting/FR-3%202019%20Summary%20File.xlsx</Url>
      <Description>FR-3 2020 Summary File</Description>
    </URL>
    <Year xmlns="eb1aef87-c49c-4ae6-851e-32e6bcd8ce9a">2020</Year>
    <Meta_x0020_Description xmlns="eb1aef87-c49c-4ae6-851e-32e6bcd8ce9a" xsi:nil="true"/>
    <DOrder xmlns="eb1aef87-c49c-4ae6-851e-32e6bcd8ce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3250F-194B-4E84-8D03-538024DAD2DB}">
  <ds:schemaRefs>
    <ds:schemaRef ds:uri="http://schemas.microsoft.com/office/2006/metadata/properties"/>
    <ds:schemaRef ds:uri="http://schemas.microsoft.com/office/infopath/2007/PartnerControls"/>
    <ds:schemaRef ds:uri="59da1016-2a1b-4f8a-9768-d7a4932f6f16"/>
    <ds:schemaRef ds:uri="eb1aef87-c49c-4ae6-851e-32e6bcd8ce9a"/>
    <ds:schemaRef ds:uri="http://schemas.microsoft.com/sharepoint/v3"/>
  </ds:schemaRefs>
</ds:datastoreItem>
</file>

<file path=customXml/itemProps2.xml><?xml version="1.0" encoding="utf-8"?>
<ds:datastoreItem xmlns:ds="http://schemas.openxmlformats.org/officeDocument/2006/customXml" ds:itemID="{5A280C40-DEA0-41AF-886F-FD7A0A8B5C2E}">
  <ds:schemaRefs>
    <ds:schemaRef ds:uri="http://schemas.microsoft.com/sharepoint/v3/contenttype/forms"/>
  </ds:schemaRefs>
</ds:datastoreItem>
</file>

<file path=customXml/itemProps3.xml><?xml version="1.0" encoding="utf-8"?>
<ds:datastoreItem xmlns:ds="http://schemas.openxmlformats.org/officeDocument/2006/customXml" ds:itemID="{96614739-13DB-42CB-A975-C20549558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eb1aef87-c49c-4ae6-851e-32e6bcd8c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Definitions</vt:lpstr>
      <vt:lpstr>FY20 FR-3 Data</vt:lpstr>
      <vt:lpstr>FY20 vs FY19 YoY Change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FR-3 2020 Summary File</dc:title>
  <dc:creator>Chris Holland</dc:creator>
  <cp:lastModifiedBy>Chan Benjamin</cp:lastModifiedBy>
  <dcterms:created xsi:type="dcterms:W3CDTF">2020-11-06T18:54:09Z</dcterms:created>
  <dcterms:modified xsi:type="dcterms:W3CDTF">2022-01-18T17:09:43Z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0x010100FCDC4B8C14A3B7408F81BF48727D0045</vt:lpwstr>
  </property>
  <property fmtid="{D5CDD505-2E9C-101B-9397-08002B2CF9AE}" pid="3" name="WorkflowChangePath">
    <vt:lpwstr>925215f5-828f-4fe0-a372-d36dd1ddd0c5,4;925215f5-828f-4fe0-a372-d36dd1ddd0c5,6;</vt:lpwstr>
  </property>
</Properties>
</file>