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OR0061020\Downloads\"/>
    </mc:Choice>
  </mc:AlternateContent>
  <xr:revisionPtr revIDLastSave="0" documentId="8_{6F46F800-F7FB-4682-81AA-0E1873B3E5AF}" xr6:coauthVersionLast="47" xr6:coauthVersionMax="47" xr10:uidLastSave="{00000000-0000-0000-0000-000000000000}"/>
  <bookViews>
    <workbookView xWindow="28680" yWindow="-120" windowWidth="29040" windowHeight="15990" activeTab="1" xr2:uid="{106E4555-36F9-465B-8EE3-84CCFFBAFD1F}"/>
  </bookViews>
  <sheets>
    <sheet name="Instructions" sheetId="13" r:id="rId1"/>
    <sheet name="1. Quarterly Report Form" sheetId="14" r:id="rId2"/>
    <sheet name="2. Budget Update Form" sheetId="16" r:id="rId3"/>
    <sheet name="3. Certification" sheetId="15" r:id="rId4"/>
    <sheet name="Data Entry Import" sheetId="11" state="hidden" r:id="rId5"/>
    <sheet name="Smartsheet Export" sheetId="12" state="hidden" r:id="rId6"/>
    <sheet name="Data Validation" sheetId="10" r:id="rId7"/>
    <sheet name="Detailed Budget Report" sheetId="6" state="hidden" r:id="rId8"/>
  </sheets>
  <definedNames>
    <definedName name="_xlnm._FilterDatabase" localSheetId="6" hidden="1">'Data Validation'!$AF$1:$AK$49</definedName>
    <definedName name="_xlnm._FilterDatabase" localSheetId="5" hidden="1">'Smartsheet Export'!$B$1:$BK$49</definedName>
    <definedName name="Benton">'Data Validation'!$AN$1:$AN$2</definedName>
    <definedName name="Clatsop">'Data Validation'!$AO$2:$AO$3</definedName>
    <definedName name="Curry">'Data Validation'!$AP$2</definedName>
    <definedName name="Douglas">'Data Validation'!$AQ$2</definedName>
    <definedName name="Jackson">'Data Validation'!$AR$2:$AR$3</definedName>
    <definedName name="Lane">'Data Validation'!$AS$2:$AS$3</definedName>
    <definedName name="Lincoln">'Data Validation'!$AT$2</definedName>
    <definedName name="Linn">'Data Validation'!$AU$2:$AU$3</definedName>
    <definedName name="Marion">'Data Validation'!$AV$2:$AV$5</definedName>
    <definedName name="Multnomah">'Data Validation'!$AW$2:$AW$3</definedName>
    <definedName name="Organizations">'Data Validation'!$AD$2:$AD$27</definedName>
    <definedName name="Polk">'Data Validation'!$AX$2:$AX$4</definedName>
    <definedName name="Umatilla">'Data Validation'!$AY$2</definedName>
    <definedName name="Wasco">'Data Validation'!$AZ$2:$AZ$3</definedName>
    <definedName name="Yamhill">'Data Validation'!$BA$2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0" l="1"/>
  <c r="F10" i="10"/>
  <c r="F9" i="10"/>
  <c r="F8" i="10"/>
  <c r="F7" i="10"/>
  <c r="F6" i="10"/>
  <c r="F5" i="10"/>
  <c r="F4" i="10"/>
  <c r="F3" i="10"/>
  <c r="F2" i="10"/>
  <c r="H5" i="16"/>
  <c r="C39" i="14"/>
  <c r="C38" i="14"/>
  <c r="I38" i="14" s="1"/>
  <c r="C37" i="14"/>
  <c r="C36" i="14"/>
  <c r="I36" i="14" s="1"/>
  <c r="C35" i="14"/>
  <c r="I35" i="14" s="1"/>
  <c r="C34" i="14"/>
  <c r="I34" i="14" s="1"/>
  <c r="C33" i="14"/>
  <c r="C32" i="14"/>
  <c r="I32" i="14" s="1"/>
  <c r="C31" i="14"/>
  <c r="C30" i="14"/>
  <c r="I30" i="14" s="1"/>
  <c r="C29" i="14"/>
  <c r="C28" i="14"/>
  <c r="I28" i="14" s="1"/>
  <c r="C27" i="14"/>
  <c r="I27" i="14" s="1"/>
  <c r="C26" i="14"/>
  <c r="I26" i="14" s="1"/>
  <c r="C25" i="14"/>
  <c r="C24" i="14"/>
  <c r="I24" i="14" s="1"/>
  <c r="C23" i="14"/>
  <c r="C22" i="14"/>
  <c r="C21" i="14"/>
  <c r="C20" i="14"/>
  <c r="C19" i="14"/>
  <c r="C18" i="14"/>
  <c r="C17" i="14"/>
  <c r="C16" i="14"/>
  <c r="C15" i="14"/>
  <c r="C14" i="14"/>
  <c r="C13" i="14"/>
  <c r="C12" i="14"/>
  <c r="E38" i="16"/>
  <c r="E37" i="16"/>
  <c r="E36" i="16"/>
  <c r="E35" i="16"/>
  <c r="E34" i="16"/>
  <c r="E33" i="16"/>
  <c r="E32" i="16"/>
  <c r="E31" i="16"/>
  <c r="E30" i="16"/>
  <c r="E29" i="16"/>
  <c r="E28" i="16"/>
  <c r="E27" i="16"/>
  <c r="E26" i="16"/>
  <c r="E25" i="16"/>
  <c r="E24" i="16"/>
  <c r="E22" i="16"/>
  <c r="E21" i="16"/>
  <c r="E20" i="16"/>
  <c r="E19" i="16"/>
  <c r="E18" i="16"/>
  <c r="E17" i="16"/>
  <c r="E12" i="16"/>
  <c r="E13" i="16"/>
  <c r="E14" i="16"/>
  <c r="E15" i="16"/>
  <c r="F4" i="16"/>
  <c r="C5" i="16"/>
  <c r="BG6" i="11"/>
  <c r="BF6" i="11"/>
  <c r="BE6" i="11"/>
  <c r="BD6" i="11"/>
  <c r="BC6" i="11"/>
  <c r="BB6" i="11"/>
  <c r="B10" i="11"/>
  <c r="AH10"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38" i="14"/>
  <c r="AM6" i="11" s="1"/>
  <c r="H37" i="14"/>
  <c r="AL6" i="11" s="1"/>
  <c r="H36" i="14"/>
  <c r="AK6" i="11" s="1"/>
  <c r="H35" i="14"/>
  <c r="AJ6" i="11" s="1"/>
  <c r="H34" i="14"/>
  <c r="AI6" i="11" s="1"/>
  <c r="H33" i="14"/>
  <c r="AH6" i="11" s="1"/>
  <c r="H32" i="14"/>
  <c r="AG6" i="11" s="1"/>
  <c r="H31" i="14"/>
  <c r="AF6" i="11" s="1"/>
  <c r="H30" i="14"/>
  <c r="AE6" i="11" s="1"/>
  <c r="H29" i="14"/>
  <c r="AD6" i="11" s="1"/>
  <c r="H28" i="14"/>
  <c r="AC6" i="11" s="1"/>
  <c r="H27" i="14"/>
  <c r="AB6" i="11" s="1"/>
  <c r="H26" i="14"/>
  <c r="AA6" i="11" s="1"/>
  <c r="H25" i="14"/>
  <c r="Z6" i="11" s="1"/>
  <c r="H24" i="14"/>
  <c r="Y6" i="11" s="1"/>
  <c r="D10" i="11"/>
  <c r="H10" i="11"/>
  <c r="G10" i="11"/>
  <c r="F10" i="11"/>
  <c r="E10" i="11"/>
  <c r="C10" i="11"/>
  <c r="L6" i="11"/>
  <c r="K6" i="11"/>
  <c r="I29" i="14" l="1"/>
  <c r="I37" i="14"/>
  <c r="I31" i="14"/>
  <c r="I25" i="14"/>
  <c r="I33" i="14"/>
  <c r="F8" i="14"/>
  <c r="B6" i="16" s="1"/>
  <c r="H39" i="14" l="1"/>
  <c r="AN6" i="11" s="1"/>
  <c r="G39" i="14"/>
  <c r="G23" i="14"/>
  <c r="H22" i="14"/>
  <c r="H21" i="14"/>
  <c r="H20" i="14"/>
  <c r="H19" i="14"/>
  <c r="H18" i="14"/>
  <c r="H17" i="14"/>
  <c r="H16" i="14"/>
  <c r="H15" i="14"/>
  <c r="H14" i="14"/>
  <c r="H13" i="14"/>
  <c r="H12" i="14"/>
  <c r="H11" i="14"/>
  <c r="M6" i="11" l="1"/>
  <c r="I12" i="14"/>
  <c r="U6" i="11"/>
  <c r="I20" i="14"/>
  <c r="S6" i="11"/>
  <c r="I18" i="14"/>
  <c r="N6" i="11"/>
  <c r="I13" i="14"/>
  <c r="W6" i="11"/>
  <c r="I22" i="14"/>
  <c r="P6" i="11"/>
  <c r="I15" i="14"/>
  <c r="T6" i="11"/>
  <c r="I19" i="14"/>
  <c r="V6" i="11"/>
  <c r="I21" i="14"/>
  <c r="O6" i="11"/>
  <c r="I14" i="14"/>
  <c r="Q6" i="11"/>
  <c r="I16" i="14"/>
  <c r="R6" i="11"/>
  <c r="I17" i="14"/>
  <c r="G40" i="14"/>
  <c r="C4" i="16"/>
  <c r="F5" i="16" s="1"/>
  <c r="F39" i="14"/>
  <c r="E39" i="14"/>
  <c r="H23" i="14"/>
  <c r="X6" i="11" s="1"/>
  <c r="F23" i="14"/>
  <c r="E23" i="14"/>
  <c r="D39" i="16"/>
  <c r="K38" i="16"/>
  <c r="K37" i="16"/>
  <c r="K36" i="16"/>
  <c r="K35" i="16"/>
  <c r="K34" i="16"/>
  <c r="K33" i="16"/>
  <c r="K32" i="16"/>
  <c r="K31" i="16"/>
  <c r="K30" i="16"/>
  <c r="K29" i="16"/>
  <c r="K28" i="16"/>
  <c r="K27" i="16"/>
  <c r="K26" i="16"/>
  <c r="K25" i="16"/>
  <c r="D23" i="16"/>
  <c r="K22" i="16"/>
  <c r="K21" i="16"/>
  <c r="K20" i="16"/>
  <c r="K19" i="16"/>
  <c r="K18" i="16"/>
  <c r="K17" i="16"/>
  <c r="K14" i="16"/>
  <c r="K12" i="16"/>
  <c r="D39" i="14"/>
  <c r="I39" i="14" s="1"/>
  <c r="D23" i="14"/>
  <c r="I23" i="14" s="1"/>
  <c r="C40" i="14"/>
  <c r="A1" i="10"/>
  <c r="C11" i="14" s="1"/>
  <c r="I11" i="14" s="1"/>
  <c r="BK6" i="11"/>
  <c r="BJ6" i="11"/>
  <c r="BI6" i="11"/>
  <c r="BH6" i="11"/>
  <c r="BA6" i="11"/>
  <c r="AZ6" i="11"/>
  <c r="AY6" i="11"/>
  <c r="AX6" i="11"/>
  <c r="AW6" i="11"/>
  <c r="AV6" i="11"/>
  <c r="AU6" i="11"/>
  <c r="AT6" i="11"/>
  <c r="AS6" i="11"/>
  <c r="AR6" i="11"/>
  <c r="AQ6" i="11"/>
  <c r="AP6" i="11"/>
  <c r="J6" i="11"/>
  <c r="I6" i="11"/>
  <c r="H6" i="11"/>
  <c r="G6" i="11"/>
  <c r="E6" i="11"/>
  <c r="F6" i="11"/>
  <c r="D6" i="11"/>
  <c r="C6" i="11"/>
  <c r="G11" i="10"/>
  <c r="G10" i="10"/>
  <c r="G9" i="10"/>
  <c r="G8" i="10"/>
  <c r="G7" i="10"/>
  <c r="G6" i="10"/>
  <c r="G5" i="10"/>
  <c r="G4" i="10"/>
  <c r="G3" i="10"/>
  <c r="G2" i="10"/>
  <c r="H10" i="14" s="1"/>
  <c r="E7" i="13"/>
  <c r="F7" i="13" s="1"/>
  <c r="G6" i="13"/>
  <c r="K3" i="12"/>
  <c r="K4" i="12"/>
  <c r="K5" i="12"/>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2" i="12"/>
  <c r="C4" i="15"/>
  <c r="C5" i="15"/>
  <c r="G4" i="15"/>
  <c r="G5" i="15"/>
  <c r="C32" i="16" l="1"/>
  <c r="F32" i="16" s="1"/>
  <c r="BC10" i="11" s="1"/>
  <c r="C24" i="16"/>
  <c r="C16" i="16"/>
  <c r="C39" i="16"/>
  <c r="C31" i="16"/>
  <c r="F31" i="16" s="1"/>
  <c r="BB10" i="11" s="1"/>
  <c r="C23" i="16"/>
  <c r="C15" i="16"/>
  <c r="F15" i="16" s="1"/>
  <c r="AL10" i="11" s="1"/>
  <c r="C38" i="16"/>
  <c r="F38" i="16" s="1"/>
  <c r="BI10" i="11" s="1"/>
  <c r="C30" i="16"/>
  <c r="F30" i="16" s="1"/>
  <c r="BA10" i="11" s="1"/>
  <c r="C22" i="16"/>
  <c r="F22" i="16" s="1"/>
  <c r="AS10" i="11" s="1"/>
  <c r="C14" i="16"/>
  <c r="F14" i="16" s="1"/>
  <c r="AK10" i="11" s="1"/>
  <c r="C37" i="16"/>
  <c r="F37" i="16" s="1"/>
  <c r="BH10" i="11" s="1"/>
  <c r="C29" i="16"/>
  <c r="F29" i="16" s="1"/>
  <c r="AZ10" i="11" s="1"/>
  <c r="C21" i="16"/>
  <c r="F21" i="16" s="1"/>
  <c r="AR10" i="11" s="1"/>
  <c r="C13" i="16"/>
  <c r="F13" i="16" s="1"/>
  <c r="AJ10" i="11" s="1"/>
  <c r="C36" i="16"/>
  <c r="F36" i="16" s="1"/>
  <c r="BG10" i="11" s="1"/>
  <c r="C28" i="16"/>
  <c r="F28" i="16" s="1"/>
  <c r="AY10" i="11" s="1"/>
  <c r="C20" i="16"/>
  <c r="F20" i="16" s="1"/>
  <c r="AQ10" i="11" s="1"/>
  <c r="C12" i="16"/>
  <c r="F12" i="16" s="1"/>
  <c r="AI10" i="11" s="1"/>
  <c r="C17" i="16"/>
  <c r="F17" i="16" s="1"/>
  <c r="AN10" i="11" s="1"/>
  <c r="C35" i="16"/>
  <c r="F35" i="16" s="1"/>
  <c r="BF10" i="11" s="1"/>
  <c r="C27" i="16"/>
  <c r="F27" i="16" s="1"/>
  <c r="AX10" i="11" s="1"/>
  <c r="C19" i="16"/>
  <c r="F19" i="16" s="1"/>
  <c r="AP10" i="11" s="1"/>
  <c r="C25" i="16"/>
  <c r="F25" i="16" s="1"/>
  <c r="AV10" i="11" s="1"/>
  <c r="C34" i="16"/>
  <c r="F34" i="16" s="1"/>
  <c r="BE10" i="11" s="1"/>
  <c r="C26" i="16"/>
  <c r="F26" i="16" s="1"/>
  <c r="AW10" i="11" s="1"/>
  <c r="C18" i="16"/>
  <c r="F18" i="16" s="1"/>
  <c r="AO10" i="11" s="1"/>
  <c r="C33" i="16"/>
  <c r="F33" i="16" s="1"/>
  <c r="BD10" i="11" s="1"/>
  <c r="D40" i="16"/>
  <c r="F40" i="14"/>
  <c r="E40" i="14"/>
  <c r="H40" i="14"/>
  <c r="AO6" i="11" s="1"/>
  <c r="D40" i="14"/>
  <c r="I40" i="14" s="1"/>
  <c r="G7" i="13"/>
  <c r="E8" i="13"/>
  <c r="F8" i="13" s="1"/>
  <c r="F24" i="16" l="1"/>
  <c r="K24" i="16"/>
  <c r="C40" i="16"/>
  <c r="E16" i="16"/>
  <c r="K16" i="16" s="1"/>
  <c r="F16" i="16"/>
  <c r="K15" i="16"/>
  <c r="K13" i="16"/>
  <c r="G8" i="13"/>
  <c r="E9" i="13"/>
  <c r="F9" i="13" s="1"/>
  <c r="G9" i="13" s="1"/>
  <c r="F23" i="16" l="1"/>
  <c r="AT10" i="11" s="1"/>
  <c r="AM10" i="11"/>
  <c r="F39" i="16"/>
  <c r="BJ10" i="11" s="1"/>
  <c r="AU10" i="11"/>
  <c r="K9" i="16"/>
  <c r="C9" i="16" s="1"/>
  <c r="C3" i="12"/>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2" i="12"/>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2" i="12"/>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2" i="12"/>
  <c r="H3" i="12"/>
  <c r="I3" i="12"/>
  <c r="H4" i="12"/>
  <c r="I4" i="12"/>
  <c r="H5" i="12"/>
  <c r="I5" i="12"/>
  <c r="H6" i="12"/>
  <c r="I6" i="12"/>
  <c r="H7" i="12"/>
  <c r="I7" i="12"/>
  <c r="H8" i="12"/>
  <c r="I8" i="12"/>
  <c r="H9" i="12"/>
  <c r="I9" i="12"/>
  <c r="H10" i="12"/>
  <c r="I10" i="12"/>
  <c r="H11" i="12"/>
  <c r="I11" i="12"/>
  <c r="H12" i="12"/>
  <c r="I12" i="12"/>
  <c r="H13" i="12"/>
  <c r="I13" i="12"/>
  <c r="H14" i="12"/>
  <c r="I14" i="12"/>
  <c r="H15" i="12"/>
  <c r="I15" i="12"/>
  <c r="H16" i="12"/>
  <c r="I16" i="12"/>
  <c r="H17" i="12"/>
  <c r="I17" i="12"/>
  <c r="H18" i="12"/>
  <c r="I18" i="12"/>
  <c r="H19" i="12"/>
  <c r="I19" i="12"/>
  <c r="H20" i="12"/>
  <c r="I20" i="12"/>
  <c r="H21" i="12"/>
  <c r="I21" i="12"/>
  <c r="H22" i="12"/>
  <c r="I22" i="12"/>
  <c r="H23" i="12"/>
  <c r="I23" i="12"/>
  <c r="H24" i="12"/>
  <c r="I24" i="12"/>
  <c r="H25" i="12"/>
  <c r="I25" i="12"/>
  <c r="H26" i="12"/>
  <c r="I26" i="12"/>
  <c r="H27" i="12"/>
  <c r="I27" i="12"/>
  <c r="H28" i="12"/>
  <c r="I28" i="12"/>
  <c r="H29" i="12"/>
  <c r="I29" i="12"/>
  <c r="H30" i="12"/>
  <c r="I30" i="12"/>
  <c r="H31" i="12"/>
  <c r="I31" i="12"/>
  <c r="H32" i="12"/>
  <c r="I32" i="12"/>
  <c r="H33" i="12"/>
  <c r="I33" i="12"/>
  <c r="H34" i="12"/>
  <c r="I34" i="12"/>
  <c r="H35" i="12"/>
  <c r="I35" i="12"/>
  <c r="H36" i="12"/>
  <c r="I36" i="12"/>
  <c r="H37" i="12"/>
  <c r="I37" i="12"/>
  <c r="H38" i="12"/>
  <c r="I38" i="12"/>
  <c r="H39" i="12"/>
  <c r="I39" i="12"/>
  <c r="H40" i="12"/>
  <c r="I40" i="12"/>
  <c r="H41" i="12"/>
  <c r="I41" i="12"/>
  <c r="H42" i="12"/>
  <c r="I42" i="12"/>
  <c r="H43" i="12"/>
  <c r="I43" i="12"/>
  <c r="H44" i="12"/>
  <c r="I44" i="12"/>
  <c r="H45" i="12"/>
  <c r="I45" i="12"/>
  <c r="H46" i="12"/>
  <c r="I46" i="12"/>
  <c r="H47" i="12"/>
  <c r="I47" i="12"/>
  <c r="H48" i="12"/>
  <c r="I48" i="12"/>
  <c r="H49" i="12"/>
  <c r="I49" i="12"/>
  <c r="I2" i="12"/>
  <c r="H2" i="12"/>
  <c r="E3" i="12"/>
  <c r="E4" i="12"/>
  <c r="E5" i="12"/>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2" i="12"/>
  <c r="F40" i="16" l="1"/>
  <c r="G40" i="16" s="1"/>
  <c r="C8" i="16" s="1"/>
  <c r="J35" i="12"/>
  <c r="J39" i="12"/>
  <c r="J6" i="12"/>
  <c r="J45" i="12"/>
  <c r="J37" i="12"/>
  <c r="J29" i="12"/>
  <c r="J21" i="12"/>
  <c r="J13" i="12"/>
  <c r="J31" i="12"/>
  <c r="J30" i="12"/>
  <c r="J44" i="12"/>
  <c r="J36" i="12"/>
  <c r="J28" i="12"/>
  <c r="J20" i="12"/>
  <c r="J12" i="12"/>
  <c r="J4" i="12"/>
  <c r="J23" i="12"/>
  <c r="J22" i="12"/>
  <c r="J43" i="12"/>
  <c r="J27" i="12"/>
  <c r="J19" i="12"/>
  <c r="J11" i="12"/>
  <c r="J3" i="12"/>
  <c r="J7" i="12"/>
  <c r="J38" i="12"/>
  <c r="J2" i="12"/>
  <c r="J42" i="12"/>
  <c r="J34" i="12"/>
  <c r="J26" i="12"/>
  <c r="J18" i="12"/>
  <c r="J10" i="12"/>
  <c r="J47" i="12"/>
  <c r="J14" i="12"/>
  <c r="J49" i="12"/>
  <c r="J41" i="12"/>
  <c r="J33" i="12"/>
  <c r="J25" i="12"/>
  <c r="J17" i="12"/>
  <c r="J9" i="12"/>
  <c r="J15" i="12"/>
  <c r="J46" i="12"/>
  <c r="J48" i="12"/>
  <c r="J40" i="12"/>
  <c r="J32" i="12"/>
  <c r="J24" i="12"/>
  <c r="J16" i="12"/>
  <c r="J8" i="12"/>
  <c r="J5" i="12"/>
  <c r="BK10" i="11" l="1"/>
  <c r="J2" i="10"/>
  <c r="K2" i="10" l="1"/>
  <c r="H2" i="10" s="1"/>
  <c r="I3" i="10" l="1"/>
  <c r="J3" i="10" s="1"/>
  <c r="K3" i="10" s="1"/>
  <c r="H3" i="10" s="1"/>
  <c r="D48" i="6"/>
  <c r="D33" i="6"/>
  <c r="D16" i="6"/>
  <c r="I4" i="10" l="1"/>
  <c r="J4" i="10" s="1"/>
  <c r="K4" i="10" s="1"/>
  <c r="H4" i="10" s="1"/>
  <c r="I5" i="10" l="1"/>
  <c r="J5" i="10" s="1"/>
  <c r="K5" i="10" s="1"/>
  <c r="H5" i="10" s="1"/>
  <c r="I6" i="10" l="1"/>
  <c r="J6" i="10" s="1"/>
  <c r="K6" i="10" s="1"/>
  <c r="H6" i="10" s="1"/>
  <c r="I7" i="10" l="1"/>
  <c r="J7" i="10" l="1"/>
  <c r="E10" i="14"/>
  <c r="K7" i="10" l="1"/>
  <c r="F10" i="14"/>
  <c r="H7" i="10" l="1"/>
  <c r="I6" i="14" s="1"/>
  <c r="G10" i="14"/>
  <c r="I8" i="10"/>
  <c r="J8" i="10" s="1"/>
  <c r="K8" i="10" s="1"/>
  <c r="H8" i="10" l="1"/>
  <c r="I9" i="10"/>
  <c r="J9" i="10" s="1"/>
  <c r="K9" i="10" s="1"/>
  <c r="H9" i="10" l="1"/>
  <c r="I10" i="10"/>
  <c r="J10" i="10" s="1"/>
  <c r="K10" i="10" s="1"/>
  <c r="H10" i="10" l="1"/>
  <c r="I11" i="10"/>
  <c r="J11" i="10" s="1"/>
  <c r="K11" i="10" s="1"/>
  <c r="H11" i="10" s="1"/>
</calcChain>
</file>

<file path=xl/sharedStrings.xml><?xml version="1.0" encoding="utf-8"?>
<sst xmlns="http://schemas.openxmlformats.org/spreadsheetml/2006/main" count="1094" uniqueCount="551">
  <si>
    <t>Reporting Period</t>
  </si>
  <si>
    <t>Organization</t>
  </si>
  <si>
    <t>Project Name</t>
  </si>
  <si>
    <t>Date of Report</t>
  </si>
  <si>
    <t xml:space="preserve">Total </t>
  </si>
  <si>
    <t>Third Month</t>
  </si>
  <si>
    <t>Recipient Name:</t>
  </si>
  <si>
    <t>New Construction</t>
  </si>
  <si>
    <t>Percent Completion Benchmarks</t>
  </si>
  <si>
    <t>Not Started</t>
  </si>
  <si>
    <t>Less than 50% Complete:</t>
  </si>
  <si>
    <t xml:space="preserve">More than 50% Complete: </t>
  </si>
  <si>
    <t>Multnomah</t>
  </si>
  <si>
    <t>Report Due Date:</t>
  </si>
  <si>
    <t>Cascadia Health</t>
  </si>
  <si>
    <t>Contact Name</t>
  </si>
  <si>
    <t>Contact Phone</t>
  </si>
  <si>
    <t>Contact Email</t>
  </si>
  <si>
    <t>2a. Total # of SROs:</t>
  </si>
  <si>
    <t>2b. Total # of 1 Bedroom:</t>
  </si>
  <si>
    <t>2c. Total # of 2 Bedroom:</t>
  </si>
  <si>
    <t>2d. Total # of 3 Bedroom:</t>
  </si>
  <si>
    <t>Aid &amp; Assist</t>
  </si>
  <si>
    <t>PSRB</t>
  </si>
  <si>
    <t>Civil Commitment</t>
  </si>
  <si>
    <t>Other (Please Specify)</t>
  </si>
  <si>
    <t>Specify Other Population Here:</t>
  </si>
  <si>
    <t xml:space="preserve">3a. Total Number of Clients Served </t>
  </si>
  <si>
    <t>[insert narrative]</t>
  </si>
  <si>
    <t xml:space="preserve">Project Start Date: </t>
  </si>
  <si>
    <t>[insert date]</t>
  </si>
  <si>
    <t>Proposed Completion Date:</t>
  </si>
  <si>
    <t>Expected Date - Full Occupancy:</t>
  </si>
  <si>
    <t>Progress since Last Update:</t>
  </si>
  <si>
    <t>OPTIONAL:  Community Outreach of Project Promotions or other Stories:</t>
  </si>
  <si>
    <t>Property Acquistion Budget Amount</t>
  </si>
  <si>
    <t>Property Renovation Budget Amount</t>
  </si>
  <si>
    <t>New Construction Budget Amount</t>
  </si>
  <si>
    <t>Start Up Funds Budget Amount</t>
  </si>
  <si>
    <t>Other  (specify) Budget Amount</t>
  </si>
  <si>
    <t>Total Funding Requested</t>
  </si>
  <si>
    <t>Total Projected for Distribution</t>
  </si>
  <si>
    <t>Total Cost Variance</t>
  </si>
  <si>
    <t>County Org ID</t>
  </si>
  <si>
    <t>Primary Column</t>
  </si>
  <si>
    <t>Unique ID</t>
  </si>
  <si>
    <t>Grant Agreement Number</t>
  </si>
  <si>
    <t>Provider Name</t>
  </si>
  <si>
    <t>Project/SharePoint File Name</t>
  </si>
  <si>
    <t>Application Resubmitted Date (if applicable)</t>
  </si>
  <si>
    <t>Grant Agreement Execution Date</t>
  </si>
  <si>
    <t>Bed/Unit Type</t>
  </si>
  <si>
    <t>Project Type</t>
  </si>
  <si>
    <t>Residential Type</t>
  </si>
  <si>
    <t>County</t>
  </si>
  <si>
    <t>Total Beds/Units (Application)</t>
  </si>
  <si>
    <t>Total Beds/Units (Post-Application)</t>
  </si>
  <si>
    <t>Total HSD Funds Requested (Application)</t>
  </si>
  <si>
    <t>Total HSD Funds Projected for Distribution</t>
  </si>
  <si>
    <t>Total HSD Funds Projected vs. Requested</t>
  </si>
  <si>
    <t>Cost per Bed/Unit</t>
  </si>
  <si>
    <t>Allocation NTE (Awarded)</t>
  </si>
  <si>
    <t>Funds Disbursed Date</t>
  </si>
  <si>
    <t>Building Acquisition Budget</t>
  </si>
  <si>
    <t>Renovation / Construction Budget</t>
  </si>
  <si>
    <t>Site Improvements / Landscaping Budget</t>
  </si>
  <si>
    <t>Permits &amp; Fees Budget</t>
  </si>
  <si>
    <t>Architectural &amp; Engineering Budget</t>
  </si>
  <si>
    <t>Legal Budget</t>
  </si>
  <si>
    <t>Closing &amp; Title Insurance Budget</t>
  </si>
  <si>
    <t>Insurance - Property &amp; Liability  Budget</t>
  </si>
  <si>
    <t>Financing Fees Budget</t>
  </si>
  <si>
    <t>Developer Fee Budget</t>
  </si>
  <si>
    <t>Other -  Budget</t>
  </si>
  <si>
    <t>Total Development Project Costs Budget</t>
  </si>
  <si>
    <t>Salaries Budget</t>
  </si>
  <si>
    <t>Training / Consultant Fees Budget</t>
  </si>
  <si>
    <t>Staff Recruitment Budget</t>
  </si>
  <si>
    <t>Lease Payments Budget (SH)</t>
  </si>
  <si>
    <t>Mortgage Payments Budget (SH)</t>
  </si>
  <si>
    <t>Utilities Budget</t>
  </si>
  <si>
    <t>Furniture &amp; Furnishings Budget</t>
  </si>
  <si>
    <t>Office Equipment &amp; Supplies Budget</t>
  </si>
  <si>
    <t>Appliances Budget</t>
  </si>
  <si>
    <t>Specialized Equipment Budget (SH)</t>
  </si>
  <si>
    <t>Kitchen Equipment Budget</t>
  </si>
  <si>
    <t>Building Maintenance Equipment Budget (RTF)</t>
  </si>
  <si>
    <t>Property, Liability &amp; Auto Insurance Budget (RTF)</t>
  </si>
  <si>
    <t>Vehicle Budget</t>
  </si>
  <si>
    <t>Other  Budget</t>
  </si>
  <si>
    <t>Total Start-up Costs Budget</t>
  </si>
  <si>
    <t>Total Number of Beds (From Budget)</t>
  </si>
  <si>
    <t>Additional Budget Notes</t>
  </si>
  <si>
    <t>Development Costs Variance Check</t>
  </si>
  <si>
    <t>Start-Up Costs Variance Check</t>
  </si>
  <si>
    <t>Total Project Budget Variance Check</t>
  </si>
  <si>
    <t>Marion</t>
  </si>
  <si>
    <t>Adapt, Inc.</t>
  </si>
  <si>
    <t>Adapt Curry Supportive Housing</t>
  </si>
  <si>
    <t>N/A</t>
  </si>
  <si>
    <t>Supportive Housing</t>
  </si>
  <si>
    <t>Acquisition</t>
  </si>
  <si>
    <t>SH</t>
  </si>
  <si>
    <t>Curry</t>
  </si>
  <si>
    <t>Douglas</t>
  </si>
  <si>
    <t>Adapt SRTF Resubmit</t>
  </si>
  <si>
    <t>Licensed Residential</t>
  </si>
  <si>
    <t>SRTF</t>
  </si>
  <si>
    <t>Benton County Health Department</t>
  </si>
  <si>
    <t>Benton</t>
  </si>
  <si>
    <t>Deschutes</t>
  </si>
  <si>
    <t>Cascadia Health LR #2</t>
  </si>
  <si>
    <t>RTF</t>
  </si>
  <si>
    <t>Cascadia Health LR #3</t>
  </si>
  <si>
    <t>Cascadia Health LR App 1</t>
  </si>
  <si>
    <t>Cascadia Resubmit10.28.2022</t>
  </si>
  <si>
    <t>Center for Hope &amp; Safety</t>
  </si>
  <si>
    <t>CGCH II, Inc</t>
  </si>
  <si>
    <t>CGCH II, Inc - 300</t>
  </si>
  <si>
    <t>Renovation Only</t>
  </si>
  <si>
    <t>CGCH II, Inc - 301</t>
  </si>
  <si>
    <t>ColumbiaCare Services, Inc</t>
  </si>
  <si>
    <t>ColumbiaCare 7-bed RTF</t>
  </si>
  <si>
    <t>Lane</t>
  </si>
  <si>
    <t>ColumbiaCare Webber St. N. RTF</t>
  </si>
  <si>
    <t>Wasco</t>
  </si>
  <si>
    <t>ColumbiaCare Webber St. N. SRTF</t>
  </si>
  <si>
    <t>Community Counseling Solutions</t>
  </si>
  <si>
    <t>Umatilla</t>
  </si>
  <si>
    <t>Community First Solutions</t>
  </si>
  <si>
    <t>TBD (Marion/Polk)</t>
  </si>
  <si>
    <t>TBD (Washington)</t>
  </si>
  <si>
    <t>TBD (Lane)</t>
  </si>
  <si>
    <t>Creating Housing Coalition</t>
  </si>
  <si>
    <t>Creative Housing Coalition</t>
  </si>
  <si>
    <t>Linn</t>
  </si>
  <si>
    <t>Crossroads Communities</t>
  </si>
  <si>
    <t>Crossroads SH Resubmit</t>
  </si>
  <si>
    <t>ColumbiaCare Services, Inc. (CCS)</t>
  </si>
  <si>
    <t>Jackson County BH</t>
  </si>
  <si>
    <t>Jackson</t>
  </si>
  <si>
    <t>Lincoln County Health &amp; Human Services</t>
  </si>
  <si>
    <t>Lincoln County Mental Health</t>
  </si>
  <si>
    <t>Lincoln</t>
  </si>
  <si>
    <t>Mid-Willamette Valley Community Action Agency</t>
  </si>
  <si>
    <t>MWVCAA Supportive Housinng</t>
  </si>
  <si>
    <t>Acquisition
New Construction</t>
  </si>
  <si>
    <t>Polk</t>
  </si>
  <si>
    <t>New Foundations RTH</t>
  </si>
  <si>
    <t>New Foundations - Licensed Residential Housing</t>
  </si>
  <si>
    <t>RTH</t>
  </si>
  <si>
    <t>New Foundations, LLC</t>
  </si>
  <si>
    <t>New Foundations LLC - Supportive</t>
  </si>
  <si>
    <t>New Narrative</t>
  </si>
  <si>
    <t>New Wave RTH, LLC</t>
  </si>
  <si>
    <t>New Wave RTH NOT a part of 130 Million Funding</t>
  </si>
  <si>
    <t>Ohana Ventures New Wave RTH #4</t>
  </si>
  <si>
    <t>New Wave RTH RFGA #4 Lane County</t>
  </si>
  <si>
    <t>NiBBuS CombiNed Care, LLC</t>
  </si>
  <si>
    <t>NIBBus Combined Care Resubmit</t>
  </si>
  <si>
    <t>TBD</t>
  </si>
  <si>
    <t>Ohana Ventures</t>
  </si>
  <si>
    <t>Ohana New Wave #2</t>
  </si>
  <si>
    <t>TBD (Jackson)</t>
  </si>
  <si>
    <t>Ohana New Wave #3</t>
  </si>
  <si>
    <t>Ohana New Wave #5 Lane County</t>
  </si>
  <si>
    <t>Restoration House, Inc</t>
  </si>
  <si>
    <t>Restoration House Inc</t>
  </si>
  <si>
    <t>Clatsop</t>
  </si>
  <si>
    <t>Washington</t>
  </si>
  <si>
    <t>Sequoia Mental Health Inc.</t>
  </si>
  <si>
    <t>Sequoia Mental Health Inc</t>
  </si>
  <si>
    <t>The Shangri-La Corporation</t>
  </si>
  <si>
    <t>Shangri-La Lane County</t>
  </si>
  <si>
    <t>Shangri-La Corporation</t>
  </si>
  <si>
    <t>Shangri-La Marion County</t>
  </si>
  <si>
    <t>Housing Authority of Yamhill County</t>
  </si>
  <si>
    <t>Stratus Village HAYC</t>
  </si>
  <si>
    <t>Yamhill</t>
  </si>
  <si>
    <t>Clatsop Behavioral Healthcare</t>
  </si>
  <si>
    <t>West Marine Apartments</t>
  </si>
  <si>
    <t>Quarter</t>
  </si>
  <si>
    <t>Year</t>
  </si>
  <si>
    <t>Timeframe</t>
  </si>
  <si>
    <t>Due Date</t>
  </si>
  <si>
    <t>First Month</t>
  </si>
  <si>
    <t>Second Month</t>
  </si>
  <si>
    <t>Formal Name</t>
  </si>
  <si>
    <t>Status</t>
  </si>
  <si>
    <t># of Clients</t>
  </si>
  <si>
    <t>Project Status</t>
  </si>
  <si>
    <t>Q1</t>
  </si>
  <si>
    <t>Jan 1 - Mar 31</t>
  </si>
  <si>
    <t>Baker</t>
  </si>
  <si>
    <t>Baker County</t>
  </si>
  <si>
    <t>Not on Intent to Award List</t>
  </si>
  <si>
    <t>Secure Residential Treatment Facilities</t>
  </si>
  <si>
    <t>Q2</t>
  </si>
  <si>
    <t>Apr 1 - Jun 30</t>
  </si>
  <si>
    <t>Benton County</t>
  </si>
  <si>
    <t>Residential Treatment Homes</t>
  </si>
  <si>
    <t>Q3</t>
  </si>
  <si>
    <t>Jul 1 - Sep 30</t>
  </si>
  <si>
    <t>Clackamas</t>
  </si>
  <si>
    <t>Clackamas County</t>
  </si>
  <si>
    <t>Adult Foster Homes</t>
  </si>
  <si>
    <t>Q4</t>
  </si>
  <si>
    <t>Oct 1 - Dec 31</t>
  </si>
  <si>
    <t>Clatsop County</t>
  </si>
  <si>
    <t>Columbia</t>
  </si>
  <si>
    <t>Columbia County</t>
  </si>
  <si>
    <t>Supportive Housing Units</t>
  </si>
  <si>
    <t>Coos</t>
  </si>
  <si>
    <t>Coos County</t>
  </si>
  <si>
    <t>Crook</t>
  </si>
  <si>
    <t>Crook County</t>
  </si>
  <si>
    <t>Curry County</t>
  </si>
  <si>
    <t>Deschutes County</t>
  </si>
  <si>
    <t>Douglas County</t>
  </si>
  <si>
    <t>Gilliam</t>
  </si>
  <si>
    <t>Gilliam County</t>
  </si>
  <si>
    <t>Grant</t>
  </si>
  <si>
    <t>Grant County</t>
  </si>
  <si>
    <t>Harney</t>
  </si>
  <si>
    <t>Harney County</t>
  </si>
  <si>
    <t>Hood River</t>
  </si>
  <si>
    <t>Hood River County</t>
  </si>
  <si>
    <t>Jackson County</t>
  </si>
  <si>
    <t>Jefferson</t>
  </si>
  <si>
    <t>Jefferson County</t>
  </si>
  <si>
    <t>Josephine</t>
  </si>
  <si>
    <t>Josephine County</t>
  </si>
  <si>
    <t>Klamath</t>
  </si>
  <si>
    <t>Klamath County</t>
  </si>
  <si>
    <t>17 +</t>
  </si>
  <si>
    <t>Lake</t>
  </si>
  <si>
    <t>Lake County</t>
  </si>
  <si>
    <t>Lane County</t>
  </si>
  <si>
    <t>Lincoln County</t>
  </si>
  <si>
    <t>Linn County</t>
  </si>
  <si>
    <t>Malheur</t>
  </si>
  <si>
    <t>Malheur County</t>
  </si>
  <si>
    <t>Marion County</t>
  </si>
  <si>
    <t>Morrow</t>
  </si>
  <si>
    <t>Morrow County</t>
  </si>
  <si>
    <t>Multnomah County</t>
  </si>
  <si>
    <t>Polk County</t>
  </si>
  <si>
    <t>Sherman</t>
  </si>
  <si>
    <t>Sherman County</t>
  </si>
  <si>
    <t>Tillamook</t>
  </si>
  <si>
    <t>Tillamook County</t>
  </si>
  <si>
    <t>Umatilla County</t>
  </si>
  <si>
    <t>Union</t>
  </si>
  <si>
    <t>Union County</t>
  </si>
  <si>
    <t>Wallowa</t>
  </si>
  <si>
    <t>Wallowa County</t>
  </si>
  <si>
    <t>Wasco County</t>
  </si>
  <si>
    <t>Washington County</t>
  </si>
  <si>
    <t>Wheeler</t>
  </si>
  <si>
    <t>Wheeler County</t>
  </si>
  <si>
    <t>Yamhill County</t>
  </si>
  <si>
    <t xml:space="preserve"> 
Detailed Expenditure Report </t>
  </si>
  <si>
    <r>
      <rPr>
        <b/>
        <sz val="11"/>
        <color theme="1"/>
        <rFont val="Calibri"/>
        <family val="2"/>
        <scheme val="minor"/>
      </rPr>
      <t>INSTRUCTION:</t>
    </r>
    <r>
      <rPr>
        <b/>
        <sz val="11"/>
        <color rgb="FFFF0000"/>
        <rFont val="Calibri"/>
        <family val="2"/>
        <scheme val="minor"/>
      </rPr>
      <t xml:space="preserve">
</t>
    </r>
    <r>
      <rPr>
        <b/>
        <sz val="11"/>
        <color rgb="FF000099"/>
        <rFont val="Calibri"/>
        <family val="2"/>
        <scheme val="minor"/>
      </rPr>
      <t>Add additional lines to itemize other types of costs and to add estimated sources andcost and budget notes.</t>
    </r>
  </si>
  <si>
    <r>
      <rPr>
        <b/>
        <u/>
        <sz val="6"/>
        <color theme="1"/>
        <rFont val="Calibri"/>
        <family val="2"/>
        <scheme val="minor"/>
      </rPr>
      <t>Certification:</t>
    </r>
    <r>
      <rPr>
        <b/>
        <sz val="6"/>
        <color theme="1"/>
        <rFont val="Calibri"/>
        <family val="2"/>
        <scheme val="minor"/>
      </rPr>
      <t xml:space="preserve">  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r>
  </si>
  <si>
    <t>Project Name:</t>
  </si>
  <si>
    <t>Project Location:</t>
  </si>
  <si>
    <t>Name of Certifying Individual</t>
  </si>
  <si>
    <t xml:space="preserve">Date: </t>
  </si>
  <si>
    <t xml:space="preserve">Point of Contact: </t>
  </si>
  <si>
    <t xml:space="preserve">Email: </t>
  </si>
  <si>
    <t xml:space="preserve">Grant : </t>
  </si>
  <si>
    <t xml:space="preserve">Unique Entity ID: </t>
  </si>
  <si>
    <t>Registered in Sam.gov</t>
  </si>
  <si>
    <t>Paid Officers compensation</t>
  </si>
  <si>
    <t>Federal Funds 80% or more</t>
  </si>
  <si>
    <t>Federal Funds $25-mil or more</t>
  </si>
  <si>
    <t>Executive/Officer</t>
  </si>
  <si>
    <t>Total Compensation</t>
  </si>
  <si>
    <t>Required if you answered No to registered in Sam.gov</t>
  </si>
  <si>
    <t>Required  if you answered Yes in Cell "C7" and "D7"</t>
  </si>
  <si>
    <t>Enter Sources of Funds for Development</t>
  </si>
  <si>
    <t>Amount</t>
  </si>
  <si>
    <t>Budget Notes (as necessary)</t>
  </si>
  <si>
    <t>OHA HSD Request for Funds</t>
  </si>
  <si>
    <t>Other:</t>
  </si>
  <si>
    <t>TOTAL SOURCES OF FUNDS</t>
  </si>
  <si>
    <t>Enter Costs for Development Project and Start Up Costs</t>
  </si>
  <si>
    <t xml:space="preserve">DEVELOPMENT PROJECT COSTS </t>
  </si>
  <si>
    <t>Final Budget</t>
  </si>
  <si>
    <t>Previous Expended to Date</t>
  </si>
  <si>
    <t>Expended this Quarter</t>
  </si>
  <si>
    <t>Unexpended to Date</t>
  </si>
  <si>
    <t>Land Acquisition</t>
  </si>
  <si>
    <t>Building Acquisition</t>
  </si>
  <si>
    <t>Renovation - Construction</t>
  </si>
  <si>
    <t xml:space="preserve"> </t>
  </si>
  <si>
    <t>Site Improvements / Landscaping</t>
  </si>
  <si>
    <t>Permits &amp; Fees</t>
  </si>
  <si>
    <t>Architectural &amp; Engineering</t>
  </si>
  <si>
    <t>Legal</t>
  </si>
  <si>
    <t>Closing &amp; Title Insurance</t>
  </si>
  <si>
    <t xml:space="preserve">Insurance - Property &amp; Liability </t>
  </si>
  <si>
    <t>Financing Fees</t>
  </si>
  <si>
    <t>Developer Fee</t>
  </si>
  <si>
    <t xml:space="preserve">Other - </t>
  </si>
  <si>
    <t xml:space="preserve">TOTAL DEVELOPMENT PROJECT COSTS </t>
  </si>
  <si>
    <t>START UP COSTS</t>
  </si>
  <si>
    <t>Salaries</t>
  </si>
  <si>
    <t>Training / Consultant Fees</t>
  </si>
  <si>
    <t>Staff Recruitment</t>
  </si>
  <si>
    <t>Furniture &amp; Furnishings</t>
  </si>
  <si>
    <t>Office Equipment</t>
  </si>
  <si>
    <t>Applliances</t>
  </si>
  <si>
    <t>Kitchen Equipment</t>
  </si>
  <si>
    <t>Builidng Maintenance Equipment</t>
  </si>
  <si>
    <t>Utilities</t>
  </si>
  <si>
    <t>Property, Liability &amp; Auto Insurance</t>
  </si>
  <si>
    <t>Vehicle</t>
  </si>
  <si>
    <t xml:space="preserve">Other </t>
  </si>
  <si>
    <t xml:space="preserve">TOTAL START UP COSTS </t>
  </si>
  <si>
    <t>Total Number of Beds</t>
  </si>
  <si>
    <t xml:space="preserve">Additional Project or Start Up Cost Notes: </t>
  </si>
  <si>
    <t>Grant Program Objectives:</t>
  </si>
  <si>
    <t>Eligible Program Activities:</t>
  </si>
  <si>
    <t>Quarterly Reporting Information:</t>
  </si>
  <si>
    <t>Report Period</t>
  </si>
  <si>
    <t>Report Start Date</t>
  </si>
  <si>
    <t>Report End Date</t>
  </si>
  <si>
    <t>Data Fields &amp; Cell Colors</t>
  </si>
  <si>
    <t>Cell Color</t>
  </si>
  <si>
    <t>Information</t>
  </si>
  <si>
    <t>Blue shaded cells</t>
  </si>
  <si>
    <t>Blue shaded cells require input by the individual completing this form.</t>
  </si>
  <si>
    <t>Gray shaded cells</t>
  </si>
  <si>
    <t>Gray shaded cells contain links, formulas, or references and do not need to be edited.</t>
  </si>
  <si>
    <t>Section:</t>
  </si>
  <si>
    <t>Data Field:</t>
  </si>
  <si>
    <t>Field Type</t>
  </si>
  <si>
    <t>Instructions/Notes:</t>
  </si>
  <si>
    <t>Manual Entry</t>
  </si>
  <si>
    <t>Organization:</t>
  </si>
  <si>
    <t>Drop-down Selection</t>
  </si>
  <si>
    <t>Please choose your organization from the drop-down list. If you are not able to find your Organization please reach out to our team.</t>
  </si>
  <si>
    <t>Project Name(s):</t>
  </si>
  <si>
    <t>Grant Agreement Number:</t>
  </si>
  <si>
    <t>Please choose your Grant Agreement Number from the drop-down list. Note, this drop-down will narrow based on your chosen organization. If you are not able to find your Grant Agreement Number please reach out to our team.</t>
  </si>
  <si>
    <t>Please enter contact information for the main point of contact from your organization. This will be the individual our team may reach out to if we have any questions regarding your report.</t>
  </si>
  <si>
    <t>Prepared By:</t>
  </si>
  <si>
    <t>Please enter the name of the individual who is completing this report. Note, the same individual can be the main point of contact and report preparer.</t>
  </si>
  <si>
    <t>Date of Report:</t>
  </si>
  <si>
    <t>Please enter the date this report was completed.</t>
  </si>
  <si>
    <t>Formula Driven</t>
  </si>
  <si>
    <t>This row will populate the current approved budget based on the selected Grant Agreement Number. Note, these budgets are the latest our team has in our records, if these amounts are not correct please reach out to our team.</t>
  </si>
  <si>
    <t>Month 1 - Month 3</t>
  </si>
  <si>
    <t>This row will auto-sum the three month's expenditures for each budget category.</t>
  </si>
  <si>
    <t>This row will populate the remaining funds for each budget category based on the Total Funding Provided, Previous Amount Expended, and Prior Quarter Spend.</t>
  </si>
  <si>
    <t>Project Start Date</t>
  </si>
  <si>
    <t>A. Certificate</t>
  </si>
  <si>
    <t>Authorized Agent Signature</t>
  </si>
  <si>
    <t>Please electronically sign this form by typing in name. Note, Authorized Agent should be the grant program responsible party or their designee.</t>
  </si>
  <si>
    <t>Authorized Agent Title</t>
  </si>
  <si>
    <t>Please provide the title of the Authorized Agent certifying this report.</t>
  </si>
  <si>
    <t>Date</t>
  </si>
  <si>
    <t>Please provide the date the Authorized Agent completed this certification.</t>
  </si>
  <si>
    <t>Updated: Apr. 2023</t>
  </si>
  <si>
    <t>Please only populate data in blue shaded cells.</t>
  </si>
  <si>
    <t>Grey shaded cells contain links, formulas or functions.</t>
  </si>
  <si>
    <t>Report Period:</t>
  </si>
  <si>
    <t>Contact Name:</t>
  </si>
  <si>
    <t>Contact Phone Number:</t>
  </si>
  <si>
    <t>Contact Email:</t>
  </si>
  <si>
    <t>Budget Category</t>
  </si>
  <si>
    <t xml:space="preserve"> HB-5024 Behavioral Health Housing Investment: 
Quarterly Report</t>
  </si>
  <si>
    <t xml:space="preserve"> HB-5024 Behavioral Health Housing Investment: 
Quarterly Report Instructions</t>
  </si>
  <si>
    <t>Report Information</t>
  </si>
  <si>
    <t>I certify to the best of my knowledge and belief that the report is true, complete and accurate, and the expenditures, disbursements and cash receipts are for the purposes and objectives set forth in the terms and conditions of the grant award. I am aware that any false, fictitious or fraudulent information, or the omission of any material fact, may subject me to criminal, civil or administrative penalties for fraud, false statements, false claims or otherwise. (2 CFR 200.415)</t>
  </si>
  <si>
    <t>Authorized Agent Signature:</t>
  </si>
  <si>
    <t>Authorized Agent Title:</t>
  </si>
  <si>
    <t>Date:</t>
  </si>
  <si>
    <t>C. Project Information</t>
  </si>
  <si>
    <t>Organizations</t>
  </si>
  <si>
    <t>Grant Program</t>
  </si>
  <si>
    <t>Please enter the name or names of the projects your organization is working on under the HB 5024 grant program</t>
  </si>
  <si>
    <t>Total Approved Amount</t>
  </si>
  <si>
    <t xml:space="preserve">For the expansion of community-based housing serving individuals with a Serious and Persistent Mental Illness (SPMI) who are able to live independently with appropriate support services readily available. </t>
  </si>
  <si>
    <t xml:space="preserve">Licensed Residential Treatment Homes or Facilities for the expansion of community-based residential settings for  individuals requiring a high level of care. </t>
  </si>
  <si>
    <t>House Bill 5024 appropriated funds to the Oregon Health Authority for capital, start-up, and operational costs related to increasing statewide capacity of licensed residential facilities and housing to serve people with behavioral health conditions. The program was split into two distinct project types, Licensed Residential Treatment Facilities (SRTF/RTF/RTH) and Supportive Housing units.</t>
  </si>
  <si>
    <t>Grant funds disbursed under this Agreement may be expended only on eligible costs for:
1) development of the Supportive Housing or SRTF/RTF/RTH project; and 
2) start-up costs that are eligible for the Supportive Housing or SRTF/RTF/RTH project.
Eligible project development costs include costs for real property new construction, real property acquisition, real property rehabilitation and associated costs.  Associated costs may include but is not limited to fixtures, furnishings, and equipment.
Eligible Project start-up costs include upfront personnel costs for recruitment, salaries, or training for the first two months of operations; facility costs (lease or mortgage payments, utility hookup fees, insurance premiums, etc.); office supplies and furnishings; and equipment, including vehicle(s), specialized equipment, and appliances.</t>
  </si>
  <si>
    <t>Please note that this file uses color coding to indicate what cells/ data fields require updates and which are formula driven or auto-populated.</t>
  </si>
  <si>
    <t>D. Project Status</t>
  </si>
  <si>
    <t>A. Grantee Information</t>
  </si>
  <si>
    <t>3b. Population and Clients Served Comments (if applicable)</t>
  </si>
  <si>
    <t>1. Type of Project:</t>
  </si>
  <si>
    <t>2. Total number of Bed/Unit/Capacity of Project:</t>
  </si>
  <si>
    <t>1. Type of Project</t>
  </si>
  <si>
    <t>2. Total number of Bed/Unit/Capacity of Project</t>
  </si>
  <si>
    <t>Proposed Completion Date</t>
  </si>
  <si>
    <t>Expected Date - Full Occupancy</t>
  </si>
  <si>
    <t>Tab 1: Quarterly Report Form</t>
  </si>
  <si>
    <t>D.  Project Status</t>
  </si>
  <si>
    <t>Please describe barriers to any project deliverables and the identified strategies to mitigate/overcome those barriers.</t>
  </si>
  <si>
    <t>Barriers &amp; Mitigation Strategies</t>
  </si>
  <si>
    <t>Please provide a summary of progress on funding deliverables and project activities since the last report.</t>
  </si>
  <si>
    <t>Please select the current status of the project.</t>
  </si>
  <si>
    <t xml:space="preserve">Please provide the estimated date the project or projects will be completed. </t>
  </si>
  <si>
    <t>Q1 (Jul 1 - Sep 30)</t>
  </si>
  <si>
    <t>Q2 (Oct 1 - Dec 31)</t>
  </si>
  <si>
    <t>Q3 (Jan 1 - Mar 31)</t>
  </si>
  <si>
    <t>Q4 (Apr 1 - Jun 30)</t>
  </si>
  <si>
    <t>Grantees are required to prepare and electronically submit written quarterly reports that describe the grant activities for the quarter. These reports are due 15 days after Fiscal Quarter-end. 
Please see table to the right for specific dates.</t>
  </si>
  <si>
    <t>Indicative Data</t>
  </si>
  <si>
    <t>Certification</t>
  </si>
  <si>
    <t>Prepared by</t>
  </si>
  <si>
    <t>Certification Date</t>
  </si>
  <si>
    <t>Copy this row --&gt;</t>
  </si>
  <si>
    <t>Type of Project:</t>
  </si>
  <si>
    <t>Project Information</t>
  </si>
  <si>
    <t>Please select the total number of clients served for each of the following populations: Aid &amp; Assist, PSRB, Civil Commitment, and others if applicable. Please populate numbers in the cell directly below the population.</t>
  </si>
  <si>
    <t>Please provide any comments on the populations and clients served.</t>
  </si>
  <si>
    <t>Please provide updates on community outreach, project promotion, or other success stories.</t>
  </si>
  <si>
    <t>Community Outreach of Project Promotions or other Stories:</t>
  </si>
  <si>
    <t>Renovation / Construction</t>
  </si>
  <si>
    <t xml:space="preserve">Other Development Project Costs </t>
  </si>
  <si>
    <t>Lease Payments</t>
  </si>
  <si>
    <t>Mortgage Payments</t>
  </si>
  <si>
    <t>Office Equipment &amp; Supplies</t>
  </si>
  <si>
    <t>Appliances</t>
  </si>
  <si>
    <t>Specialized Equipment</t>
  </si>
  <si>
    <t>Building Maintenance &amp; Equipment</t>
  </si>
  <si>
    <t>Other Start-up Costs</t>
  </si>
  <si>
    <t>Total Development Costs</t>
  </si>
  <si>
    <t>Total Start-up Costs</t>
  </si>
  <si>
    <t>Total Development &amp; Start-up Costs</t>
  </si>
  <si>
    <t>Total Budget Remaining</t>
  </si>
  <si>
    <t>Previous Amount Spent</t>
  </si>
  <si>
    <t>Budget Update % Change</t>
  </si>
  <si>
    <t>Approved Budget Amount</t>
  </si>
  <si>
    <t>Short Name</t>
  </si>
  <si>
    <t>Do the amounts by budget category listed below require revision?</t>
  </si>
  <si>
    <t>Budget Update Question</t>
  </si>
  <si>
    <t>Answer</t>
  </si>
  <si>
    <t>No</t>
  </si>
  <si>
    <t>Yes</t>
  </si>
  <si>
    <t>Please select if your organization requires a Budget Update on Tab 1.</t>
  </si>
  <si>
    <t xml:space="preserve">Budget Update Tab 2 </t>
  </si>
  <si>
    <t>Please select if your organization requires a Budget Update using the dropdown to the left.</t>
  </si>
  <si>
    <t>Budget update needed, please complete Tab 2. Budget Update Form prior to completing table below.</t>
  </si>
  <si>
    <t>B. Expenditure Information</t>
  </si>
  <si>
    <t>B. Expenditures Information</t>
  </si>
  <si>
    <t>Budget Update</t>
  </si>
  <si>
    <t>Total Spend by Budget Category</t>
  </si>
  <si>
    <t>Quarterly Report</t>
  </si>
  <si>
    <t>Threshold Check</t>
  </si>
  <si>
    <t>Budget Update Requested</t>
  </si>
  <si>
    <t>Final Budget Amounts</t>
  </si>
  <si>
    <t>Budget Update Reasoning</t>
  </si>
  <si>
    <t>Total Amount Check:</t>
  </si>
  <si>
    <t>Budget % Change Check:</t>
  </si>
  <si>
    <t>Grant Agreement NTE:</t>
  </si>
  <si>
    <t>Grant Agreement NTE Variance:</t>
  </si>
  <si>
    <t>No Budget update requested, please do not populate this tab.</t>
  </si>
  <si>
    <t>Budget update requested, please complete the table below prior to completing Tab 1. Expenditures Information table.</t>
  </si>
  <si>
    <t>No Budget update requested, please populate table below and do not populate Tab 2.</t>
  </si>
  <si>
    <t>Budget Category Update</t>
  </si>
  <si>
    <t>Budget Category Final Amounts</t>
  </si>
  <si>
    <t>Total Amount Check</t>
  </si>
  <si>
    <t>Budget % Change Check</t>
  </si>
  <si>
    <t>This row will populate the current spend based on the selected Grant Agreement Number and the Quarterly Expenditure Reports received by our team. If these amounts are not correct please reach out to our team.</t>
  </si>
  <si>
    <t>Total Month 1 - Month 3 Spend</t>
  </si>
  <si>
    <t>Contact Name, Phone Number &amp; Email:</t>
  </si>
  <si>
    <t>Tab 2: Budget Update Form (if applicable)</t>
  </si>
  <si>
    <t>This row will compare the total approved budget amount with the sum of the amounts input in the chart below. If the two amounts are not equal, this row will notify you of any discrepancies.</t>
  </si>
  <si>
    <t>Please send completed reports and any questions to: SDOH.HB5024@odhsoha.oregon.gov</t>
  </si>
  <si>
    <t>Percent Completion Benchmark:</t>
  </si>
  <si>
    <t>Q1 2023(Jul 1 - Sep 30)</t>
  </si>
  <si>
    <t>Please provide the total number of units that your facility will have. (if applicable)</t>
  </si>
  <si>
    <t>Please select the type of project that your organization is working on under the HB 5024 grant program</t>
  </si>
  <si>
    <t>2a. - 2d. Total number of Units by Type</t>
  </si>
  <si>
    <t>Please provide the total number of units that your facility will have for each unit type. (i.e. 5 one bedroom units, 3 two bedroom units, etc.)</t>
  </si>
  <si>
    <t>3. Population Served:
(Please use selections in 3a.)</t>
  </si>
  <si>
    <t xml:space="preserve">Please provide the start date of the project. </t>
  </si>
  <si>
    <t>Please provide the estimated date the facility or facilities will be fully occupied.</t>
  </si>
  <si>
    <t>C. Budget Update Table</t>
  </si>
  <si>
    <t>B. Budget Update Checks</t>
  </si>
  <si>
    <t>This row will compare the previously approved budget category amounts with the updated amounts input in the Budget Update Tabel. If any of the budget updates result in a % change greater than the the 20% threshold, this row will flag that revisions are necessary. If there are circumstances which require adjustments greater than 20% please work with the SDOH team.</t>
  </si>
  <si>
    <t>This row will populate the current approved budget based on the selected Grant Agreement Number on Tab 1. Quarterly Report Form.</t>
  </si>
  <si>
    <t>Please enter the revised amount for each of the applicable budget categories. If no revision is required for the budget category, please leave the applicable cell blank.</t>
  </si>
  <si>
    <t>This column will compute the % change between the previously approved budget category amounts and the revised amounts. Any change greater than the 20% threshold will highlight as an error. If there are circumstances which require adjustments greater than 20% please work with the SDOH team to process the budget adjustment.</t>
  </si>
  <si>
    <t>This row will auto-sum the revised budget categories. If no updates were made to the budget category, the most recent approved amount will populate.</t>
  </si>
  <si>
    <t>Please provide an explanation/description for the budget update(s) in the applicable row.</t>
  </si>
  <si>
    <t>3a. Population Served</t>
  </si>
  <si>
    <t>Please enter the amount spent in each month for each of the applicable budget categories. Note, the form will show the applicable month based on the Reporting Period. (I.E. Reporting Period Q3 2023 will show January 2023, February 2023, and March 2023).</t>
  </si>
  <si>
    <t>Tab 3: Certification</t>
  </si>
  <si>
    <t>Demographic Distribution - Choices for Primary  or Secondary Populations Served</t>
  </si>
  <si>
    <t>Definition</t>
  </si>
  <si>
    <t>1 Imp General Public</t>
  </si>
  <si>
    <t>Impacted General Public</t>
  </si>
  <si>
    <t>2 Imp Low or moderate income HHs or populations</t>
  </si>
  <si>
    <t>Impacted Low or moderate income households or populations</t>
  </si>
  <si>
    <t>3 Imp HHs that experienced unemployment</t>
  </si>
  <si>
    <t>Impacted Households that experienced unemployment</t>
  </si>
  <si>
    <t>4 Imp HHs that experienced increased food or housing insecurity</t>
  </si>
  <si>
    <t>Impacted Households that experienced increased food or housing insecurity</t>
  </si>
  <si>
    <t>5 Imp HHs that qualify for certain federal programs</t>
  </si>
  <si>
    <t>Impacted Households that qualify for certain federal programs</t>
  </si>
  <si>
    <t>6 Imp For services to address lost instructional time in K-12 schools</t>
  </si>
  <si>
    <t>Impacted For services to address lost instructional time in K-12 schools any students that lost access to in-person instruction for a significant period of time</t>
  </si>
  <si>
    <t>7 Imp Other HHs or populations that experienced a negative economic</t>
  </si>
  <si>
    <t>Impacted Other households or populations that experienced a negative economic impact of the pandemic other than those listed above (please specify)</t>
  </si>
  <si>
    <t>8 Imp SBs that experienced a negative economic impact</t>
  </si>
  <si>
    <t>Impacted Small businesses that experienced a negative economic impact of the pandemic</t>
  </si>
  <si>
    <t>9 Imp Classes of SBs designated as negatively economically impacted</t>
  </si>
  <si>
    <t>Impacted Classes of small businesses designated as negatively economically impacted by the pandemic (please specify)</t>
  </si>
  <si>
    <t>10 Imp NPs that experienced a negative economic impact specify</t>
  </si>
  <si>
    <t>Impacted Non-Profits that experienced a negative economic impact of the pandemic</t>
  </si>
  <si>
    <t>11 Imp Classes of NPs designated as negatively economically impacted</t>
  </si>
  <si>
    <t>Impacted Classes of non-profits designated as negatively economically impacted by the pandemic (please specify)</t>
  </si>
  <si>
    <t>12 Imp Travel tourism or hospitality sectors</t>
  </si>
  <si>
    <t>Impacted Travel tourism or hospitality sectors (including Tribal development districts)</t>
  </si>
  <si>
    <t>13 Imp Industry outside the travel tourism or hospitality sectors specify</t>
  </si>
  <si>
    <t>Impacted Industry outside the travel tourism or hospitality sectors that experienced a negative economic impact of the pandemic (please specify)</t>
  </si>
  <si>
    <t>14 Dis Imp Low income HHs and populations</t>
  </si>
  <si>
    <t xml:space="preserve">Disproportionately Impacted Low income households and populations  </t>
  </si>
  <si>
    <t>15 Dis Imp HHs and populations residing in Qualified Census Tracts</t>
  </si>
  <si>
    <t>Disproportionately Impacted Households and populations residing in Qualified Census Tracts</t>
  </si>
  <si>
    <t>16 Dis Imp HHs that qualify for certain federal programs</t>
  </si>
  <si>
    <t>Disproportionately Impacted Households that qualify for certain federal programs</t>
  </si>
  <si>
    <t>17 Dis Imp HHs receiving services provided by Tribal governments</t>
  </si>
  <si>
    <t>Disproportionately Impacted Households receiving services provided by Tribal governments</t>
  </si>
  <si>
    <t>18 Dis Imp HHs residing in the U.S. territories or receiving services</t>
  </si>
  <si>
    <t>Disproportionately Impacted Households residing in the U.S. territories or receiving services from these governments</t>
  </si>
  <si>
    <t>19 Dis Imp For services to address educational disparities Title I eligible</t>
  </si>
  <si>
    <t>Disproportionately Impacted For services to address educational disparities, Title I eligible schools</t>
  </si>
  <si>
    <t>20 Dis Imp Other HHs or populations that experienced a disproportionate</t>
  </si>
  <si>
    <t>Disproportionately Impacted Other households or populations that experienced a disproportionate negative economic impact of the pandemic other than those listed above (please specify)</t>
  </si>
  <si>
    <t>21 Dis Imp SBs operating in Qualified Census Tracts</t>
  </si>
  <si>
    <t>Disproportionately Impacted Small businesses operating in Qualified Census Tracts</t>
  </si>
  <si>
    <t>22 Dis Imp SBs operated by Tribal governments or on Tribal lands</t>
  </si>
  <si>
    <t>Disproportionately Impacted Small businesses operated by Tribal governments or on Tribal lands</t>
  </si>
  <si>
    <t>23 Dis Imp SBs operating in the U.S. territories</t>
  </si>
  <si>
    <t>Disproportionately Impacted Small businesses operating in the U.S. territories</t>
  </si>
  <si>
    <t>24 Dis Imp Other SBs Dis Imp by the pandemic specify</t>
  </si>
  <si>
    <t>Disproportionately Impacted Other small businesses disproportionately impacted by the pandemic (please specify)</t>
  </si>
  <si>
    <t>25 Dis Imp NPs operating in Qualified Census Tracts</t>
  </si>
  <si>
    <t>Disproportionately Impacted Non-profits operating in Qualified Census Tracts</t>
  </si>
  <si>
    <t>26 Dis Imp NPs operated by Tribal governments or on Tribal lands</t>
  </si>
  <si>
    <t>Disproportionately Impacted Non-profits operated by Tribal governments or on Tribal lands</t>
  </si>
  <si>
    <t>27 Dis Imp NPs operating in the U.S. territories</t>
  </si>
  <si>
    <t>Disproportionately Impacted Non-profits operating in the U.S. territories</t>
  </si>
  <si>
    <t>28 Dis Imp Other NPs Dis Imp by the pandemic specify</t>
  </si>
  <si>
    <t>Disproportionately Impacted Other non-profits disproportionately impacted by the pandemic (please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</si>
</sst>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mmmm\ yyyy;@"/>
  </numFmts>
  <fonts count="30" x14ac:knownFonts="1">
    <font>
      <sz val="11"/>
      <color theme="1"/>
      <name val="Calibri"/>
      <family val="2"/>
      <scheme val="minor"/>
    </font>
    <font>
      <sz val="11"/>
      <color theme="1"/>
      <name val="Calibri"/>
      <family val="2"/>
      <scheme val="minor"/>
    </font>
    <font>
      <sz val="14"/>
      <color theme="1"/>
      <name val="Arial Narrow"/>
      <family val="2"/>
    </font>
    <font>
      <b/>
      <sz val="11"/>
      <color theme="1"/>
      <name val="Arial Narrow"/>
      <family val="2"/>
    </font>
    <font>
      <b/>
      <sz val="14"/>
      <color theme="1"/>
      <name val="Arial Narrow"/>
      <family val="2"/>
    </font>
    <font>
      <sz val="11"/>
      <color theme="1"/>
      <name val="Arial Narrow"/>
      <family val="2"/>
    </font>
    <font>
      <b/>
      <sz val="16"/>
      <color theme="1"/>
      <name val="Arial Narrow"/>
      <family val="2"/>
    </font>
    <font>
      <b/>
      <sz val="11"/>
      <color theme="1"/>
      <name val="Calibri"/>
      <family val="2"/>
      <scheme val="minor"/>
    </font>
    <font>
      <b/>
      <sz val="14"/>
      <name val="Calibri"/>
      <family val="2"/>
      <scheme val="minor"/>
    </font>
    <font>
      <b/>
      <sz val="11"/>
      <color rgb="FFFF0000"/>
      <name val="Calibri"/>
      <family val="2"/>
      <scheme val="minor"/>
    </font>
    <font>
      <b/>
      <sz val="11"/>
      <color rgb="FF000099"/>
      <name val="Calibri"/>
      <family val="2"/>
      <scheme val="minor"/>
    </font>
    <font>
      <b/>
      <i/>
      <sz val="11"/>
      <name val="Calibri"/>
      <family val="2"/>
      <scheme val="minor"/>
    </font>
    <font>
      <b/>
      <i/>
      <sz val="11"/>
      <color theme="1"/>
      <name val="Calibri"/>
      <family val="2"/>
      <scheme val="minor"/>
    </font>
    <font>
      <b/>
      <sz val="11"/>
      <name val="Calibri"/>
      <family val="2"/>
      <scheme val="minor"/>
    </font>
    <font>
      <b/>
      <sz val="10"/>
      <color theme="1"/>
      <name val="Calibri"/>
      <family val="2"/>
      <scheme val="minor"/>
    </font>
    <font>
      <sz val="11"/>
      <name val="Calibri"/>
      <family val="2"/>
      <scheme val="minor"/>
    </font>
    <font>
      <b/>
      <sz val="10"/>
      <name val="Calibri"/>
      <family val="2"/>
      <scheme val="minor"/>
    </font>
    <font>
      <b/>
      <sz val="10"/>
      <color rgb="FFFF0000"/>
      <name val="Calibri"/>
      <family val="2"/>
      <scheme val="minor"/>
    </font>
    <font>
      <b/>
      <sz val="12"/>
      <name val="Calibri"/>
      <family val="2"/>
      <scheme val="minor"/>
    </font>
    <font>
      <b/>
      <sz val="8"/>
      <color theme="1"/>
      <name val="Calibri"/>
      <family val="2"/>
      <scheme val="minor"/>
    </font>
    <font>
      <b/>
      <sz val="9"/>
      <color rgb="FFFF0000"/>
      <name val="Calibri"/>
      <family val="2"/>
      <scheme val="minor"/>
    </font>
    <font>
      <b/>
      <i/>
      <sz val="12"/>
      <name val="Calibri"/>
      <family val="2"/>
      <scheme val="minor"/>
    </font>
    <font>
      <b/>
      <sz val="6"/>
      <color theme="1"/>
      <name val="Calibri"/>
      <family val="2"/>
      <scheme val="minor"/>
    </font>
    <font>
      <sz val="8"/>
      <color theme="1"/>
      <name val="Lucida Handwriting"/>
      <family val="4"/>
    </font>
    <font>
      <b/>
      <u/>
      <sz val="6"/>
      <color theme="1"/>
      <name val="Calibri"/>
      <family val="2"/>
      <scheme val="minor"/>
    </font>
    <font>
      <sz val="14"/>
      <color theme="0" tint="-0.34998626667073579"/>
      <name val="Arial Narrow"/>
      <family val="2"/>
    </font>
    <font>
      <sz val="8"/>
      <name val="Calibri"/>
      <family val="2"/>
      <scheme val="minor"/>
    </font>
    <font>
      <sz val="11"/>
      <color theme="1"/>
      <name val="Calibri"/>
      <family val="2"/>
    </font>
    <font>
      <sz val="16"/>
      <color theme="1"/>
      <name val="Arial Narrow"/>
      <family val="2"/>
    </font>
    <font>
      <b/>
      <sz val="11"/>
      <color theme="1"/>
      <name val="Calibri"/>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59999389629810485"/>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medium">
        <color indexed="64"/>
      </right>
      <top/>
      <bottom style="medium">
        <color indexed="64"/>
      </bottom>
      <diagonal/>
    </border>
    <border>
      <left/>
      <right/>
      <top/>
      <bottom style="double">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ck">
        <color auto="1"/>
      </left>
      <right/>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61">
    <xf numFmtId="0" fontId="0" fillId="0" borderId="0" xfId="0"/>
    <xf numFmtId="49" fontId="5" fillId="0" borderId="0" xfId="0" applyNumberFormat="1" applyFont="1" applyAlignment="1">
      <alignment horizontal="right" vertical="center" wrapText="1"/>
    </xf>
    <xf numFmtId="42" fontId="0" fillId="0" borderId="0" xfId="0" applyNumberFormat="1" applyAlignment="1">
      <alignment horizontal="center"/>
    </xf>
    <xf numFmtId="0" fontId="11" fillId="0" borderId="45" xfId="0" applyFont="1" applyBorder="1"/>
    <xf numFmtId="0" fontId="12" fillId="0" borderId="0" xfId="0" applyFont="1"/>
    <xf numFmtId="0" fontId="12" fillId="0" borderId="0" xfId="0" applyFont="1" applyAlignment="1">
      <alignment horizontal="center"/>
    </xf>
    <xf numFmtId="0" fontId="0" fillId="0" borderId="45" xfId="0" applyBorder="1"/>
    <xf numFmtId="0" fontId="0" fillId="0" borderId="0" xfId="0" applyAlignment="1">
      <alignment horizontal="center"/>
    </xf>
    <xf numFmtId="0" fontId="7" fillId="0" borderId="0" xfId="0" applyFont="1" applyAlignment="1">
      <alignment horizontal="center" wrapText="1"/>
    </xf>
    <xf numFmtId="0" fontId="14" fillId="0" borderId="0" xfId="0" applyFont="1" applyAlignment="1">
      <alignment horizontal="center" wrapText="1"/>
    </xf>
    <xf numFmtId="0" fontId="7" fillId="0" borderId="46" xfId="0" applyFont="1" applyBorder="1" applyAlignment="1">
      <alignment horizontal="center" wrapText="1"/>
    </xf>
    <xf numFmtId="42" fontId="0" fillId="0" borderId="0" xfId="0" applyNumberFormat="1"/>
    <xf numFmtId="0" fontId="0" fillId="0" borderId="45" xfId="0" applyBorder="1" applyAlignment="1">
      <alignment horizontal="left"/>
    </xf>
    <xf numFmtId="0" fontId="0" fillId="0" borderId="0" xfId="0" applyAlignment="1">
      <alignment horizontal="left"/>
    </xf>
    <xf numFmtId="0" fontId="13" fillId="0" borderId="45" xfId="0" applyFont="1" applyBorder="1" applyAlignment="1">
      <alignment horizontal="left"/>
    </xf>
    <xf numFmtId="0" fontId="15" fillId="0" borderId="0" xfId="0" applyFont="1" applyAlignment="1">
      <alignment horizontal="left"/>
    </xf>
    <xf numFmtId="44" fontId="0" fillId="0" borderId="0" xfId="0" applyNumberFormat="1"/>
    <xf numFmtId="0" fontId="0" fillId="6" borderId="45" xfId="0" applyFill="1" applyBorder="1" applyAlignment="1">
      <alignment horizontal="left"/>
    </xf>
    <xf numFmtId="0" fontId="0" fillId="6" borderId="0" xfId="0" applyFill="1" applyAlignment="1">
      <alignment horizontal="left"/>
    </xf>
    <xf numFmtId="44" fontId="0" fillId="6" borderId="0" xfId="0" applyNumberFormat="1" applyFill="1"/>
    <xf numFmtId="0" fontId="7" fillId="0" borderId="45" xfId="0" applyFont="1" applyBorder="1"/>
    <xf numFmtId="0" fontId="7" fillId="0" borderId="0" xfId="0" applyFont="1"/>
    <xf numFmtId="42" fontId="7" fillId="0" borderId="0" xfId="0" applyNumberFormat="1" applyFont="1"/>
    <xf numFmtId="41" fontId="0" fillId="0" borderId="0" xfId="0" applyNumberFormat="1"/>
    <xf numFmtId="41" fontId="0" fillId="0" borderId="0" xfId="0" applyNumberFormat="1" applyAlignment="1">
      <alignment horizontal="center"/>
    </xf>
    <xf numFmtId="41" fontId="0" fillId="0" borderId="46" xfId="0" applyNumberFormat="1" applyBorder="1" applyAlignment="1">
      <alignment horizontal="center"/>
    </xf>
    <xf numFmtId="0" fontId="7" fillId="0" borderId="5" xfId="0" applyFont="1" applyBorder="1"/>
    <xf numFmtId="0" fontId="7" fillId="0" borderId="41" xfId="0" applyFont="1" applyBorder="1"/>
    <xf numFmtId="0" fontId="7" fillId="0" borderId="49" xfId="0" applyFont="1" applyBorder="1"/>
    <xf numFmtId="0" fontId="16" fillId="5" borderId="12"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8" fillId="7" borderId="4" xfId="0" applyFont="1" applyFill="1" applyBorder="1" applyAlignment="1" applyProtection="1">
      <alignment horizontal="center" vertical="center" wrapText="1"/>
      <protection locked="0"/>
    </xf>
    <xf numFmtId="0" fontId="16" fillId="8" borderId="4" xfId="0" applyFont="1" applyFill="1" applyBorder="1" applyAlignment="1" applyProtection="1">
      <alignment horizontal="center" vertical="center" wrapText="1"/>
      <protection locked="0"/>
    </xf>
    <xf numFmtId="0" fontId="7" fillId="0" borderId="0" xfId="0" applyFont="1" applyAlignment="1">
      <alignment horizontal="center"/>
    </xf>
    <xf numFmtId="0" fontId="0" fillId="0" borderId="42" xfId="0" applyBorder="1"/>
    <xf numFmtId="0" fontId="19" fillId="4" borderId="12" xfId="0" applyFont="1" applyFill="1" applyBorder="1" applyAlignment="1">
      <alignment vertical="center" wrapText="1"/>
    </xf>
    <xf numFmtId="14" fontId="23" fillId="7" borderId="31" xfId="0" applyNumberFormat="1" applyFont="1" applyFill="1" applyBorder="1" applyAlignment="1">
      <alignment horizontal="left"/>
    </xf>
    <xf numFmtId="0" fontId="0" fillId="0" borderId="37" xfId="0" applyBorder="1"/>
    <xf numFmtId="0" fontId="19" fillId="5" borderId="31" xfId="0" applyFont="1" applyFill="1" applyBorder="1" applyAlignment="1">
      <alignment vertical="center" wrapText="1"/>
    </xf>
    <xf numFmtId="0" fontId="19" fillId="4" borderId="30" xfId="0" applyFont="1" applyFill="1" applyBorder="1" applyAlignment="1">
      <alignment vertical="center" wrapText="1"/>
    </xf>
    <xf numFmtId="0" fontId="0" fillId="0" borderId="52" xfId="0" applyBorder="1"/>
    <xf numFmtId="0" fontId="0" fillId="0" borderId="18" xfId="0" applyBorder="1" applyAlignment="1">
      <alignment horizontal="center"/>
    </xf>
    <xf numFmtId="8" fontId="0" fillId="0" borderId="0" xfId="0" applyNumberFormat="1"/>
    <xf numFmtId="16" fontId="0" fillId="0" borderId="0" xfId="0" applyNumberFormat="1"/>
    <xf numFmtId="0" fontId="0" fillId="0" borderId="0" xfId="0" applyAlignment="1">
      <alignment wrapText="1"/>
    </xf>
    <xf numFmtId="0" fontId="0" fillId="0" borderId="58" xfId="0" applyBorder="1"/>
    <xf numFmtId="14" fontId="0" fillId="0" borderId="0" xfId="0" quotePrefix="1" applyNumberFormat="1"/>
    <xf numFmtId="43" fontId="0" fillId="0" borderId="0" xfId="1" applyFont="1"/>
    <xf numFmtId="0" fontId="5" fillId="0" borderId="0" xfId="0" applyFont="1" applyAlignment="1">
      <alignment vertical="center"/>
    </xf>
    <xf numFmtId="0" fontId="4" fillId="0" borderId="23" xfId="2" applyNumberFormat="1" applyFont="1" applyFill="1" applyBorder="1" applyAlignment="1" applyProtection="1">
      <alignment horizontal="center" vertical="center" wrapText="1"/>
    </xf>
    <xf numFmtId="49" fontId="4" fillId="0" borderId="27" xfId="0" applyNumberFormat="1" applyFont="1" applyBorder="1" applyAlignment="1">
      <alignment horizontal="center" vertical="center"/>
    </xf>
    <xf numFmtId="0" fontId="4" fillId="0" borderId="28" xfId="2" applyNumberFormat="1" applyFont="1" applyFill="1" applyBorder="1" applyAlignment="1" applyProtection="1">
      <alignment horizontal="center" vertical="center" wrapText="1"/>
    </xf>
    <xf numFmtId="164" fontId="2" fillId="0" borderId="29" xfId="0" applyNumberFormat="1" applyFont="1" applyBorder="1" applyAlignment="1">
      <alignment horizontal="center" vertical="center"/>
    </xf>
    <xf numFmtId="164" fontId="2" fillId="0" borderId="26" xfId="2" applyNumberFormat="1" applyFont="1" applyFill="1" applyBorder="1" applyAlignment="1" applyProtection="1">
      <alignment horizontal="center" vertical="center" wrapText="1"/>
    </xf>
    <xf numFmtId="0" fontId="4" fillId="0" borderId="23" xfId="0" applyFont="1" applyBorder="1" applyAlignment="1">
      <alignment horizontal="center" vertical="center" wrapText="1"/>
    </xf>
    <xf numFmtId="0" fontId="4" fillId="4" borderId="29" xfId="2" applyNumberFormat="1" applyFont="1" applyFill="1" applyBorder="1" applyAlignment="1" applyProtection="1">
      <alignment horizontal="center" vertical="center" wrapText="1"/>
    </xf>
    <xf numFmtId="0" fontId="4" fillId="4" borderId="34" xfId="2" applyNumberFormat="1" applyFont="1" applyFill="1" applyBorder="1" applyAlignment="1" applyProtection="1">
      <alignment horizontal="center" vertical="center" wrapText="1"/>
    </xf>
    <xf numFmtId="0" fontId="2" fillId="4" borderId="29" xfId="2" applyNumberFormat="1" applyFont="1" applyFill="1" applyBorder="1" applyAlignment="1" applyProtection="1">
      <alignment horizontal="left" vertical="center" wrapText="1" indent="1"/>
    </xf>
    <xf numFmtId="0" fontId="2" fillId="4" borderId="54" xfId="2" applyNumberFormat="1" applyFont="1" applyFill="1" applyBorder="1" applyAlignment="1" applyProtection="1">
      <alignment horizontal="left" vertical="center" wrapText="1" indent="1"/>
    </xf>
    <xf numFmtId="0" fontId="2" fillId="4" borderId="27" xfId="2" applyNumberFormat="1" applyFont="1" applyFill="1" applyBorder="1" applyAlignment="1" applyProtection="1">
      <alignment horizontal="left" vertical="center" wrapText="1" indent="1"/>
    </xf>
    <xf numFmtId="14" fontId="2" fillId="4" borderId="29" xfId="2" applyNumberFormat="1" applyFont="1" applyFill="1" applyBorder="1" applyAlignment="1" applyProtection="1">
      <alignment horizontal="left" vertical="center" wrapText="1" indent="1"/>
    </xf>
    <xf numFmtId="14" fontId="2" fillId="4" borderId="54" xfId="2" applyNumberFormat="1" applyFont="1" applyFill="1" applyBorder="1" applyAlignment="1" applyProtection="1">
      <alignment horizontal="left" vertical="center" wrapText="1" indent="1"/>
    </xf>
    <xf numFmtId="0" fontId="4" fillId="0" borderId="3" xfId="0" applyFont="1" applyBorder="1" applyAlignment="1">
      <alignment horizontal="center" vertical="center" wrapText="1"/>
    </xf>
    <xf numFmtId="0" fontId="4" fillId="4" borderId="41" xfId="2" applyNumberFormat="1" applyFont="1" applyFill="1" applyBorder="1" applyAlignment="1" applyProtection="1">
      <alignment horizontal="center" vertical="center" wrapText="1"/>
    </xf>
    <xf numFmtId="0" fontId="4" fillId="4" borderId="0" xfId="2" applyNumberFormat="1" applyFont="1" applyFill="1" applyBorder="1" applyAlignment="1" applyProtection="1">
      <alignment horizontal="center" vertical="center" wrapText="1"/>
    </xf>
    <xf numFmtId="8" fontId="4" fillId="3" borderId="26" xfId="2" applyNumberFormat="1" applyFont="1" applyFill="1" applyBorder="1" applyAlignment="1" applyProtection="1">
      <alignment horizontal="right" wrapText="1" indent="1"/>
    </xf>
    <xf numFmtId="8" fontId="4" fillId="3" borderId="12" xfId="2" applyNumberFormat="1" applyFont="1" applyFill="1" applyBorder="1" applyAlignment="1" applyProtection="1">
      <alignment horizontal="right" wrapText="1" indent="2"/>
    </xf>
    <xf numFmtId="8" fontId="2" fillId="2" borderId="12" xfId="2" applyNumberFormat="1" applyFont="1" applyFill="1" applyBorder="1" applyAlignment="1" applyProtection="1">
      <alignment horizontal="right" wrapText="1" indent="2"/>
      <protection locked="0"/>
    </xf>
    <xf numFmtId="0" fontId="4" fillId="3" borderId="16" xfId="2" applyNumberFormat="1" applyFont="1" applyFill="1" applyBorder="1" applyAlignment="1" applyProtection="1">
      <alignment horizontal="center" vertical="center" wrapText="1"/>
    </xf>
    <xf numFmtId="14" fontId="4" fillId="3" borderId="39" xfId="2" applyNumberFormat="1" applyFont="1" applyFill="1" applyBorder="1" applyAlignment="1" applyProtection="1">
      <alignment horizontal="center" vertical="center" wrapText="1"/>
    </xf>
    <xf numFmtId="0" fontId="4" fillId="2" borderId="38" xfId="2" applyNumberFormat="1" applyFont="1" applyFill="1" applyBorder="1" applyAlignment="1" applyProtection="1">
      <alignment horizontal="center" vertical="center" wrapText="1"/>
      <protection locked="0"/>
    </xf>
    <xf numFmtId="0" fontId="4" fillId="2" borderId="60" xfId="2" applyNumberFormat="1" applyFont="1" applyFill="1" applyBorder="1" applyAlignment="1" applyProtection="1">
      <alignment horizontal="center" vertical="center" wrapText="1"/>
      <protection locked="0"/>
    </xf>
    <xf numFmtId="0" fontId="2" fillId="0" borderId="14" xfId="2" applyNumberFormat="1" applyFont="1" applyFill="1" applyBorder="1" applyAlignment="1" applyProtection="1">
      <alignment horizontal="left" vertical="center" wrapText="1" indent="3"/>
    </xf>
    <xf numFmtId="0" fontId="2" fillId="0" borderId="25" xfId="2" applyNumberFormat="1" applyFont="1" applyFill="1" applyBorder="1" applyAlignment="1" applyProtection="1">
      <alignment horizontal="left" vertical="center" wrapText="1" indent="3"/>
    </xf>
    <xf numFmtId="49" fontId="4" fillId="0" borderId="53"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0" fontId="27" fillId="0" borderId="0" xfId="0" applyFont="1"/>
    <xf numFmtId="0" fontId="27" fillId="0" borderId="9" xfId="0" applyFont="1" applyBorder="1"/>
    <xf numFmtId="0" fontId="27" fillId="0" borderId="31" xfId="0" applyFont="1" applyBorder="1"/>
    <xf numFmtId="0" fontId="27" fillId="0" borderId="7" xfId="0" applyNumberFormat="1" applyFont="1" applyBorder="1"/>
    <xf numFmtId="0" fontId="27" fillId="0" borderId="43" xfId="0" applyNumberFormat="1" applyFont="1" applyBorder="1"/>
    <xf numFmtId="0" fontId="27" fillId="0" borderId="6" xfId="0" applyNumberFormat="1" applyFont="1" applyBorder="1"/>
    <xf numFmtId="0" fontId="0" fillId="0" borderId="0" xfId="0" applyNumberFormat="1"/>
    <xf numFmtId="8" fontId="27" fillId="0" borderId="7" xfId="0" applyNumberFormat="1" applyFont="1" applyBorder="1"/>
    <xf numFmtId="0" fontId="27" fillId="0" borderId="0" xfId="0" applyFont="1" applyBorder="1"/>
    <xf numFmtId="0" fontId="0" fillId="0" borderId="0" xfId="0" applyBorder="1"/>
    <xf numFmtId="9" fontId="4" fillId="3" borderId="12" xfId="3" applyFont="1" applyFill="1" applyBorder="1" applyAlignment="1" applyProtection="1">
      <alignment horizontal="right" wrapText="1" indent="2"/>
    </xf>
    <xf numFmtId="8" fontId="4" fillId="3" borderId="19" xfId="2" applyNumberFormat="1" applyFont="1" applyFill="1" applyBorder="1" applyAlignment="1" applyProtection="1">
      <alignment horizontal="right" wrapText="1" indent="2"/>
    </xf>
    <xf numFmtId="0" fontId="4" fillId="4" borderId="41" xfId="2" applyNumberFormat="1" applyFont="1" applyFill="1" applyBorder="1" applyAlignment="1" applyProtection="1">
      <alignment horizontal="center" vertical="center" wrapText="1"/>
    </xf>
    <xf numFmtId="0" fontId="27" fillId="0" borderId="3" xfId="0" applyFont="1" applyBorder="1" applyAlignment="1"/>
    <xf numFmtId="0" fontId="27" fillId="0" borderId="55" xfId="0" applyFont="1" applyBorder="1" applyAlignment="1"/>
    <xf numFmtId="0" fontId="29" fillId="0" borderId="0" xfId="0" applyFont="1"/>
    <xf numFmtId="8" fontId="2" fillId="11" borderId="12" xfId="2" applyNumberFormat="1" applyFont="1" applyFill="1" applyBorder="1" applyAlignment="1" applyProtection="1">
      <alignment horizontal="right" wrapText="1" indent="2"/>
    </xf>
    <xf numFmtId="0" fontId="4" fillId="3" borderId="26" xfId="0" applyNumberFormat="1" applyFont="1" applyFill="1" applyBorder="1" applyAlignment="1" applyProtection="1">
      <alignment horizontal="left" vertical="center" wrapText="1" indent="1"/>
    </xf>
    <xf numFmtId="8" fontId="4" fillId="3" borderId="26" xfId="0" applyNumberFormat="1" applyFont="1" applyFill="1" applyBorder="1" applyAlignment="1" applyProtection="1">
      <alignment horizontal="left" vertical="center" wrapText="1" indent="1"/>
    </xf>
    <xf numFmtId="9" fontId="4" fillId="3" borderId="36" xfId="3" applyFont="1" applyFill="1" applyBorder="1" applyAlignment="1" applyProtection="1">
      <alignment horizontal="right" wrapText="1"/>
    </xf>
    <xf numFmtId="8" fontId="27" fillId="0" borderId="6" xfId="0" applyNumberFormat="1" applyFont="1" applyBorder="1"/>
    <xf numFmtId="8" fontId="27" fillId="0" borderId="43" xfId="0" applyNumberFormat="1" applyFont="1" applyBorder="1"/>
    <xf numFmtId="0" fontId="2" fillId="4" borderId="29" xfId="2" applyNumberFormat="1" applyFont="1" applyFill="1" applyBorder="1" applyAlignment="1" applyProtection="1">
      <alignment horizontal="left" vertical="center" wrapText="1" indent="1"/>
    </xf>
    <xf numFmtId="0" fontId="2" fillId="4" borderId="54" xfId="2" applyNumberFormat="1" applyFont="1" applyFill="1" applyBorder="1" applyAlignment="1" applyProtection="1">
      <alignment horizontal="left" vertical="center" wrapText="1" indent="1"/>
    </xf>
    <xf numFmtId="49" fontId="6" fillId="3" borderId="20" xfId="0" applyNumberFormat="1" applyFont="1" applyFill="1" applyBorder="1" applyAlignment="1">
      <alignment horizontal="left" vertical="center" wrapText="1" indent="3"/>
    </xf>
    <xf numFmtId="49" fontId="6" fillId="3" borderId="21" xfId="0" applyNumberFormat="1" applyFont="1" applyFill="1" applyBorder="1" applyAlignment="1">
      <alignment horizontal="left" vertical="center" wrapText="1" indent="3"/>
    </xf>
    <xf numFmtId="49" fontId="6" fillId="3" borderId="22" xfId="0" applyNumberFormat="1" applyFont="1" applyFill="1" applyBorder="1" applyAlignment="1">
      <alignment horizontal="left" vertical="center" wrapText="1" indent="3"/>
    </xf>
    <xf numFmtId="14" fontId="2" fillId="4" borderId="29" xfId="2" applyNumberFormat="1" applyFont="1" applyFill="1" applyBorder="1" applyAlignment="1" applyProtection="1">
      <alignment horizontal="left" vertical="center" wrapText="1" indent="1"/>
    </xf>
    <xf numFmtId="0" fontId="2" fillId="4" borderId="29" xfId="2" applyNumberFormat="1" applyFont="1" applyFill="1" applyBorder="1" applyAlignment="1" applyProtection="1">
      <alignment horizontal="left" vertical="center" wrapText="1" indent="1"/>
    </xf>
    <xf numFmtId="0" fontId="2" fillId="4" borderId="27" xfId="2" applyNumberFormat="1" applyFont="1" applyFill="1" applyBorder="1" applyAlignment="1" applyProtection="1">
      <alignment horizontal="left" vertical="center" wrapText="1" indent="1"/>
    </xf>
    <xf numFmtId="0" fontId="2" fillId="4" borderId="34" xfId="2" applyNumberFormat="1" applyFont="1" applyFill="1" applyBorder="1" applyAlignment="1" applyProtection="1">
      <alignment horizontal="left" vertical="center" wrapText="1" indent="1"/>
    </xf>
    <xf numFmtId="0" fontId="27" fillId="0" borderId="57" xfId="0" applyFont="1" applyBorder="1" applyAlignment="1"/>
    <xf numFmtId="0" fontId="2" fillId="4" borderId="7" xfId="2" applyNumberFormat="1" applyFont="1" applyFill="1" applyBorder="1" applyAlignment="1" applyProtection="1">
      <alignment horizontal="left" vertical="center" wrapText="1" indent="1"/>
    </xf>
    <xf numFmtId="0" fontId="5" fillId="0" borderId="0" xfId="0" applyFont="1" applyProtection="1"/>
    <xf numFmtId="0" fontId="2" fillId="0" borderId="14" xfId="0" applyFont="1" applyBorder="1" applyAlignment="1" applyProtection="1">
      <alignment horizontal="right" vertical="center" wrapText="1" indent="1"/>
    </xf>
    <xf numFmtId="0" fontId="2" fillId="0" borderId="35" xfId="0" applyFont="1" applyBorder="1" applyAlignment="1" applyProtection="1">
      <alignment horizontal="right" vertical="center" wrapText="1" indent="1"/>
    </xf>
    <xf numFmtId="0" fontId="2" fillId="0" borderId="23" xfId="0" applyFont="1" applyBorder="1" applyAlignment="1" applyProtection="1">
      <alignment horizontal="right" vertical="center" wrapText="1" indent="1"/>
    </xf>
    <xf numFmtId="0" fontId="4" fillId="3" borderId="28" xfId="0" applyFont="1" applyFill="1" applyBorder="1" applyAlignment="1" applyProtection="1">
      <alignment horizontal="center" vertical="center" wrapText="1"/>
    </xf>
    <xf numFmtId="0" fontId="6" fillId="0" borderId="14" xfId="0" applyFont="1" applyBorder="1" applyAlignment="1" applyProtection="1">
      <alignment horizontal="center" vertical="center" wrapText="1"/>
    </xf>
    <xf numFmtId="43" fontId="5" fillId="0" borderId="0" xfId="1" applyFont="1" applyProtection="1"/>
    <xf numFmtId="0" fontId="6" fillId="0" borderId="15" xfId="0" applyFont="1" applyBorder="1" applyAlignment="1" applyProtection="1">
      <alignment horizontal="center" vertical="center" wrapText="1"/>
    </xf>
    <xf numFmtId="0" fontId="6" fillId="0" borderId="59" xfId="0" applyFont="1" applyBorder="1" applyAlignment="1" applyProtection="1">
      <alignment horizontal="center" vertical="center" wrapText="1"/>
    </xf>
    <xf numFmtId="0" fontId="2" fillId="0" borderId="14" xfId="0" applyFont="1" applyBorder="1" applyAlignment="1" applyProtection="1">
      <alignment horizontal="left" vertical="center" wrapText="1" indent="1"/>
    </xf>
    <xf numFmtId="0" fontId="4" fillId="0" borderId="14" xfId="0" applyFont="1" applyBorder="1" applyAlignment="1" applyProtection="1">
      <alignment horizontal="left" vertical="center" wrapText="1" indent="1"/>
    </xf>
    <xf numFmtId="0" fontId="4" fillId="0" borderId="53" xfId="0" applyFont="1" applyBorder="1" applyAlignment="1" applyProtection="1">
      <alignment horizontal="left" vertical="center" wrapText="1" indent="1"/>
    </xf>
    <xf numFmtId="49" fontId="2" fillId="0" borderId="9" xfId="0" applyNumberFormat="1" applyFont="1" applyBorder="1" applyAlignment="1" applyProtection="1">
      <alignment horizontal="right" vertical="center" wrapText="1"/>
    </xf>
    <xf numFmtId="49" fontId="2" fillId="0" borderId="34" xfId="0" applyNumberFormat="1" applyFont="1" applyBorder="1" applyAlignment="1" applyProtection="1">
      <alignment horizontal="right" vertical="center"/>
    </xf>
    <xf numFmtId="49" fontId="2" fillId="0" borderId="53" xfId="0" applyNumberFormat="1" applyFont="1" applyBorder="1" applyAlignment="1" applyProtection="1">
      <alignment horizontal="right" vertical="center"/>
    </xf>
    <xf numFmtId="49" fontId="2" fillId="0" borderId="7" xfId="0" applyNumberFormat="1" applyFont="1" applyBorder="1" applyAlignment="1" applyProtection="1">
      <alignment horizontal="right" vertical="center"/>
    </xf>
    <xf numFmtId="0" fontId="5" fillId="0" borderId="0" xfId="0" applyFont="1" applyAlignment="1" applyProtection="1">
      <alignment horizontal="left" vertical="center"/>
    </xf>
    <xf numFmtId="49" fontId="2" fillId="0" borderId="53" xfId="0" applyNumberFormat="1" applyFont="1" applyBorder="1" applyAlignment="1" applyProtection="1">
      <alignment horizontal="right" vertical="center" wrapText="1"/>
    </xf>
    <xf numFmtId="49" fontId="2" fillId="0" borderId="54" xfId="0" applyNumberFormat="1" applyFont="1" applyBorder="1" applyAlignment="1" applyProtection="1">
      <alignment horizontal="right" vertical="center" wrapText="1"/>
    </xf>
    <xf numFmtId="0" fontId="2" fillId="0" borderId="35" xfId="0" applyFont="1" applyBorder="1" applyAlignment="1" applyProtection="1">
      <alignment horizontal="right" vertical="center" wrapText="1"/>
    </xf>
    <xf numFmtId="0" fontId="2" fillId="0" borderId="27" xfId="0" applyFont="1" applyBorder="1" applyAlignment="1" applyProtection="1">
      <alignment horizontal="right" vertical="center" wrapText="1" indent="1"/>
    </xf>
    <xf numFmtId="0" fontId="2" fillId="0" borderId="29" xfId="0" applyFont="1" applyBorder="1" applyAlignment="1" applyProtection="1">
      <alignment horizontal="right" vertical="center" wrapText="1" indent="1"/>
    </xf>
    <xf numFmtId="14" fontId="4" fillId="3" borderId="26" xfId="0" applyNumberFormat="1" applyFont="1" applyFill="1" applyBorder="1" applyAlignment="1" applyProtection="1">
      <alignment horizontal="center" vertical="center" wrapText="1"/>
    </xf>
    <xf numFmtId="0" fontId="2" fillId="0" borderId="53" xfId="0" applyFont="1" applyBorder="1" applyAlignment="1" applyProtection="1">
      <alignment horizontal="right" vertical="center" wrapText="1" indent="1"/>
    </xf>
    <xf numFmtId="0" fontId="2" fillId="0" borderId="36" xfId="0" applyFont="1" applyBorder="1" applyAlignment="1" applyProtection="1">
      <alignment horizontal="right" vertical="center" wrapText="1"/>
    </xf>
    <xf numFmtId="0" fontId="6" fillId="0" borderId="37" xfId="0" applyFont="1" applyBorder="1" applyAlignment="1" applyProtection="1">
      <alignment horizontal="center" vertical="center" wrapText="1"/>
    </xf>
    <xf numFmtId="165" fontId="6" fillId="0" borderId="59" xfId="0" applyNumberFormat="1"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49" fontId="2" fillId="0" borderId="14" xfId="0" applyNumberFormat="1" applyFont="1" applyBorder="1" applyAlignment="1" applyProtection="1">
      <alignment horizontal="left" vertical="center" wrapText="1" indent="1"/>
    </xf>
    <xf numFmtId="0" fontId="2" fillId="0" borderId="11" xfId="0" applyFont="1" applyBorder="1" applyAlignment="1" applyProtection="1">
      <alignment horizontal="left" vertical="center" wrapText="1" indent="1"/>
    </xf>
    <xf numFmtId="49" fontId="2" fillId="0" borderId="29" xfId="0" applyNumberFormat="1" applyFont="1" applyBorder="1" applyAlignment="1" applyProtection="1">
      <alignment horizontal="left" vertical="center" wrapText="1" indent="1"/>
    </xf>
    <xf numFmtId="0" fontId="2" fillId="0" borderId="12" xfId="0" applyFont="1" applyBorder="1" applyAlignment="1" applyProtection="1">
      <alignment horizontal="left" vertical="center" wrapText="1" indent="1"/>
    </xf>
    <xf numFmtId="0" fontId="2" fillId="0" borderId="12" xfId="0" applyFont="1" applyBorder="1" applyAlignment="1" applyProtection="1">
      <alignment horizontal="center" vertical="center" wrapText="1"/>
    </xf>
    <xf numFmtId="0" fontId="2" fillId="0" borderId="61" xfId="0" applyFont="1" applyBorder="1" applyAlignment="1" applyProtection="1">
      <alignment horizontal="left" vertical="center" wrapText="1" indent="1"/>
    </xf>
    <xf numFmtId="0" fontId="2" fillId="0" borderId="29" xfId="0" applyFont="1" applyBorder="1" applyAlignment="1" applyProtection="1">
      <alignment horizontal="left" vertical="center" wrapText="1" indent="1"/>
    </xf>
    <xf numFmtId="0" fontId="2" fillId="0" borderId="35" xfId="0" applyFont="1" applyBorder="1" applyAlignment="1" applyProtection="1">
      <alignment horizontal="left" vertical="center" wrapText="1" indent="1"/>
    </xf>
    <xf numFmtId="0" fontId="2" fillId="0" borderId="53" xfId="0" applyFont="1" applyBorder="1" applyAlignment="1" applyProtection="1">
      <alignment horizontal="left" vertical="center" wrapText="1" indent="1"/>
    </xf>
    <xf numFmtId="49" fontId="6" fillId="2" borderId="22" xfId="0" applyNumberFormat="1"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5" fillId="2" borderId="29" xfId="0" applyFont="1" applyFill="1" applyBorder="1" applyAlignment="1" applyProtection="1">
      <alignment horizontal="center" vertical="center" wrapText="1"/>
      <protection locked="0"/>
    </xf>
    <xf numFmtId="0" fontId="25" fillId="2" borderId="30" xfId="0" applyFont="1" applyFill="1" applyBorder="1" applyAlignment="1" applyProtection="1">
      <alignment horizontal="center" vertical="center" wrapText="1"/>
      <protection locked="0"/>
    </xf>
    <xf numFmtId="49" fontId="2" fillId="0" borderId="3"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14" fontId="2" fillId="4" borderId="27" xfId="2" applyNumberFormat="1" applyFont="1" applyFill="1" applyBorder="1" applyAlignment="1" applyProtection="1">
      <alignment horizontal="left" vertical="center" wrapText="1" indent="1"/>
    </xf>
    <xf numFmtId="14" fontId="2" fillId="4" borderId="28" xfId="2" applyNumberFormat="1" applyFont="1" applyFill="1" applyBorder="1" applyAlignment="1" applyProtection="1">
      <alignment horizontal="left" vertical="center" wrapText="1" indent="1"/>
    </xf>
    <xf numFmtId="14" fontId="2" fillId="4" borderId="7" xfId="2" applyNumberFormat="1" applyFont="1" applyFill="1" applyBorder="1" applyAlignment="1" applyProtection="1">
      <alignment horizontal="left" vertical="center" wrapText="1" indent="1"/>
    </xf>
    <xf numFmtId="14" fontId="2" fillId="4" borderId="43" xfId="2" applyNumberFormat="1" applyFont="1" applyFill="1" applyBorder="1" applyAlignment="1" applyProtection="1">
      <alignment horizontal="left" vertical="center" wrapText="1" indent="1"/>
    </xf>
    <xf numFmtId="0" fontId="2" fillId="4" borderId="29" xfId="2" applyNumberFormat="1" applyFont="1" applyFill="1" applyBorder="1" applyAlignment="1" applyProtection="1">
      <alignment horizontal="left" vertical="center" wrapText="1" indent="1"/>
    </xf>
    <xf numFmtId="0" fontId="2" fillId="4" borderId="26" xfId="2" applyNumberFormat="1" applyFont="1" applyFill="1" applyBorder="1" applyAlignment="1" applyProtection="1">
      <alignment horizontal="left" vertical="center" wrapText="1" indent="1"/>
    </xf>
    <xf numFmtId="49" fontId="4" fillId="0" borderId="23"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6" fillId="3" borderId="20" xfId="0" applyFont="1" applyFill="1" applyBorder="1" applyAlignment="1">
      <alignment horizontal="left" vertical="center" wrapText="1" indent="3"/>
    </xf>
    <xf numFmtId="0" fontId="6" fillId="3" borderId="21" xfId="0" applyFont="1" applyFill="1" applyBorder="1" applyAlignment="1">
      <alignment horizontal="left" vertical="center" wrapText="1" indent="3"/>
    </xf>
    <xf numFmtId="0" fontId="6" fillId="3" borderId="22" xfId="0" applyFont="1" applyFill="1" applyBorder="1" applyAlignment="1">
      <alignment horizontal="left" vertical="center" wrapText="1" indent="3"/>
    </xf>
    <xf numFmtId="0" fontId="4" fillId="4" borderId="29" xfId="2" applyNumberFormat="1" applyFont="1" applyFill="1" applyBorder="1" applyAlignment="1" applyProtection="1">
      <alignment horizontal="center" vertical="center" wrapText="1"/>
    </xf>
    <xf numFmtId="0" fontId="4" fillId="4" borderId="26" xfId="2" applyNumberFormat="1" applyFont="1" applyFill="1" applyBorder="1" applyAlignment="1" applyProtection="1">
      <alignment horizontal="center" vertic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4" borderId="54" xfId="2" applyNumberFormat="1" applyFont="1" applyFill="1" applyBorder="1" applyAlignment="1" applyProtection="1">
      <alignment horizontal="left" vertical="center" wrapText="1" indent="1"/>
    </xf>
    <xf numFmtId="0" fontId="2" fillId="4" borderId="60" xfId="2" applyNumberFormat="1" applyFont="1" applyFill="1" applyBorder="1" applyAlignment="1" applyProtection="1">
      <alignment horizontal="left" vertical="center" wrapText="1" indent="1"/>
    </xf>
    <xf numFmtId="0" fontId="2" fillId="0" borderId="3" xfId="0" applyFont="1" applyBorder="1" applyAlignment="1">
      <alignment horizontal="center" vertical="center" wrapText="1"/>
    </xf>
    <xf numFmtId="0" fontId="2" fillId="4" borderId="27" xfId="2" applyNumberFormat="1" applyFont="1" applyFill="1" applyBorder="1" applyAlignment="1" applyProtection="1">
      <alignment horizontal="left" vertical="center" wrapText="1" indent="1"/>
    </xf>
    <xf numFmtId="0" fontId="2" fillId="4" borderId="28" xfId="2" applyNumberFormat="1" applyFont="1" applyFill="1" applyBorder="1" applyAlignment="1" applyProtection="1">
      <alignment horizontal="left" vertical="center" wrapText="1" inden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2" fillId="0" borderId="27" xfId="2" applyNumberFormat="1" applyFont="1" applyFill="1" applyBorder="1" applyAlignment="1" applyProtection="1">
      <alignment horizontal="left" vertical="center" wrapText="1" indent="1"/>
    </xf>
    <xf numFmtId="0" fontId="2" fillId="0" borderId="28" xfId="2" applyNumberFormat="1" applyFont="1" applyFill="1" applyBorder="1" applyAlignment="1" applyProtection="1">
      <alignment horizontal="left" vertical="center" wrapText="1" indent="1"/>
    </xf>
    <xf numFmtId="0" fontId="2" fillId="0" borderId="54" xfId="2" applyNumberFormat="1" applyFont="1" applyFill="1" applyBorder="1" applyAlignment="1" applyProtection="1">
      <alignment horizontal="left" vertical="center" wrapText="1" indent="1"/>
    </xf>
    <xf numFmtId="0" fontId="2" fillId="0" borderId="60" xfId="2" applyNumberFormat="1" applyFont="1" applyFill="1" applyBorder="1" applyAlignment="1" applyProtection="1">
      <alignment horizontal="left" vertical="center" wrapText="1" indent="1"/>
    </xf>
    <xf numFmtId="49" fontId="2" fillId="0" borderId="9" xfId="0" applyNumberFormat="1" applyFont="1" applyBorder="1" applyAlignment="1">
      <alignment horizontal="left" vertical="center" wrapText="1" indent="1"/>
    </xf>
    <xf numFmtId="49" fontId="2" fillId="0" borderId="0" xfId="0" applyNumberFormat="1" applyFont="1" applyAlignment="1">
      <alignment horizontal="left" vertical="center" wrapText="1" indent="1"/>
    </xf>
    <xf numFmtId="0" fontId="4" fillId="0" borderId="2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49" fontId="2" fillId="0" borderId="31" xfId="0" applyNumberFormat="1" applyFont="1" applyBorder="1" applyAlignment="1">
      <alignment horizontal="left" vertical="center" wrapText="1" indent="1"/>
    </xf>
    <xf numFmtId="49" fontId="2" fillId="0" borderId="6" xfId="0" applyNumberFormat="1" applyFont="1" applyBorder="1" applyAlignment="1">
      <alignment horizontal="left" vertical="center" wrapText="1" indent="1"/>
    </xf>
    <xf numFmtId="49" fontId="2" fillId="0" borderId="43" xfId="0" applyNumberFormat="1" applyFont="1" applyBorder="1" applyAlignment="1">
      <alignment horizontal="left" vertical="center" wrapText="1" indent="1"/>
    </xf>
    <xf numFmtId="0" fontId="2" fillId="2" borderId="14"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4" fillId="4" borderId="41" xfId="2" applyNumberFormat="1" applyFont="1" applyFill="1" applyBorder="1" applyAlignment="1" applyProtection="1">
      <alignment horizontal="center" vertical="center" wrapText="1"/>
    </xf>
    <xf numFmtId="0" fontId="4" fillId="4" borderId="62" xfId="2" applyNumberFormat="1" applyFont="1" applyFill="1" applyBorder="1" applyAlignment="1" applyProtection="1">
      <alignment horizontal="center" vertical="center" wrapText="1"/>
    </xf>
    <xf numFmtId="49" fontId="2" fillId="0" borderId="9" xfId="0" applyNumberFormat="1" applyFont="1" applyBorder="1" applyAlignment="1">
      <alignment horizontal="center" vertical="center" wrapText="1"/>
    </xf>
    <xf numFmtId="14" fontId="2" fillId="4" borderId="29" xfId="2" applyNumberFormat="1" applyFont="1" applyFill="1" applyBorder="1" applyAlignment="1" applyProtection="1">
      <alignment horizontal="left" vertical="center" wrapText="1" indent="1"/>
    </xf>
    <xf numFmtId="14" fontId="2" fillId="4" borderId="26" xfId="2" applyNumberFormat="1" applyFont="1" applyFill="1" applyBorder="1" applyAlignment="1" applyProtection="1">
      <alignment horizontal="left" vertical="center" wrapText="1" indent="1"/>
    </xf>
    <xf numFmtId="49" fontId="6" fillId="3" borderId="20" xfId="0" applyNumberFormat="1" applyFont="1" applyFill="1" applyBorder="1" applyAlignment="1">
      <alignment horizontal="left" vertical="center" wrapText="1" indent="3"/>
    </xf>
    <xf numFmtId="49" fontId="6" fillId="3" borderId="21" xfId="0" applyNumberFormat="1" applyFont="1" applyFill="1" applyBorder="1" applyAlignment="1">
      <alignment horizontal="left" vertical="center" wrapText="1" indent="3"/>
    </xf>
    <xf numFmtId="49" fontId="6" fillId="3" borderId="22" xfId="0" applyNumberFormat="1" applyFont="1" applyFill="1" applyBorder="1" applyAlignment="1">
      <alignment horizontal="left" vertical="center" wrapText="1" indent="3"/>
    </xf>
    <xf numFmtId="0" fontId="4" fillId="4" borderId="21" xfId="2" applyNumberFormat="1" applyFont="1" applyFill="1" applyBorder="1" applyAlignment="1" applyProtection="1">
      <alignment horizontal="center" vertical="center" wrapText="1"/>
    </xf>
    <xf numFmtId="0" fontId="4" fillId="4" borderId="22" xfId="2" applyNumberFormat="1" applyFont="1" applyFill="1" applyBorder="1" applyAlignment="1" applyProtection="1">
      <alignment horizontal="center" vertical="center" wrapText="1"/>
    </xf>
    <xf numFmtId="0" fontId="2" fillId="4" borderId="34" xfId="2" applyNumberFormat="1" applyFont="1" applyFill="1" applyBorder="1" applyAlignment="1" applyProtection="1">
      <alignment horizontal="left" vertical="center" wrapText="1" indent="1"/>
    </xf>
    <xf numFmtId="0" fontId="2" fillId="4" borderId="33" xfId="2" applyNumberFormat="1" applyFont="1" applyFill="1" applyBorder="1" applyAlignment="1" applyProtection="1">
      <alignment horizontal="left" vertical="center" wrapText="1" indent="1"/>
    </xf>
    <xf numFmtId="0" fontId="2" fillId="2" borderId="3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wrapText="1"/>
    </xf>
    <xf numFmtId="0" fontId="6" fillId="3" borderId="21" xfId="0" applyFont="1" applyFill="1" applyBorder="1" applyAlignment="1" applyProtection="1">
      <alignment horizontal="center" vertical="center" wrapText="1"/>
    </xf>
    <xf numFmtId="0" fontId="6" fillId="3" borderId="22" xfId="0" applyFont="1" applyFill="1" applyBorder="1" applyAlignment="1" applyProtection="1">
      <alignment horizontal="center" vertical="center" wrapText="1"/>
    </xf>
    <xf numFmtId="0" fontId="3" fillId="2" borderId="27"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43" xfId="0" applyFont="1" applyFill="1" applyBorder="1" applyAlignment="1" applyProtection="1">
      <alignment horizontal="center" vertical="center" wrapText="1"/>
    </xf>
    <xf numFmtId="49" fontId="6" fillId="0" borderId="23" xfId="0" applyNumberFormat="1" applyFont="1" applyBorder="1" applyAlignment="1" applyProtection="1">
      <alignment horizontal="left" vertical="center" wrapText="1" indent="3"/>
    </xf>
    <xf numFmtId="49" fontId="6" fillId="0" borderId="27" xfId="0" applyNumberFormat="1" applyFont="1" applyBorder="1" applyAlignment="1" applyProtection="1">
      <alignment horizontal="left" vertical="center" wrapText="1" indent="3"/>
    </xf>
    <xf numFmtId="49" fontId="6" fillId="0" borderId="28" xfId="0" applyNumberFormat="1" applyFont="1" applyBorder="1" applyAlignment="1" applyProtection="1">
      <alignment horizontal="left" vertical="center" wrapText="1" indent="3"/>
    </xf>
    <xf numFmtId="0" fontId="4" fillId="2" borderId="29" xfId="0" applyFont="1" applyFill="1" applyBorder="1" applyAlignment="1" applyProtection="1">
      <alignment horizontal="left" vertical="center" wrapText="1" indent="1"/>
      <protection locked="0"/>
    </xf>
    <xf numFmtId="0" fontId="4" fillId="2" borderId="30" xfId="0" applyFont="1" applyFill="1" applyBorder="1" applyAlignment="1" applyProtection="1">
      <alignment horizontal="left" vertical="center" wrapText="1" indent="1"/>
      <protection locked="0"/>
    </xf>
    <xf numFmtId="49" fontId="6" fillId="0" borderId="23" xfId="0" applyNumberFormat="1" applyFont="1" applyBorder="1" applyAlignment="1" applyProtection="1">
      <alignment horizontal="center" vertical="center" wrapText="1"/>
    </xf>
    <xf numFmtId="49" fontId="6" fillId="0" borderId="27" xfId="0" applyNumberFormat="1" applyFont="1" applyBorder="1" applyAlignment="1" applyProtection="1">
      <alignment horizontal="center" vertical="center" wrapText="1"/>
    </xf>
    <xf numFmtId="49" fontId="6" fillId="0" borderId="28" xfId="0" applyNumberFormat="1" applyFont="1" applyBorder="1" applyAlignment="1" applyProtection="1">
      <alignment horizontal="center" vertical="center" wrapText="1"/>
    </xf>
    <xf numFmtId="0" fontId="4" fillId="2" borderId="26" xfId="0" applyFont="1" applyFill="1" applyBorder="1" applyAlignment="1" applyProtection="1">
      <alignment horizontal="left" vertical="center" wrapText="1" indent="1"/>
      <protection locked="0"/>
    </xf>
    <xf numFmtId="0" fontId="25" fillId="2" borderId="54" xfId="0" applyFont="1" applyFill="1" applyBorder="1" applyAlignment="1" applyProtection="1">
      <alignment horizontal="center" vertical="center" wrapText="1"/>
      <protection locked="0"/>
    </xf>
    <xf numFmtId="0" fontId="25" fillId="2" borderId="60"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left" vertical="center" wrapText="1" indent="1"/>
      <protection locked="0"/>
    </xf>
    <xf numFmtId="0" fontId="4" fillId="2" borderId="63" xfId="0" applyFont="1" applyFill="1" applyBorder="1" applyAlignment="1" applyProtection="1">
      <alignment horizontal="left" vertical="center" wrapText="1" indent="1"/>
      <protection locked="0"/>
    </xf>
    <xf numFmtId="0" fontId="25" fillId="2" borderId="7" xfId="0" applyFont="1" applyFill="1" applyBorder="1" applyAlignment="1" applyProtection="1">
      <alignment horizontal="center" vertical="center" wrapText="1"/>
      <protection locked="0"/>
    </xf>
    <xf numFmtId="0" fontId="25" fillId="2" borderId="43" xfId="0" applyFont="1" applyFill="1" applyBorder="1" applyAlignment="1" applyProtection="1">
      <alignment horizontal="center" vertical="center" wrapText="1"/>
      <protection locked="0"/>
    </xf>
    <xf numFmtId="0" fontId="6" fillId="0" borderId="3" xfId="0" applyFont="1" applyBorder="1" applyAlignment="1" applyProtection="1">
      <alignment horizontal="left" vertical="center" wrapText="1" indent="3"/>
    </xf>
    <xf numFmtId="0" fontId="6" fillId="0" borderId="55" xfId="0" applyFont="1" applyBorder="1" applyAlignment="1" applyProtection="1">
      <alignment horizontal="left" vertical="center" wrapText="1" indent="3"/>
    </xf>
    <xf numFmtId="0" fontId="6" fillId="0" borderId="57" xfId="0" applyFont="1" applyBorder="1" applyAlignment="1" applyProtection="1">
      <alignment horizontal="left" vertical="center" wrapText="1" indent="3"/>
    </xf>
    <xf numFmtId="0" fontId="25" fillId="2" borderId="29" xfId="0" applyFont="1" applyFill="1" applyBorder="1" applyAlignment="1" applyProtection="1">
      <alignment horizontal="center" vertical="center" wrapText="1"/>
      <protection locked="0"/>
    </xf>
    <xf numFmtId="0" fontId="25" fillId="2" borderId="26" xfId="0" applyFont="1" applyFill="1" applyBorder="1" applyAlignment="1" applyProtection="1">
      <alignment horizontal="center" vertical="center" wrapText="1"/>
      <protection locked="0"/>
    </xf>
    <xf numFmtId="49" fontId="6" fillId="0" borderId="15" xfId="0" applyNumberFormat="1" applyFont="1" applyBorder="1" applyAlignment="1" applyProtection="1">
      <alignment horizontal="left" vertical="center" wrapText="1" indent="3"/>
    </xf>
    <xf numFmtId="49" fontId="6" fillId="0" borderId="34" xfId="0" applyNumberFormat="1" applyFont="1" applyBorder="1" applyAlignment="1" applyProtection="1">
      <alignment horizontal="left" vertical="center" wrapText="1" indent="3"/>
    </xf>
    <xf numFmtId="49" fontId="6" fillId="0" borderId="33" xfId="0" applyNumberFormat="1" applyFont="1" applyBorder="1" applyAlignment="1" applyProtection="1">
      <alignment horizontal="left" vertical="center" wrapText="1" indent="3"/>
    </xf>
    <xf numFmtId="14" fontId="4" fillId="2" borderId="54" xfId="0" applyNumberFormat="1" applyFont="1" applyFill="1" applyBorder="1" applyAlignment="1" applyProtection="1">
      <alignment horizontal="left" vertical="center" wrapText="1" indent="1"/>
      <protection locked="0"/>
    </xf>
    <xf numFmtId="14" fontId="4" fillId="2" borderId="60" xfId="0" applyNumberFormat="1" applyFont="1" applyFill="1" applyBorder="1" applyAlignment="1" applyProtection="1">
      <alignment horizontal="left" vertical="center" wrapText="1" indent="1"/>
      <protection locked="0"/>
    </xf>
    <xf numFmtId="49" fontId="6" fillId="0" borderId="20" xfId="0" applyNumberFormat="1" applyFont="1" applyBorder="1" applyAlignment="1" applyProtection="1">
      <alignment horizontal="center" vertical="center" wrapText="1"/>
    </xf>
    <xf numFmtId="49" fontId="6" fillId="0" borderId="21" xfId="0" applyNumberFormat="1" applyFont="1" applyBorder="1" applyAlignment="1" applyProtection="1">
      <alignment horizontal="center" vertical="center" wrapText="1"/>
    </xf>
    <xf numFmtId="0" fontId="6" fillId="3" borderId="21" xfId="0" applyNumberFormat="1" applyFont="1" applyFill="1" applyBorder="1" applyAlignment="1" applyProtection="1">
      <alignment horizontal="center" vertical="center" wrapText="1"/>
    </xf>
    <xf numFmtId="0" fontId="6" fillId="3" borderId="22" xfId="0" applyNumberFormat="1"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4" fillId="3" borderId="43"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0" borderId="35"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49" fontId="2" fillId="2" borderId="35" xfId="0" applyNumberFormat="1" applyFont="1" applyFill="1" applyBorder="1" applyAlignment="1" applyProtection="1">
      <alignment horizontal="center" vertical="center" wrapText="1"/>
      <protection locked="0"/>
    </xf>
    <xf numFmtId="49" fontId="2" fillId="2" borderId="29" xfId="0" applyNumberFormat="1" applyFont="1" applyFill="1" applyBorder="1" applyAlignment="1" applyProtection="1">
      <alignment horizontal="center" vertical="center" wrapText="1"/>
      <protection locked="0"/>
    </xf>
    <xf numFmtId="49" fontId="2" fillId="2" borderId="30" xfId="0" applyNumberFormat="1" applyFont="1" applyFill="1" applyBorder="1" applyAlignment="1" applyProtection="1">
      <alignment horizontal="center" vertical="center" wrapText="1"/>
      <protection locked="0"/>
    </xf>
    <xf numFmtId="0" fontId="4" fillId="3" borderId="54" xfId="0" applyFont="1" applyFill="1" applyBorder="1" applyAlignment="1" applyProtection="1">
      <alignment horizontal="left" vertical="center" wrapText="1" indent="1"/>
    </xf>
    <xf numFmtId="0" fontId="4" fillId="3" borderId="38" xfId="0" applyFont="1" applyFill="1" applyBorder="1" applyAlignment="1" applyProtection="1">
      <alignment horizontal="left" vertical="center" wrapText="1" indent="1"/>
    </xf>
    <xf numFmtId="0" fontId="6" fillId="11" borderId="23" xfId="0" applyNumberFormat="1" applyFont="1" applyFill="1" applyBorder="1" applyAlignment="1" applyProtection="1">
      <alignment horizontal="center" vertical="center" wrapText="1"/>
    </xf>
    <xf numFmtId="0" fontId="6" fillId="11" borderId="27" xfId="0" applyNumberFormat="1" applyFont="1" applyFill="1" applyBorder="1" applyAlignment="1" applyProtection="1">
      <alignment horizontal="center" vertical="center" wrapText="1"/>
    </xf>
    <xf numFmtId="0" fontId="6" fillId="11" borderId="28" xfId="0" applyNumberFormat="1" applyFont="1" applyFill="1" applyBorder="1" applyAlignment="1" applyProtection="1">
      <alignment horizontal="center" vertical="center" wrapText="1"/>
    </xf>
    <xf numFmtId="49" fontId="6" fillId="0" borderId="3" xfId="0" applyNumberFormat="1" applyFont="1" applyBorder="1" applyAlignment="1" applyProtection="1">
      <alignment horizontal="left" vertical="center" wrapText="1" indent="3"/>
    </xf>
    <xf numFmtId="49" fontId="6" fillId="0" borderId="55" xfId="0" applyNumberFormat="1" applyFont="1" applyBorder="1" applyAlignment="1" applyProtection="1">
      <alignment horizontal="left" vertical="center" wrapText="1" indent="3"/>
    </xf>
    <xf numFmtId="49" fontId="6" fillId="0" borderId="57" xfId="0" applyNumberFormat="1" applyFont="1" applyBorder="1" applyAlignment="1" applyProtection="1">
      <alignment horizontal="left" vertical="center" wrapText="1" indent="3"/>
    </xf>
    <xf numFmtId="0" fontId="3" fillId="2" borderId="23" xfId="0" applyFont="1" applyFill="1" applyBorder="1" applyAlignment="1" applyProtection="1">
      <alignment horizontal="center" vertical="center" wrapText="1"/>
    </xf>
    <xf numFmtId="0" fontId="4" fillId="3" borderId="29" xfId="0" applyFont="1" applyFill="1" applyBorder="1" applyAlignment="1" applyProtection="1">
      <alignment horizontal="left" vertical="center" wrapText="1" indent="1"/>
    </xf>
    <xf numFmtId="0" fontId="4" fillId="3" borderId="30" xfId="0" applyFont="1" applyFill="1" applyBorder="1" applyAlignment="1" applyProtection="1">
      <alignment horizontal="left" vertical="center" wrapText="1" indent="1"/>
    </xf>
    <xf numFmtId="0" fontId="6" fillId="0" borderId="50" xfId="0" applyFont="1" applyBorder="1" applyAlignment="1" applyProtection="1">
      <alignment horizontal="center" vertical="center" wrapText="1"/>
    </xf>
    <xf numFmtId="0" fontId="6" fillId="0" borderId="33" xfId="0" applyFont="1" applyBorder="1" applyAlignment="1" applyProtection="1">
      <alignment horizontal="center" vertical="center" wrapText="1"/>
    </xf>
    <xf numFmtId="0" fontId="2" fillId="2" borderId="35" xfId="2" applyNumberFormat="1" applyFont="1" applyFill="1" applyBorder="1" applyAlignment="1" applyProtection="1">
      <alignment horizontal="center" wrapText="1"/>
      <protection locked="0"/>
    </xf>
    <xf numFmtId="0" fontId="2" fillId="2" borderId="26" xfId="2" applyNumberFormat="1" applyFont="1" applyFill="1" applyBorder="1" applyAlignment="1" applyProtection="1">
      <alignment horizontal="center" wrapText="1"/>
      <protection locked="0"/>
    </xf>
    <xf numFmtId="0" fontId="28" fillId="0" borderId="29" xfId="0" applyFont="1" applyFill="1" applyBorder="1" applyAlignment="1" applyProtection="1">
      <alignment horizontal="center" vertical="center"/>
    </xf>
    <xf numFmtId="0" fontId="28" fillId="0" borderId="26" xfId="0" applyFont="1" applyFill="1" applyBorder="1" applyAlignment="1" applyProtection="1">
      <alignment horizontal="center" vertical="center"/>
    </xf>
    <xf numFmtId="0" fontId="4" fillId="3" borderId="35" xfId="2" applyNumberFormat="1" applyFont="1" applyFill="1" applyBorder="1" applyAlignment="1" applyProtection="1">
      <alignment horizontal="center" wrapText="1"/>
    </xf>
    <xf numFmtId="0" fontId="4" fillId="3" borderId="26" xfId="2" applyNumberFormat="1" applyFont="1" applyFill="1" applyBorder="1" applyAlignment="1" applyProtection="1">
      <alignment horizontal="center" wrapText="1"/>
    </xf>
    <xf numFmtId="8" fontId="4" fillId="3" borderId="36" xfId="2" applyNumberFormat="1" applyFont="1" applyFill="1" applyBorder="1" applyAlignment="1" applyProtection="1">
      <alignment horizontal="center" wrapText="1"/>
    </xf>
    <xf numFmtId="8" fontId="4" fillId="3" borderId="60" xfId="2" applyNumberFormat="1" applyFont="1" applyFill="1" applyBorder="1" applyAlignment="1" applyProtection="1">
      <alignment horizontal="center" wrapText="1"/>
    </xf>
    <xf numFmtId="0" fontId="4" fillId="0" borderId="35" xfId="2" applyNumberFormat="1" applyFont="1" applyFill="1" applyBorder="1" applyAlignment="1" applyProtection="1">
      <alignment horizontal="center" vertical="center" wrapText="1"/>
    </xf>
    <xf numFmtId="0" fontId="4" fillId="0" borderId="26" xfId="2" applyNumberFormat="1" applyFont="1" applyFill="1" applyBorder="1" applyAlignment="1" applyProtection="1">
      <alignment horizontal="center" vertical="center" wrapText="1"/>
    </xf>
    <xf numFmtId="49" fontId="2" fillId="0" borderId="23" xfId="0" applyNumberFormat="1" applyFont="1" applyBorder="1" applyAlignment="1" applyProtection="1">
      <alignment horizontal="left" vertical="center" wrapText="1" indent="1"/>
    </xf>
    <xf numFmtId="49" fontId="2" fillId="0" borderId="27" xfId="0" applyNumberFormat="1" applyFont="1" applyBorder="1" applyAlignment="1" applyProtection="1">
      <alignment horizontal="left" vertical="center" wrapText="1" indent="1"/>
    </xf>
    <xf numFmtId="49" fontId="2" fillId="0" borderId="28" xfId="0" applyNumberFormat="1" applyFont="1" applyBorder="1" applyAlignment="1" applyProtection="1">
      <alignment horizontal="left" vertical="center" wrapText="1" indent="1"/>
    </xf>
    <xf numFmtId="49" fontId="6" fillId="0" borderId="20" xfId="0" applyNumberFormat="1" applyFont="1" applyBorder="1" applyAlignment="1" applyProtection="1">
      <alignment horizontal="left" vertical="center" wrapText="1" indent="3"/>
    </xf>
    <xf numFmtId="49" fontId="6" fillId="0" borderId="21" xfId="0" applyNumberFormat="1" applyFont="1" applyBorder="1" applyAlignment="1" applyProtection="1">
      <alignment horizontal="left" vertical="center" wrapText="1" indent="3"/>
    </xf>
    <xf numFmtId="49" fontId="6" fillId="0" borderId="22" xfId="0" applyNumberFormat="1" applyFont="1" applyBorder="1" applyAlignment="1" applyProtection="1">
      <alignment horizontal="left" vertical="center" wrapText="1" indent="3"/>
    </xf>
    <xf numFmtId="0" fontId="4" fillId="3" borderId="0" xfId="2" applyNumberFormat="1" applyFont="1" applyFill="1" applyBorder="1" applyAlignment="1" applyProtection="1">
      <alignment horizontal="center" vertical="center" wrapText="1"/>
    </xf>
    <xf numFmtId="0" fontId="4" fillId="3" borderId="32" xfId="2" applyNumberFormat="1" applyFont="1" applyFill="1" applyBorder="1" applyAlignment="1" applyProtection="1">
      <alignment horizontal="center" vertical="center" wrapText="1"/>
    </xf>
    <xf numFmtId="0" fontId="4" fillId="3" borderId="54" xfId="2" applyNumberFormat="1" applyFont="1" applyFill="1" applyBorder="1" applyAlignment="1" applyProtection="1">
      <alignment horizontal="center" vertical="center" wrapText="1"/>
    </xf>
    <xf numFmtId="0" fontId="4" fillId="3" borderId="38" xfId="2" applyNumberFormat="1" applyFont="1" applyFill="1" applyBorder="1" applyAlignment="1" applyProtection="1">
      <alignment horizontal="center" vertical="center" wrapText="1"/>
    </xf>
    <xf numFmtId="0" fontId="27" fillId="0" borderId="3" xfId="0" applyFont="1" applyBorder="1" applyAlignment="1">
      <alignment horizontal="center"/>
    </xf>
    <xf numFmtId="0" fontId="27" fillId="0" borderId="55" xfId="0" applyFont="1" applyBorder="1" applyAlignment="1">
      <alignment horizontal="center"/>
    </xf>
    <xf numFmtId="0" fontId="27" fillId="0" borderId="57" xfId="0" applyFont="1" applyBorder="1" applyAlignment="1">
      <alignment horizontal="center"/>
    </xf>
    <xf numFmtId="49" fontId="23" fillId="7" borderId="9" xfId="0" applyNumberFormat="1" applyFont="1" applyFill="1" applyBorder="1" applyAlignment="1">
      <alignment horizontal="left"/>
    </xf>
    <xf numFmtId="49" fontId="23" fillId="7" borderId="0" xfId="0" applyNumberFormat="1" applyFont="1" applyFill="1" applyAlignment="1">
      <alignment horizontal="left"/>
    </xf>
    <xf numFmtId="49" fontId="23" fillId="7" borderId="31" xfId="0" applyNumberFormat="1" applyFont="1" applyFill="1" applyBorder="1" applyAlignment="1">
      <alignment horizontal="left"/>
    </xf>
    <xf numFmtId="0" fontId="22" fillId="9" borderId="55" xfId="0" applyFont="1" applyFill="1" applyBorder="1" applyAlignment="1">
      <alignment horizontal="center" vertical="top" wrapText="1"/>
    </xf>
    <xf numFmtId="0" fontId="19" fillId="9" borderId="55" xfId="0" applyFont="1" applyFill="1" applyBorder="1" applyAlignment="1">
      <alignment horizontal="center" vertical="top" wrapText="1"/>
    </xf>
    <xf numFmtId="0" fontId="19" fillId="9" borderId="57" xfId="0" applyFont="1" applyFill="1" applyBorder="1" applyAlignment="1">
      <alignment horizontal="center" vertical="top" wrapText="1"/>
    </xf>
    <xf numFmtId="0" fontId="19" fillId="9" borderId="7" xfId="0" applyFont="1" applyFill="1" applyBorder="1" applyAlignment="1">
      <alignment horizontal="center" vertical="top" wrapText="1"/>
    </xf>
    <xf numFmtId="0" fontId="19" fillId="9" borderId="43" xfId="0" applyFont="1" applyFill="1" applyBorder="1" applyAlignment="1">
      <alignment horizontal="center" vertical="top" wrapText="1"/>
    </xf>
    <xf numFmtId="0" fontId="0" fillId="0" borderId="50" xfId="0" applyBorder="1" applyAlignment="1">
      <alignment horizontal="center"/>
    </xf>
    <xf numFmtId="0" fontId="0" fillId="0" borderId="34" xfId="0" applyBorder="1" applyAlignment="1">
      <alignment horizontal="center"/>
    </xf>
    <xf numFmtId="0" fontId="0" fillId="0" borderId="40" xfId="0" applyBorder="1" applyAlignment="1">
      <alignment horizontal="center"/>
    </xf>
    <xf numFmtId="0" fontId="0" fillId="0" borderId="37" xfId="0" applyBorder="1" applyAlignment="1">
      <alignment horizontal="center"/>
    </xf>
    <xf numFmtId="0" fontId="0" fillId="0" borderId="10" xfId="0" applyBorder="1" applyAlignment="1">
      <alignment horizontal="center"/>
    </xf>
    <xf numFmtId="0" fontId="20" fillId="7" borderId="20"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20" fillId="7" borderId="22" xfId="0" applyFont="1" applyFill="1" applyBorder="1" applyAlignment="1" applyProtection="1">
      <alignment horizontal="center" vertical="center" wrapText="1"/>
      <protection locked="0"/>
    </xf>
    <xf numFmtId="0" fontId="21" fillId="10" borderId="20" xfId="0" applyFont="1" applyFill="1" applyBorder="1" applyAlignment="1" applyProtection="1">
      <alignment horizontal="center" vertical="center" wrapText="1"/>
      <protection locked="0"/>
    </xf>
    <xf numFmtId="0" fontId="21" fillId="10" borderId="21" xfId="0" applyFont="1" applyFill="1" applyBorder="1" applyAlignment="1" applyProtection="1">
      <alignment horizontal="center" vertical="center" wrapText="1"/>
      <protection locked="0"/>
    </xf>
    <xf numFmtId="0" fontId="21" fillId="10" borderId="22" xfId="0" applyFont="1" applyFill="1" applyBorder="1" applyAlignment="1" applyProtection="1">
      <alignment horizontal="center" vertical="center" wrapText="1"/>
      <protection locked="0"/>
    </xf>
    <xf numFmtId="0" fontId="0" fillId="0" borderId="34" xfId="0" applyBorder="1" applyAlignment="1">
      <alignment horizontal="left"/>
    </xf>
    <xf numFmtId="0" fontId="0" fillId="0" borderId="40" xfId="0" applyBorder="1" applyAlignment="1">
      <alignment horizontal="left"/>
    </xf>
    <xf numFmtId="0" fontId="0" fillId="0" borderId="17" xfId="0" applyBorder="1" applyAlignment="1">
      <alignment horizontal="left"/>
    </xf>
    <xf numFmtId="0" fontId="0" fillId="0" borderId="19" xfId="0" applyBorder="1" applyAlignment="1">
      <alignment horizontal="left"/>
    </xf>
    <xf numFmtId="0" fontId="0" fillId="0" borderId="36" xfId="0" applyBorder="1" applyAlignment="1">
      <alignment horizontal="left"/>
    </xf>
    <xf numFmtId="0" fontId="8" fillId="0" borderId="1" xfId="0" applyFont="1" applyBorder="1" applyAlignment="1">
      <alignment horizontal="center" wrapText="1"/>
    </xf>
    <xf numFmtId="0" fontId="8" fillId="0" borderId="2" xfId="0" applyFont="1" applyBorder="1" applyAlignment="1">
      <alignment horizontal="center"/>
    </xf>
    <xf numFmtId="0" fontId="8" fillId="0" borderId="8" xfId="0" applyFont="1" applyBorder="1" applyAlignment="1">
      <alignment horizontal="center"/>
    </xf>
    <xf numFmtId="0" fontId="9" fillId="0" borderId="11" xfId="0" applyFont="1" applyBorder="1" applyAlignment="1">
      <alignment horizontal="center" wrapText="1"/>
    </xf>
    <xf numFmtId="0" fontId="9" fillId="0" borderId="12" xfId="0" applyFont="1" applyBorder="1" applyAlignment="1">
      <alignment horizontal="center"/>
    </xf>
    <xf numFmtId="0" fontId="9" fillId="0" borderId="13" xfId="0" applyFont="1" applyBorder="1" applyAlignment="1">
      <alignment horizontal="center"/>
    </xf>
    <xf numFmtId="0" fontId="0" fillId="0" borderId="20" xfId="0" applyBorder="1" applyAlignment="1">
      <alignment horizontal="left"/>
    </xf>
    <xf numFmtId="0" fontId="0" fillId="0" borderId="24" xfId="0" applyBorder="1" applyAlignment="1">
      <alignment horizontal="left"/>
    </xf>
    <xf numFmtId="0" fontId="0" fillId="0" borderId="56"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7" fillId="0" borderId="0" xfId="0" applyFont="1" applyAlignment="1">
      <alignment horizontal="center"/>
    </xf>
    <xf numFmtId="0" fontId="7" fillId="0" borderId="46" xfId="0" applyFont="1" applyBorder="1" applyAlignment="1">
      <alignment horizontal="center"/>
    </xf>
    <xf numFmtId="0" fontId="0" fillId="0" borderId="45" xfId="0" applyBorder="1" applyAlignment="1">
      <alignment horizontal="left"/>
    </xf>
    <xf numFmtId="0" fontId="0" fillId="0" borderId="0" xfId="0" applyAlignment="1">
      <alignment horizontal="left"/>
    </xf>
    <xf numFmtId="0" fontId="0" fillId="0" borderId="0" xfId="0" applyAlignment="1">
      <alignment horizontal="center"/>
    </xf>
    <xf numFmtId="0" fontId="0" fillId="0" borderId="46" xfId="0" applyBorder="1" applyAlignment="1">
      <alignment horizontal="center"/>
    </xf>
    <xf numFmtId="0" fontId="7" fillId="0" borderId="45" xfId="0" applyFont="1" applyBorder="1" applyAlignment="1">
      <alignment horizontal="left"/>
    </xf>
    <xf numFmtId="0" fontId="7" fillId="0" borderId="0" xfId="0" applyFont="1" applyAlignment="1">
      <alignment horizontal="left"/>
    </xf>
    <xf numFmtId="0" fontId="11" fillId="6" borderId="45" xfId="0" applyFont="1" applyFill="1" applyBorder="1" applyAlignment="1">
      <alignment horizontal="center"/>
    </xf>
    <xf numFmtId="0" fontId="11" fillId="6" borderId="0" xfId="0" applyFont="1" applyFill="1" applyAlignment="1">
      <alignment horizontal="center"/>
    </xf>
    <xf numFmtId="0" fontId="11" fillId="6" borderId="46" xfId="0" applyFont="1" applyFill="1" applyBorder="1" applyAlignment="1">
      <alignment horizontal="center"/>
    </xf>
    <xf numFmtId="0" fontId="12" fillId="0" borderId="0" xfId="0" applyFont="1" applyAlignment="1">
      <alignment horizontal="center"/>
    </xf>
    <xf numFmtId="0" fontId="12" fillId="0" borderId="46" xfId="0" applyFont="1" applyBorder="1" applyAlignment="1">
      <alignment horizontal="center"/>
    </xf>
    <xf numFmtId="0" fontId="13" fillId="0" borderId="45" xfId="0" applyFont="1" applyBorder="1" applyAlignment="1">
      <alignment horizontal="left" wrapText="1"/>
    </xf>
    <xf numFmtId="0" fontId="13" fillId="0" borderId="0" xfId="0" applyFont="1" applyAlignment="1">
      <alignment horizontal="left" wrapText="1"/>
    </xf>
    <xf numFmtId="0" fontId="15" fillId="0" borderId="45" xfId="0" applyFont="1" applyBorder="1" applyAlignment="1">
      <alignment horizontal="left"/>
    </xf>
    <xf numFmtId="0" fontId="15" fillId="0" borderId="0" xfId="0" applyFont="1" applyAlignment="1">
      <alignment horizontal="left"/>
    </xf>
    <xf numFmtId="0" fontId="0" fillId="6" borderId="0" xfId="0" applyFill="1" applyAlignment="1">
      <alignment horizontal="center"/>
    </xf>
    <xf numFmtId="0" fontId="0" fillId="6" borderId="46" xfId="0" applyFill="1" applyBorder="1" applyAlignment="1">
      <alignment horizontal="center"/>
    </xf>
    <xf numFmtId="0" fontId="0" fillId="0" borderId="42" xfId="0" applyBorder="1" applyAlignment="1">
      <alignment horizontal="center"/>
    </xf>
    <xf numFmtId="0" fontId="0" fillId="0" borderId="45" xfId="0" applyBorder="1" applyAlignment="1">
      <alignment horizontal="center"/>
    </xf>
    <xf numFmtId="0" fontId="0" fillId="0" borderId="47" xfId="0" applyBorder="1" applyAlignment="1">
      <alignment horizontal="center"/>
    </xf>
    <xf numFmtId="0" fontId="0" fillId="0" borderId="44" xfId="0" applyBorder="1" applyAlignment="1">
      <alignment horizontal="center"/>
    </xf>
    <xf numFmtId="0" fontId="0" fillId="0" borderId="48" xfId="0" applyBorder="1" applyAlignment="1">
      <alignment horizontal="center"/>
    </xf>
    <xf numFmtId="0" fontId="0" fillId="0" borderId="46" xfId="0" applyBorder="1" applyAlignment="1">
      <alignment horizontal="left"/>
    </xf>
    <xf numFmtId="0" fontId="0" fillId="0" borderId="51" xfId="0" applyBorder="1" applyAlignment="1">
      <alignment horizontal="center"/>
    </xf>
    <xf numFmtId="0" fontId="7" fillId="6" borderId="45" xfId="0" applyFont="1" applyFill="1" applyBorder="1" applyAlignment="1">
      <alignment horizontal="center"/>
    </xf>
    <xf numFmtId="0" fontId="7" fillId="6" borderId="0" xfId="0" applyFont="1" applyFill="1" applyAlignment="1">
      <alignment horizontal="center"/>
    </xf>
    <xf numFmtId="0" fontId="7" fillId="6" borderId="46" xfId="0" applyFont="1" applyFill="1" applyBorder="1" applyAlignment="1">
      <alignment horizontal="center"/>
    </xf>
    <xf numFmtId="0" fontId="7" fillId="0" borderId="45" xfId="0" applyFont="1" applyBorder="1" applyAlignment="1">
      <alignment horizontal="center"/>
    </xf>
  </cellXfs>
  <cellStyles count="4">
    <cellStyle name="Comma" xfId="1" builtinId="3"/>
    <cellStyle name="Currency" xfId="2" builtinId="4"/>
    <cellStyle name="Normal" xfId="0" builtinId="0"/>
    <cellStyle name="Percent" xfId="3" builtinId="5"/>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A61BAED3-7556-4111-88F6-C6F5CF6743C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598464</xdr:colOff>
      <xdr:row>1</xdr:row>
      <xdr:rowOff>87628</xdr:rowOff>
    </xdr:from>
    <xdr:to>
      <xdr:col>6</xdr:col>
      <xdr:colOff>2670105</xdr:colOff>
      <xdr:row>1</xdr:row>
      <xdr:rowOff>993138</xdr:rowOff>
    </xdr:to>
    <xdr:pic>
      <xdr:nvPicPr>
        <xdr:cNvPr id="2" name="Picture 1" descr="Logo&#10;&#10;Description automatically generated with medium confidence">
          <a:extLst>
            <a:ext uri="{FF2B5EF4-FFF2-40B4-BE49-F238E27FC236}">
              <a16:creationId xmlns:a16="http://schemas.microsoft.com/office/drawing/2014/main" id="{FD4B8B97-DF8C-4F76-B085-7AA674B81C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9104" y="270508"/>
          <a:ext cx="2072276" cy="906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1477003</xdr:colOff>
      <xdr:row>1</xdr:row>
      <xdr:rowOff>78810</xdr:rowOff>
    </xdr:from>
    <xdr:to>
      <xdr:col>8</xdr:col>
      <xdr:colOff>2016554</xdr:colOff>
      <xdr:row>1</xdr:row>
      <xdr:rowOff>993527</xdr:rowOff>
    </xdr:to>
    <xdr:pic>
      <xdr:nvPicPr>
        <xdr:cNvPr id="2" name="Picture 1" descr="Logo&#10;&#10;Description automatically generated with medium confidence">
          <a:extLst>
            <a:ext uri="{FF2B5EF4-FFF2-40B4-BE49-F238E27FC236}">
              <a16:creationId xmlns:a16="http://schemas.microsoft.com/office/drawing/2014/main" id="{C6383C2E-E58B-4876-BC06-AB6FCEB90D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2432" y="260239"/>
          <a:ext cx="2303399" cy="9147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1816418</xdr:colOff>
      <xdr:row>1</xdr:row>
      <xdr:rowOff>81350</xdr:rowOff>
    </xdr:from>
    <xdr:to>
      <xdr:col>7</xdr:col>
      <xdr:colOff>2021641</xdr:colOff>
      <xdr:row>1</xdr:row>
      <xdr:rowOff>993527</xdr:rowOff>
    </xdr:to>
    <xdr:pic>
      <xdr:nvPicPr>
        <xdr:cNvPr id="2" name="Picture 1" descr="Logo&#10;&#10;Description automatically generated with medium confidence">
          <a:extLst>
            <a:ext uri="{FF2B5EF4-FFF2-40B4-BE49-F238E27FC236}">
              <a16:creationId xmlns:a16="http://schemas.microsoft.com/office/drawing/2014/main" id="{951DCB1F-E3FB-4B4B-A4EA-FEF0E8E274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7258" y="264230"/>
          <a:ext cx="2310883" cy="9134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134527</xdr:colOff>
      <xdr:row>1</xdr:row>
      <xdr:rowOff>63745</xdr:rowOff>
    </xdr:from>
    <xdr:to>
      <xdr:col>6</xdr:col>
      <xdr:colOff>1984520</xdr:colOff>
      <xdr:row>1</xdr:row>
      <xdr:rowOff>1025135</xdr:rowOff>
    </xdr:to>
    <xdr:pic>
      <xdr:nvPicPr>
        <xdr:cNvPr id="2" name="Picture 1" descr="Logo&#10;&#10;Description automatically generated with medium confidence">
          <a:extLst>
            <a:ext uri="{FF2B5EF4-FFF2-40B4-BE49-F238E27FC236}">
              <a16:creationId xmlns:a16="http://schemas.microsoft.com/office/drawing/2014/main" id="{A8C4CB6B-A736-4229-B901-E53472FAD6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3867" y="250435"/>
          <a:ext cx="1847453" cy="958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E1D4B-4A31-4B84-A18B-527A3ED35AD9}">
  <dimension ref="B1:G57"/>
  <sheetViews>
    <sheetView showGridLines="0" topLeftCell="A37" zoomScale="80" zoomScaleNormal="80" workbookViewId="0">
      <selection activeCell="E19" sqref="E19:G19"/>
    </sheetView>
  </sheetViews>
  <sheetFormatPr defaultColWidth="8.85546875" defaultRowHeight="16.5" x14ac:dyDescent="0.25"/>
  <cols>
    <col min="1" max="1" width="2.7109375" style="48" customWidth="1"/>
    <col min="2" max="2" width="30.7109375" style="48" customWidth="1"/>
    <col min="3" max="3" width="35.7109375" style="48" customWidth="1"/>
    <col min="4" max="4" width="30.7109375" style="48" customWidth="1"/>
    <col min="5" max="7" width="40.7109375" style="48" customWidth="1"/>
    <col min="8" max="16384" width="8.85546875" style="48"/>
  </cols>
  <sheetData>
    <row r="1" spans="2:7" ht="17.25" thickBot="1" x14ac:dyDescent="0.3"/>
    <row r="2" spans="2:7" ht="85.15" customHeight="1" thickBot="1" x14ac:dyDescent="0.3">
      <c r="B2" s="178" t="s">
        <v>373</v>
      </c>
      <c r="C2" s="179"/>
      <c r="D2" s="179"/>
      <c r="E2" s="179"/>
      <c r="F2" s="179"/>
      <c r="G2" s="180"/>
    </row>
    <row r="3" spans="2:7" ht="61.9" customHeight="1" x14ac:dyDescent="0.25">
      <c r="B3" s="75" t="s">
        <v>322</v>
      </c>
      <c r="C3" s="181" t="s">
        <v>386</v>
      </c>
      <c r="D3" s="181"/>
      <c r="E3" s="181"/>
      <c r="F3" s="181"/>
      <c r="G3" s="182"/>
    </row>
    <row r="4" spans="2:7" ht="187.9" customHeight="1" thickBot="1" x14ac:dyDescent="0.3">
      <c r="B4" s="74" t="s">
        <v>323</v>
      </c>
      <c r="C4" s="183" t="s">
        <v>387</v>
      </c>
      <c r="D4" s="183"/>
      <c r="E4" s="183"/>
      <c r="F4" s="183"/>
      <c r="G4" s="184"/>
    </row>
    <row r="5" spans="2:7" ht="45" customHeight="1" x14ac:dyDescent="0.25">
      <c r="B5" s="162" t="s">
        <v>324</v>
      </c>
      <c r="C5" s="163"/>
      <c r="D5" s="49" t="s">
        <v>325</v>
      </c>
      <c r="E5" s="50" t="s">
        <v>326</v>
      </c>
      <c r="F5" s="50" t="s">
        <v>327</v>
      </c>
      <c r="G5" s="51" t="s">
        <v>13</v>
      </c>
    </row>
    <row r="6" spans="2:7" ht="25.15" customHeight="1" x14ac:dyDescent="0.25">
      <c r="B6" s="185" t="s">
        <v>409</v>
      </c>
      <c r="C6" s="186"/>
      <c r="D6" s="72" t="s">
        <v>405</v>
      </c>
      <c r="E6" s="52">
        <v>45108</v>
      </c>
      <c r="F6" s="52">
        <v>45199</v>
      </c>
      <c r="G6" s="53">
        <f>F6+15</f>
        <v>45214</v>
      </c>
    </row>
    <row r="7" spans="2:7" ht="25.15" customHeight="1" x14ac:dyDescent="0.25">
      <c r="B7" s="185"/>
      <c r="C7" s="186"/>
      <c r="D7" s="72" t="s">
        <v>406</v>
      </c>
      <c r="E7" s="52">
        <f>F6+1</f>
        <v>45200</v>
      </c>
      <c r="F7" s="52">
        <f>EOMONTH(E7,2)</f>
        <v>45291</v>
      </c>
      <c r="G7" s="53">
        <f>F7+15</f>
        <v>45306</v>
      </c>
    </row>
    <row r="8" spans="2:7" ht="25.15" customHeight="1" x14ac:dyDescent="0.25">
      <c r="B8" s="185"/>
      <c r="C8" s="186"/>
      <c r="D8" s="73" t="s">
        <v>407</v>
      </c>
      <c r="E8" s="52">
        <f>F7+1</f>
        <v>45292</v>
      </c>
      <c r="F8" s="52">
        <f>EOMONTH(E8,2)</f>
        <v>45382</v>
      </c>
      <c r="G8" s="53">
        <f>F8+15</f>
        <v>45397</v>
      </c>
    </row>
    <row r="9" spans="2:7" ht="25.15" customHeight="1" thickBot="1" x14ac:dyDescent="0.3">
      <c r="B9" s="185"/>
      <c r="C9" s="186"/>
      <c r="D9" s="73" t="s">
        <v>408</v>
      </c>
      <c r="E9" s="52">
        <f>F8+1</f>
        <v>45383</v>
      </c>
      <c r="F9" s="52">
        <f>EOMONTH(E9,2)</f>
        <v>45473</v>
      </c>
      <c r="G9" s="53">
        <f>F9+15</f>
        <v>45488</v>
      </c>
    </row>
    <row r="10" spans="2:7" ht="25.15" customHeight="1" x14ac:dyDescent="0.25">
      <c r="B10" s="162" t="s">
        <v>328</v>
      </c>
      <c r="C10" s="164"/>
      <c r="D10" s="187" t="s">
        <v>329</v>
      </c>
      <c r="E10" s="188"/>
      <c r="F10" s="188" t="s">
        <v>330</v>
      </c>
      <c r="G10" s="189"/>
    </row>
    <row r="11" spans="2:7" ht="30" customHeight="1" x14ac:dyDescent="0.25">
      <c r="B11" s="185" t="s">
        <v>388</v>
      </c>
      <c r="C11" s="190"/>
      <c r="D11" s="193" t="s">
        <v>331</v>
      </c>
      <c r="E11" s="194"/>
      <c r="F11" s="194" t="s">
        <v>332</v>
      </c>
      <c r="G11" s="195"/>
    </row>
    <row r="12" spans="2:7" ht="30" customHeight="1" thickBot="1" x14ac:dyDescent="0.3">
      <c r="B12" s="191"/>
      <c r="C12" s="192"/>
      <c r="D12" s="196" t="s">
        <v>333</v>
      </c>
      <c r="E12" s="197"/>
      <c r="F12" s="197" t="s">
        <v>334</v>
      </c>
      <c r="G12" s="198"/>
    </row>
    <row r="13" spans="2:7" ht="45" customHeight="1" thickBot="1" x14ac:dyDescent="0.3">
      <c r="B13" s="162" t="s">
        <v>472</v>
      </c>
      <c r="C13" s="163"/>
      <c r="D13" s="163"/>
      <c r="E13" s="163"/>
      <c r="F13" s="163"/>
      <c r="G13" s="164"/>
    </row>
    <row r="14" spans="2:7" ht="45" customHeight="1" thickBot="1" x14ac:dyDescent="0.3">
      <c r="B14" s="165" t="s">
        <v>398</v>
      </c>
      <c r="C14" s="166"/>
      <c r="D14" s="166"/>
      <c r="E14" s="166"/>
      <c r="F14" s="166"/>
      <c r="G14" s="167"/>
    </row>
    <row r="15" spans="2:7" ht="34.9" customHeight="1" x14ac:dyDescent="0.25">
      <c r="B15" s="54" t="s">
        <v>335</v>
      </c>
      <c r="C15" s="55" t="s">
        <v>336</v>
      </c>
      <c r="D15" s="56" t="s">
        <v>337</v>
      </c>
      <c r="E15" s="168" t="s">
        <v>338</v>
      </c>
      <c r="F15" s="168"/>
      <c r="G15" s="169"/>
    </row>
    <row r="16" spans="2:7" ht="45" customHeight="1" x14ac:dyDescent="0.25">
      <c r="B16" s="170" t="s">
        <v>390</v>
      </c>
      <c r="C16" s="57" t="s">
        <v>340</v>
      </c>
      <c r="D16" s="57" t="s">
        <v>341</v>
      </c>
      <c r="E16" s="160" t="s">
        <v>342</v>
      </c>
      <c r="F16" s="160"/>
      <c r="G16" s="161"/>
    </row>
    <row r="17" spans="2:7" ht="45" customHeight="1" x14ac:dyDescent="0.25">
      <c r="B17" s="171"/>
      <c r="C17" s="104" t="s">
        <v>344</v>
      </c>
      <c r="D17" s="104" t="s">
        <v>341</v>
      </c>
      <c r="E17" s="160" t="s">
        <v>345</v>
      </c>
      <c r="F17" s="160"/>
      <c r="G17" s="161"/>
    </row>
    <row r="18" spans="2:7" ht="30" customHeight="1" x14ac:dyDescent="0.25">
      <c r="B18" s="171"/>
      <c r="C18" s="57" t="s">
        <v>343</v>
      </c>
      <c r="D18" s="57" t="s">
        <v>339</v>
      </c>
      <c r="E18" s="160" t="s">
        <v>382</v>
      </c>
      <c r="F18" s="160"/>
      <c r="G18" s="161"/>
    </row>
    <row r="19" spans="2:7" ht="45" customHeight="1" x14ac:dyDescent="0.25">
      <c r="B19" s="171"/>
      <c r="C19" s="104" t="s">
        <v>469</v>
      </c>
      <c r="D19" s="104" t="s">
        <v>339</v>
      </c>
      <c r="E19" s="160" t="s">
        <v>346</v>
      </c>
      <c r="F19" s="160"/>
      <c r="G19" s="161"/>
    </row>
    <row r="20" spans="2:7" ht="45" customHeight="1" x14ac:dyDescent="0.25">
      <c r="B20" s="171"/>
      <c r="C20" s="57" t="s">
        <v>347</v>
      </c>
      <c r="D20" s="57" t="s">
        <v>339</v>
      </c>
      <c r="E20" s="160" t="s">
        <v>348</v>
      </c>
      <c r="F20" s="160"/>
      <c r="G20" s="161"/>
    </row>
    <row r="21" spans="2:7" ht="30" customHeight="1" thickBot="1" x14ac:dyDescent="0.3">
      <c r="B21" s="172"/>
      <c r="C21" s="58" t="s">
        <v>349</v>
      </c>
      <c r="D21" s="58" t="s">
        <v>339</v>
      </c>
      <c r="E21" s="173" t="s">
        <v>350</v>
      </c>
      <c r="F21" s="173"/>
      <c r="G21" s="174"/>
    </row>
    <row r="22" spans="2:7" ht="45" customHeight="1" x14ac:dyDescent="0.25">
      <c r="B22" s="175" t="s">
        <v>448</v>
      </c>
      <c r="C22" s="59" t="s">
        <v>383</v>
      </c>
      <c r="D22" s="59" t="s">
        <v>351</v>
      </c>
      <c r="E22" s="176" t="s">
        <v>352</v>
      </c>
      <c r="F22" s="176"/>
      <c r="G22" s="177"/>
    </row>
    <row r="23" spans="2:7" ht="45" customHeight="1" x14ac:dyDescent="0.25">
      <c r="B23" s="171"/>
      <c r="C23" s="57" t="s">
        <v>434</v>
      </c>
      <c r="D23" s="57" t="s">
        <v>351</v>
      </c>
      <c r="E23" s="160" t="s">
        <v>467</v>
      </c>
      <c r="F23" s="160"/>
      <c r="G23" s="161"/>
    </row>
    <row r="24" spans="2:7" ht="64.900000000000006" customHeight="1" x14ac:dyDescent="0.25">
      <c r="B24" s="171"/>
      <c r="C24" s="57" t="s">
        <v>353</v>
      </c>
      <c r="D24" s="57" t="s">
        <v>339</v>
      </c>
      <c r="E24" s="160" t="s">
        <v>491</v>
      </c>
      <c r="F24" s="160"/>
      <c r="G24" s="161"/>
    </row>
    <row r="25" spans="2:7" ht="30" customHeight="1" x14ac:dyDescent="0.25">
      <c r="B25" s="171"/>
      <c r="C25" s="98" t="s">
        <v>468</v>
      </c>
      <c r="D25" s="60" t="s">
        <v>351</v>
      </c>
      <c r="E25" s="202" t="s">
        <v>354</v>
      </c>
      <c r="F25" s="202"/>
      <c r="G25" s="203"/>
    </row>
    <row r="26" spans="2:7" ht="52.9" customHeight="1" thickBot="1" x14ac:dyDescent="0.3">
      <c r="B26" s="172"/>
      <c r="C26" s="61" t="s">
        <v>433</v>
      </c>
      <c r="D26" s="61" t="s">
        <v>351</v>
      </c>
      <c r="E26" s="173" t="s">
        <v>355</v>
      </c>
      <c r="F26" s="173"/>
      <c r="G26" s="174"/>
    </row>
    <row r="27" spans="2:7" ht="30" customHeight="1" x14ac:dyDescent="0.25">
      <c r="B27" s="175" t="s">
        <v>379</v>
      </c>
      <c r="C27" s="59" t="s">
        <v>394</v>
      </c>
      <c r="D27" s="59" t="s">
        <v>341</v>
      </c>
      <c r="E27" s="176" t="s">
        <v>476</v>
      </c>
      <c r="F27" s="176"/>
      <c r="G27" s="177"/>
    </row>
    <row r="28" spans="2:7" ht="52.5" customHeight="1" x14ac:dyDescent="0.25">
      <c r="B28" s="171"/>
      <c r="C28" s="57" t="s">
        <v>395</v>
      </c>
      <c r="D28" s="57" t="s">
        <v>341</v>
      </c>
      <c r="E28" s="160" t="s">
        <v>475</v>
      </c>
      <c r="F28" s="160"/>
      <c r="G28" s="161"/>
    </row>
    <row r="29" spans="2:7" ht="52.5" customHeight="1" x14ac:dyDescent="0.25">
      <c r="B29" s="171"/>
      <c r="C29" s="104" t="s">
        <v>477</v>
      </c>
      <c r="D29" s="104" t="s">
        <v>341</v>
      </c>
      <c r="E29" s="160" t="s">
        <v>478</v>
      </c>
      <c r="F29" s="160"/>
      <c r="G29" s="161"/>
    </row>
    <row r="30" spans="2:7" ht="52.9" customHeight="1" x14ac:dyDescent="0.25">
      <c r="B30" s="171"/>
      <c r="C30" s="57" t="s">
        <v>490</v>
      </c>
      <c r="D30" s="57" t="s">
        <v>341</v>
      </c>
      <c r="E30" s="160" t="s">
        <v>417</v>
      </c>
      <c r="F30" s="160"/>
      <c r="G30" s="161"/>
    </row>
    <row r="31" spans="2:7" ht="52.9" customHeight="1" thickBot="1" x14ac:dyDescent="0.3">
      <c r="B31" s="172"/>
      <c r="C31" s="61" t="s">
        <v>391</v>
      </c>
      <c r="D31" s="61" t="s">
        <v>339</v>
      </c>
      <c r="E31" s="173" t="s">
        <v>418</v>
      </c>
      <c r="F31" s="173"/>
      <c r="G31" s="174"/>
    </row>
    <row r="32" spans="2:7" ht="30" customHeight="1" x14ac:dyDescent="0.25">
      <c r="B32" s="175" t="s">
        <v>389</v>
      </c>
      <c r="C32" s="59" t="s">
        <v>356</v>
      </c>
      <c r="D32" s="59" t="s">
        <v>339</v>
      </c>
      <c r="E32" s="176" t="s">
        <v>480</v>
      </c>
      <c r="F32" s="176"/>
      <c r="G32" s="177"/>
    </row>
    <row r="33" spans="2:7" ht="30" customHeight="1" x14ac:dyDescent="0.25">
      <c r="B33" s="171"/>
      <c r="C33" s="57" t="s">
        <v>396</v>
      </c>
      <c r="D33" s="57" t="s">
        <v>339</v>
      </c>
      <c r="E33" s="160" t="s">
        <v>404</v>
      </c>
      <c r="F33" s="160"/>
      <c r="G33" s="161"/>
    </row>
    <row r="34" spans="2:7" ht="30" customHeight="1" x14ac:dyDescent="0.25">
      <c r="B34" s="171"/>
      <c r="C34" s="57" t="s">
        <v>397</v>
      </c>
      <c r="D34" s="57" t="s">
        <v>339</v>
      </c>
      <c r="E34" s="209" t="s">
        <v>481</v>
      </c>
      <c r="F34" s="209"/>
      <c r="G34" s="210"/>
    </row>
    <row r="35" spans="2:7" ht="30" customHeight="1" x14ac:dyDescent="0.25">
      <c r="B35" s="171"/>
      <c r="C35" s="57" t="s">
        <v>8</v>
      </c>
      <c r="D35" s="57" t="s">
        <v>341</v>
      </c>
      <c r="E35" s="160" t="s">
        <v>403</v>
      </c>
      <c r="F35" s="160"/>
      <c r="G35" s="161"/>
    </row>
    <row r="36" spans="2:7" ht="30" customHeight="1" x14ac:dyDescent="0.25">
      <c r="B36" s="171"/>
      <c r="C36" s="57" t="s">
        <v>33</v>
      </c>
      <c r="D36" s="57" t="s">
        <v>339</v>
      </c>
      <c r="E36" s="160" t="s">
        <v>402</v>
      </c>
      <c r="F36" s="160"/>
      <c r="G36" s="161"/>
    </row>
    <row r="37" spans="2:7" ht="30" customHeight="1" x14ac:dyDescent="0.25">
      <c r="B37" s="171"/>
      <c r="C37" s="57" t="s">
        <v>401</v>
      </c>
      <c r="D37" s="57" t="s">
        <v>339</v>
      </c>
      <c r="E37" s="160" t="s">
        <v>400</v>
      </c>
      <c r="F37" s="160"/>
      <c r="G37" s="161"/>
    </row>
    <row r="38" spans="2:7" ht="52.9" customHeight="1" thickBot="1" x14ac:dyDescent="0.3">
      <c r="B38" s="172"/>
      <c r="C38" s="61" t="s">
        <v>420</v>
      </c>
      <c r="D38" s="61" t="s">
        <v>339</v>
      </c>
      <c r="E38" s="160" t="s">
        <v>419</v>
      </c>
      <c r="F38" s="160"/>
      <c r="G38" s="161"/>
    </row>
    <row r="39" spans="2:7" ht="52.9" customHeight="1" thickBot="1" x14ac:dyDescent="0.3">
      <c r="B39" s="204" t="s">
        <v>470</v>
      </c>
      <c r="C39" s="205"/>
      <c r="D39" s="205"/>
      <c r="E39" s="205"/>
      <c r="F39" s="205"/>
      <c r="G39" s="206"/>
    </row>
    <row r="40" spans="2:7" ht="34.9" customHeight="1" thickBot="1" x14ac:dyDescent="0.3">
      <c r="B40" s="62" t="s">
        <v>335</v>
      </c>
      <c r="C40" s="88" t="s">
        <v>336</v>
      </c>
      <c r="D40" s="64" t="s">
        <v>337</v>
      </c>
      <c r="E40" s="207" t="s">
        <v>338</v>
      </c>
      <c r="F40" s="207"/>
      <c r="G40" s="208"/>
    </row>
    <row r="41" spans="2:7" ht="45" customHeight="1" x14ac:dyDescent="0.25">
      <c r="B41" s="154" t="s">
        <v>483</v>
      </c>
      <c r="C41" s="105" t="s">
        <v>465</v>
      </c>
      <c r="D41" s="105" t="s">
        <v>351</v>
      </c>
      <c r="E41" s="156" t="s">
        <v>471</v>
      </c>
      <c r="F41" s="156"/>
      <c r="G41" s="157"/>
    </row>
    <row r="42" spans="2:7" ht="70.150000000000006" customHeight="1" thickBot="1" x14ac:dyDescent="0.3">
      <c r="B42" s="155"/>
      <c r="C42" s="108" t="s">
        <v>466</v>
      </c>
      <c r="D42" s="108" t="s">
        <v>351</v>
      </c>
      <c r="E42" s="158" t="s">
        <v>484</v>
      </c>
      <c r="F42" s="158"/>
      <c r="G42" s="159"/>
    </row>
    <row r="43" spans="2:7" ht="45" customHeight="1" x14ac:dyDescent="0.25">
      <c r="B43" s="171" t="s">
        <v>482</v>
      </c>
      <c r="C43" s="106" t="s">
        <v>436</v>
      </c>
      <c r="D43" s="106" t="s">
        <v>351</v>
      </c>
      <c r="E43" s="160" t="s">
        <v>485</v>
      </c>
      <c r="F43" s="160"/>
      <c r="G43" s="161"/>
    </row>
    <row r="44" spans="2:7" ht="45" customHeight="1" x14ac:dyDescent="0.25">
      <c r="B44" s="171"/>
      <c r="C44" s="98" t="s">
        <v>453</v>
      </c>
      <c r="D44" s="98" t="s">
        <v>339</v>
      </c>
      <c r="E44" s="160" t="s">
        <v>486</v>
      </c>
      <c r="F44" s="160"/>
      <c r="G44" s="161"/>
    </row>
    <row r="45" spans="2:7" ht="70.150000000000006" customHeight="1" x14ac:dyDescent="0.25">
      <c r="B45" s="171"/>
      <c r="C45" s="98" t="s">
        <v>435</v>
      </c>
      <c r="D45" s="103" t="s">
        <v>351</v>
      </c>
      <c r="E45" s="160" t="s">
        <v>487</v>
      </c>
      <c r="F45" s="160"/>
      <c r="G45" s="161"/>
    </row>
    <row r="46" spans="2:7" ht="52.9" customHeight="1" x14ac:dyDescent="0.25">
      <c r="B46" s="171"/>
      <c r="C46" s="103" t="s">
        <v>454</v>
      </c>
      <c r="D46" s="103" t="s">
        <v>351</v>
      </c>
      <c r="E46" s="202" t="s">
        <v>488</v>
      </c>
      <c r="F46" s="202"/>
      <c r="G46" s="203"/>
    </row>
    <row r="47" spans="2:7" ht="30" customHeight="1" thickBot="1" x14ac:dyDescent="0.3">
      <c r="B47" s="172"/>
      <c r="C47" s="61" t="s">
        <v>455</v>
      </c>
      <c r="D47" s="99" t="s">
        <v>339</v>
      </c>
      <c r="E47" s="173" t="s">
        <v>489</v>
      </c>
      <c r="F47" s="173"/>
      <c r="G47" s="174"/>
    </row>
    <row r="48" spans="2:7" ht="52.9" customHeight="1" thickBot="1" x14ac:dyDescent="0.3">
      <c r="B48" s="100" t="s">
        <v>492</v>
      </c>
      <c r="C48" s="101"/>
      <c r="D48" s="101"/>
      <c r="E48" s="101"/>
      <c r="F48" s="101"/>
      <c r="G48" s="102"/>
    </row>
    <row r="49" spans="2:7" ht="52.9" customHeight="1" thickBot="1" x14ac:dyDescent="0.3">
      <c r="B49" s="62" t="s">
        <v>335</v>
      </c>
      <c r="C49" s="63" t="s">
        <v>336</v>
      </c>
      <c r="D49" s="64" t="s">
        <v>337</v>
      </c>
      <c r="E49" s="199" t="s">
        <v>338</v>
      </c>
      <c r="F49" s="199"/>
      <c r="G49" s="200"/>
    </row>
    <row r="50" spans="2:7" ht="52.9" customHeight="1" x14ac:dyDescent="0.25">
      <c r="B50" s="154" t="s">
        <v>357</v>
      </c>
      <c r="C50" s="59" t="s">
        <v>358</v>
      </c>
      <c r="D50" s="59" t="s">
        <v>339</v>
      </c>
      <c r="E50" s="176" t="s">
        <v>359</v>
      </c>
      <c r="F50" s="176"/>
      <c r="G50" s="177"/>
    </row>
    <row r="51" spans="2:7" ht="30" customHeight="1" x14ac:dyDescent="0.25">
      <c r="B51" s="201"/>
      <c r="C51" s="57" t="s">
        <v>360</v>
      </c>
      <c r="D51" s="57" t="s">
        <v>339</v>
      </c>
      <c r="E51" s="160" t="s">
        <v>361</v>
      </c>
      <c r="F51" s="160"/>
      <c r="G51" s="161"/>
    </row>
    <row r="52" spans="2:7" ht="30" customHeight="1" thickBot="1" x14ac:dyDescent="0.3">
      <c r="B52" s="155"/>
      <c r="C52" s="58" t="s">
        <v>362</v>
      </c>
      <c r="D52" s="58" t="s">
        <v>339</v>
      </c>
      <c r="E52" s="173" t="s">
        <v>363</v>
      </c>
      <c r="F52" s="173"/>
      <c r="G52" s="174"/>
    </row>
    <row r="53" spans="2:7" ht="45" customHeight="1" x14ac:dyDescent="0.25">
      <c r="G53" s="1" t="s">
        <v>364</v>
      </c>
    </row>
    <row r="54" spans="2:7" ht="34.9" customHeight="1" x14ac:dyDescent="0.25"/>
    <row r="55" spans="2:7" ht="45" customHeight="1" x14ac:dyDescent="0.25"/>
    <row r="56" spans="2:7" ht="30" customHeight="1" x14ac:dyDescent="0.25"/>
    <row r="57" spans="2:7" ht="30" customHeight="1" x14ac:dyDescent="0.25"/>
  </sheetData>
  <mergeCells count="59">
    <mergeCell ref="B43:B47"/>
    <mergeCell ref="E44:G44"/>
    <mergeCell ref="E45:G45"/>
    <mergeCell ref="E46:G46"/>
    <mergeCell ref="E47:G47"/>
    <mergeCell ref="B39:G39"/>
    <mergeCell ref="E40:G40"/>
    <mergeCell ref="E36:G36"/>
    <mergeCell ref="E35:G35"/>
    <mergeCell ref="B32:B38"/>
    <mergeCell ref="E32:G32"/>
    <mergeCell ref="E33:G33"/>
    <mergeCell ref="E34:G34"/>
    <mergeCell ref="E38:G38"/>
    <mergeCell ref="E37:G37"/>
    <mergeCell ref="E28:G28"/>
    <mergeCell ref="E30:G30"/>
    <mergeCell ref="E31:G31"/>
    <mergeCell ref="E29:G29"/>
    <mergeCell ref="B22:B26"/>
    <mergeCell ref="E22:G22"/>
    <mergeCell ref="E23:G23"/>
    <mergeCell ref="E24:G24"/>
    <mergeCell ref="E25:G25"/>
    <mergeCell ref="E26:G26"/>
    <mergeCell ref="E49:G49"/>
    <mergeCell ref="B50:B52"/>
    <mergeCell ref="E50:G50"/>
    <mergeCell ref="E51:G51"/>
    <mergeCell ref="E52:G52"/>
    <mergeCell ref="B10:C10"/>
    <mergeCell ref="D10:E10"/>
    <mergeCell ref="F10:G10"/>
    <mergeCell ref="B11:C12"/>
    <mergeCell ref="D11:E11"/>
    <mergeCell ref="F11:G11"/>
    <mergeCell ref="D12:E12"/>
    <mergeCell ref="F12:G12"/>
    <mergeCell ref="B2:G2"/>
    <mergeCell ref="C3:G3"/>
    <mergeCell ref="C4:G4"/>
    <mergeCell ref="B5:C5"/>
    <mergeCell ref="B6:C9"/>
    <mergeCell ref="B41:B42"/>
    <mergeCell ref="E41:G41"/>
    <mergeCell ref="E42:G42"/>
    <mergeCell ref="E43:G43"/>
    <mergeCell ref="B13:G13"/>
    <mergeCell ref="B14:G14"/>
    <mergeCell ref="E15:G15"/>
    <mergeCell ref="B16:B21"/>
    <mergeCell ref="E16:G16"/>
    <mergeCell ref="E18:G18"/>
    <mergeCell ref="E19:G19"/>
    <mergeCell ref="E20:G20"/>
    <mergeCell ref="E21:G21"/>
    <mergeCell ref="E17:G17"/>
    <mergeCell ref="B27:B31"/>
    <mergeCell ref="E27:G27"/>
  </mergeCells>
  <pageMargins left="0.7" right="0.7" top="0.75" bottom="0.75" header="0.3" footer="0.3"/>
  <pageSetup scale="51" orientation="portrait" r:id="rId1"/>
  <headerFooter>
    <oddHeader>&amp;C&amp;"-,Bold"&amp;14HEALTH SYSTEMS DIVISION
HOUSING ASSISTANCE SERVICES  PROGRAM
SUMMARY REPORTING FORM</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8B6F-9EDB-492D-BB05-4475688DD940}">
  <dimension ref="B1:I51"/>
  <sheetViews>
    <sheetView showGridLines="0" tabSelected="1" zoomScale="80" zoomScaleNormal="80" workbookViewId="0">
      <selection activeCell="D23" sqref="D23"/>
    </sheetView>
  </sheetViews>
  <sheetFormatPr defaultColWidth="8.85546875" defaultRowHeight="16.5" x14ac:dyDescent="0.3"/>
  <cols>
    <col min="1" max="1" width="2.7109375" style="109" customWidth="1"/>
    <col min="2" max="2" width="38.7109375" style="109" bestFit="1" customWidth="1"/>
    <col min="3" max="4" width="25.7109375" style="109" customWidth="1"/>
    <col min="5" max="5" width="28.28515625" style="109" customWidth="1"/>
    <col min="6" max="8" width="25.7109375" style="109" customWidth="1"/>
    <col min="9" max="9" width="30.7109375" style="109" customWidth="1"/>
    <col min="10" max="16384" width="8.85546875" style="109"/>
  </cols>
  <sheetData>
    <row r="1" spans="2:9" ht="17.25" thickBot="1" x14ac:dyDescent="0.35"/>
    <row r="2" spans="2:9" ht="85.15" customHeight="1" thickBot="1" x14ac:dyDescent="0.35">
      <c r="B2" s="213" t="s">
        <v>372</v>
      </c>
      <c r="C2" s="214"/>
      <c r="D2" s="214"/>
      <c r="E2" s="214"/>
      <c r="F2" s="214"/>
      <c r="G2" s="214"/>
      <c r="H2" s="214"/>
      <c r="I2" s="215"/>
    </row>
    <row r="3" spans="2:9" ht="45" customHeight="1" x14ac:dyDescent="0.3">
      <c r="B3" s="225" t="s">
        <v>390</v>
      </c>
      <c r="C3" s="226"/>
      <c r="D3" s="226"/>
      <c r="E3" s="226"/>
      <c r="F3" s="226"/>
      <c r="G3" s="227"/>
      <c r="H3" s="216" t="s">
        <v>365</v>
      </c>
      <c r="I3" s="217"/>
    </row>
    <row r="4" spans="2:9" ht="27.6" customHeight="1" thickBot="1" x14ac:dyDescent="0.35">
      <c r="B4" s="110" t="s">
        <v>340</v>
      </c>
      <c r="C4" s="223"/>
      <c r="D4" s="224"/>
      <c r="E4" s="128" t="s">
        <v>344</v>
      </c>
      <c r="F4" s="223"/>
      <c r="G4" s="228"/>
      <c r="H4" s="218" t="s">
        <v>366</v>
      </c>
      <c r="I4" s="219"/>
    </row>
    <row r="5" spans="2:9" ht="27.6" customHeight="1" x14ac:dyDescent="0.3">
      <c r="B5" s="110" t="s">
        <v>343</v>
      </c>
      <c r="C5" s="223"/>
      <c r="D5" s="224"/>
      <c r="E5" s="128" t="s">
        <v>368</v>
      </c>
      <c r="F5" s="223"/>
      <c r="G5" s="228"/>
      <c r="H5" s="129" t="s">
        <v>367</v>
      </c>
      <c r="I5" s="113" t="s">
        <v>474</v>
      </c>
    </row>
    <row r="6" spans="2:9" ht="27" customHeight="1" x14ac:dyDescent="0.3">
      <c r="B6" s="110" t="s">
        <v>370</v>
      </c>
      <c r="C6" s="223"/>
      <c r="D6" s="224"/>
      <c r="E6" s="128" t="s">
        <v>369</v>
      </c>
      <c r="F6" s="223"/>
      <c r="G6" s="228"/>
      <c r="H6" s="130" t="s">
        <v>13</v>
      </c>
      <c r="I6" s="131">
        <f>IFERROR(INDEX('Data Validation'!H:H,MATCH('1. Quarterly Report Form'!I5:I5,'Data Validation'!G:G,0)),"")</f>
        <v>45214</v>
      </c>
    </row>
    <row r="7" spans="2:9" ht="25.15" customHeight="1" thickBot="1" x14ac:dyDescent="0.35">
      <c r="B7" s="132" t="s">
        <v>347</v>
      </c>
      <c r="C7" s="231"/>
      <c r="D7" s="232"/>
      <c r="E7" s="133" t="s">
        <v>349</v>
      </c>
      <c r="F7" s="243"/>
      <c r="G7" s="244"/>
      <c r="H7" s="249"/>
      <c r="I7" s="250"/>
    </row>
    <row r="8" spans="2:9" ht="45" customHeight="1" thickBot="1" x14ac:dyDescent="0.35">
      <c r="B8" s="245" t="s">
        <v>438</v>
      </c>
      <c r="C8" s="246"/>
      <c r="D8" s="246"/>
      <c r="E8" s="146"/>
      <c r="F8" s="247" t="str">
        <f>IFERROR(INDEX('Data Validation'!R:R,MATCH('1. Quarterly Report Form'!E8,'Data Validation'!Q:Q,0)),'Data Validation'!$R$4)</f>
        <v>Please select if your organization requires a Budget Update using the dropdown to the left.</v>
      </c>
      <c r="G8" s="247"/>
      <c r="H8" s="247"/>
      <c r="I8" s="248"/>
    </row>
    <row r="9" spans="2:9" ht="45" customHeight="1" x14ac:dyDescent="0.3">
      <c r="B9" s="240" t="s">
        <v>447</v>
      </c>
      <c r="C9" s="241"/>
      <c r="D9" s="241"/>
      <c r="E9" s="241"/>
      <c r="F9" s="241"/>
      <c r="G9" s="241"/>
      <c r="H9" s="241"/>
      <c r="I9" s="242"/>
    </row>
    <row r="10" spans="2:9" ht="45" customHeight="1" x14ac:dyDescent="0.3">
      <c r="B10" s="116" t="s">
        <v>371</v>
      </c>
      <c r="C10" s="117" t="s">
        <v>383</v>
      </c>
      <c r="D10" s="134" t="s">
        <v>434</v>
      </c>
      <c r="E10" s="135">
        <f>IFERROR(INDEX('Data Validation'!I:I,MATCH('1. Quarterly Report Form'!$I$5,'Data Validation'!$G:$G,0)),"Month 1")</f>
        <v>45108</v>
      </c>
      <c r="F10" s="135">
        <f>IFERROR(INDEX('Data Validation'!J:J,MATCH('1. Quarterly Report Form'!$I$5,'Data Validation'!$G:$G,0)),"Month 1")</f>
        <v>45139</v>
      </c>
      <c r="G10" s="135">
        <f>IFERROR(INDEX('Data Validation'!K:K,MATCH('1. Quarterly Report Form'!$I$5,'Data Validation'!$G:$G,0)),"Month 1")</f>
        <v>45170</v>
      </c>
      <c r="H10" s="135" t="str">
        <f>_xlfn.CONCAT("Total"," ",INDEX('Data Validation'!F:F,MATCH('1. Quarterly Report Form'!I5,'Data Validation'!G:G,0))," Spend")</f>
        <v>Total Q1 2023 Spend</v>
      </c>
      <c r="I10" s="136" t="s">
        <v>433</v>
      </c>
    </row>
    <row r="11" spans="2:9" ht="25.15" customHeight="1" x14ac:dyDescent="0.3">
      <c r="B11" s="118" t="s">
        <v>383</v>
      </c>
      <c r="C11" s="66">
        <f>IFERROR(INDEX('Smartsheet Export'!H:H,MATCH('Data Validation'!$A$1,'Smartsheet Export'!$O:$O,0)),0)</f>
        <v>0</v>
      </c>
      <c r="D11" s="66"/>
      <c r="E11" s="67"/>
      <c r="F11" s="67"/>
      <c r="G11" s="67"/>
      <c r="H11" s="66">
        <f t="shared" ref="H11:H22" si="0">SUM(E11:G11)</f>
        <v>0</v>
      </c>
      <c r="I11" s="65">
        <f>IFERROR(C11-D11-H11,0)</f>
        <v>0</v>
      </c>
    </row>
    <row r="12" spans="2:9" ht="25.15" customHeight="1" x14ac:dyDescent="0.3">
      <c r="B12" s="118" t="s">
        <v>293</v>
      </c>
      <c r="C12" s="66">
        <f>IFERROR(INDEX('Smartsheet Export'!AE:AE,MATCH('1. Quarterly Report Form'!$C$4,'Smartsheet Export'!$O:$O,0)),0)</f>
        <v>0</v>
      </c>
      <c r="D12" s="66"/>
      <c r="E12" s="67"/>
      <c r="F12" s="67"/>
      <c r="G12" s="67"/>
      <c r="H12" s="66">
        <f t="shared" si="0"/>
        <v>0</v>
      </c>
      <c r="I12" s="65">
        <f t="shared" ref="I12:I40" si="1">IFERROR(C12-D12-H12,0)</f>
        <v>0</v>
      </c>
    </row>
    <row r="13" spans="2:9" ht="25.15" customHeight="1" x14ac:dyDescent="0.3">
      <c r="B13" s="118" t="s">
        <v>421</v>
      </c>
      <c r="C13" s="66">
        <f>IFERROR(INDEX('Smartsheet Export'!AF:AF,MATCH('1. Quarterly Report Form'!$C$4,'Smartsheet Export'!$O:$O,0)),0)</f>
        <v>0</v>
      </c>
      <c r="D13" s="66"/>
      <c r="E13" s="67"/>
      <c r="F13" s="67"/>
      <c r="G13" s="67"/>
      <c r="H13" s="66">
        <f t="shared" si="0"/>
        <v>0</v>
      </c>
      <c r="I13" s="65">
        <f t="shared" si="1"/>
        <v>0</v>
      </c>
    </row>
    <row r="14" spans="2:9" ht="25.15" customHeight="1" x14ac:dyDescent="0.3">
      <c r="B14" s="118" t="s">
        <v>296</v>
      </c>
      <c r="C14" s="66">
        <f>IFERROR(INDEX('Smartsheet Export'!AG:AG,MATCH('1. Quarterly Report Form'!$C$4,'Smartsheet Export'!$O:$O,0)),0)</f>
        <v>0</v>
      </c>
      <c r="D14" s="66"/>
      <c r="E14" s="67"/>
      <c r="F14" s="67"/>
      <c r="G14" s="67"/>
      <c r="H14" s="66">
        <f t="shared" si="0"/>
        <v>0</v>
      </c>
      <c r="I14" s="65">
        <f t="shared" si="1"/>
        <v>0</v>
      </c>
    </row>
    <row r="15" spans="2:9" ht="25.15" customHeight="1" x14ac:dyDescent="0.3">
      <c r="B15" s="118" t="s">
        <v>297</v>
      </c>
      <c r="C15" s="66">
        <f>IFERROR(INDEX('Smartsheet Export'!AH:AH,MATCH('1. Quarterly Report Form'!$C$4,'Smartsheet Export'!$O:$O,0)),0)</f>
        <v>0</v>
      </c>
      <c r="D15" s="66"/>
      <c r="E15" s="67"/>
      <c r="F15" s="67"/>
      <c r="G15" s="67"/>
      <c r="H15" s="66">
        <f t="shared" si="0"/>
        <v>0</v>
      </c>
      <c r="I15" s="65">
        <f t="shared" si="1"/>
        <v>0</v>
      </c>
    </row>
    <row r="16" spans="2:9" ht="25.15" customHeight="1" x14ac:dyDescent="0.3">
      <c r="B16" s="118" t="s">
        <v>298</v>
      </c>
      <c r="C16" s="66">
        <f>IFERROR(INDEX('Smartsheet Export'!AI:AI,MATCH('1. Quarterly Report Form'!$C$4,'Smartsheet Export'!$O:$O,0)),0)</f>
        <v>0</v>
      </c>
      <c r="D16" s="66"/>
      <c r="E16" s="67"/>
      <c r="F16" s="67"/>
      <c r="G16" s="67"/>
      <c r="H16" s="66">
        <f t="shared" si="0"/>
        <v>0</v>
      </c>
      <c r="I16" s="65">
        <f t="shared" si="1"/>
        <v>0</v>
      </c>
    </row>
    <row r="17" spans="2:9" ht="25.15" customHeight="1" x14ac:dyDescent="0.3">
      <c r="B17" s="118" t="s">
        <v>299</v>
      </c>
      <c r="C17" s="66">
        <f>IFERROR(INDEX('Smartsheet Export'!AJ:AJ,MATCH('1. Quarterly Report Form'!$C$4,'Smartsheet Export'!$O:$O,0)),0)</f>
        <v>0</v>
      </c>
      <c r="D17" s="66"/>
      <c r="E17" s="67"/>
      <c r="F17" s="67"/>
      <c r="G17" s="67"/>
      <c r="H17" s="66">
        <f t="shared" si="0"/>
        <v>0</v>
      </c>
      <c r="I17" s="65">
        <f t="shared" si="1"/>
        <v>0</v>
      </c>
    </row>
    <row r="18" spans="2:9" ht="25.15" customHeight="1" x14ac:dyDescent="0.3">
      <c r="B18" s="118" t="s">
        <v>300</v>
      </c>
      <c r="C18" s="66">
        <f>IFERROR(INDEX('Smartsheet Export'!AK:AK,MATCH('1. Quarterly Report Form'!$C$4,'Smartsheet Export'!$O:$O,0)),0)</f>
        <v>0</v>
      </c>
      <c r="D18" s="66"/>
      <c r="E18" s="67"/>
      <c r="F18" s="67"/>
      <c r="G18" s="67"/>
      <c r="H18" s="66">
        <f t="shared" si="0"/>
        <v>0</v>
      </c>
      <c r="I18" s="65">
        <f t="shared" si="1"/>
        <v>0</v>
      </c>
    </row>
    <row r="19" spans="2:9" ht="25.15" customHeight="1" x14ac:dyDescent="0.3">
      <c r="B19" s="118" t="s">
        <v>301</v>
      </c>
      <c r="C19" s="66">
        <f>IFERROR(INDEX('Smartsheet Export'!AL:AL,MATCH('1. Quarterly Report Form'!$C$4,'Smartsheet Export'!$O:$O,0)),0)</f>
        <v>0</v>
      </c>
      <c r="D19" s="66"/>
      <c r="E19" s="67"/>
      <c r="F19" s="67"/>
      <c r="G19" s="67"/>
      <c r="H19" s="66">
        <f t="shared" si="0"/>
        <v>0</v>
      </c>
      <c r="I19" s="65">
        <f t="shared" si="1"/>
        <v>0</v>
      </c>
    </row>
    <row r="20" spans="2:9" ht="25.15" customHeight="1" x14ac:dyDescent="0.3">
      <c r="B20" s="118" t="s">
        <v>302</v>
      </c>
      <c r="C20" s="66">
        <f>IFERROR(INDEX('Smartsheet Export'!AM:AM,MATCH('1. Quarterly Report Form'!$C$4,'Smartsheet Export'!$O:$O,0)),0)</f>
        <v>0</v>
      </c>
      <c r="D20" s="66"/>
      <c r="E20" s="67"/>
      <c r="F20" s="67"/>
      <c r="G20" s="67"/>
      <c r="H20" s="66">
        <f t="shared" si="0"/>
        <v>0</v>
      </c>
      <c r="I20" s="65">
        <f t="shared" si="1"/>
        <v>0</v>
      </c>
    </row>
    <row r="21" spans="2:9" ht="25.15" customHeight="1" x14ac:dyDescent="0.3">
      <c r="B21" s="118" t="s">
        <v>303</v>
      </c>
      <c r="C21" s="66">
        <f>IFERROR(INDEX('Smartsheet Export'!AN:AN,MATCH('1. Quarterly Report Form'!$C$4,'Smartsheet Export'!$O:$O,0)),0)</f>
        <v>0</v>
      </c>
      <c r="D21" s="66"/>
      <c r="E21" s="67"/>
      <c r="F21" s="67"/>
      <c r="G21" s="67"/>
      <c r="H21" s="66">
        <f t="shared" si="0"/>
        <v>0</v>
      </c>
      <c r="I21" s="65">
        <f t="shared" si="1"/>
        <v>0</v>
      </c>
    </row>
    <row r="22" spans="2:9" ht="25.15" customHeight="1" x14ac:dyDescent="0.3">
      <c r="B22" s="118" t="s">
        <v>422</v>
      </c>
      <c r="C22" s="66">
        <f>IFERROR(INDEX('Smartsheet Export'!AO:AO,MATCH('1. Quarterly Report Form'!$C$4,'Smartsheet Export'!$O:$O,0)),0)</f>
        <v>0</v>
      </c>
      <c r="D22" s="66"/>
      <c r="E22" s="67"/>
      <c r="F22" s="67"/>
      <c r="G22" s="67"/>
      <c r="H22" s="66">
        <f t="shared" si="0"/>
        <v>0</v>
      </c>
      <c r="I22" s="65">
        <f t="shared" si="1"/>
        <v>0</v>
      </c>
    </row>
    <row r="23" spans="2:9" ht="25.15" customHeight="1" x14ac:dyDescent="0.3">
      <c r="B23" s="119" t="s">
        <v>430</v>
      </c>
      <c r="C23" s="66">
        <f>IFERROR(INDEX('Smartsheet Export'!AP:AP,MATCH('1. Quarterly Report Form'!$C$4,'Smartsheet Export'!$O:$O,0)),0)</f>
        <v>0</v>
      </c>
      <c r="D23" s="66">
        <f>SUM(D11:D22)</f>
        <v>0</v>
      </c>
      <c r="E23" s="66">
        <f>SUM(E11:E22)</f>
        <v>0</v>
      </c>
      <c r="F23" s="66">
        <f>SUM(F11:F22)</f>
        <v>0</v>
      </c>
      <c r="G23" s="66">
        <f>SUM(G11:G22)</f>
        <v>0</v>
      </c>
      <c r="H23" s="66">
        <f>SUM(H11:H22)</f>
        <v>0</v>
      </c>
      <c r="I23" s="65">
        <f t="shared" si="1"/>
        <v>0</v>
      </c>
    </row>
    <row r="24" spans="2:9" ht="25.15" customHeight="1" x14ac:dyDescent="0.3">
      <c r="B24" s="118" t="s">
        <v>307</v>
      </c>
      <c r="C24" s="66">
        <f>IFERROR(INDEX('Smartsheet Export'!AQ:AQ,MATCH('1. Quarterly Report Form'!$C$4,'Smartsheet Export'!$O:$O,0)),0)</f>
        <v>0</v>
      </c>
      <c r="D24" s="66"/>
      <c r="E24" s="67"/>
      <c r="F24" s="67"/>
      <c r="G24" s="67"/>
      <c r="H24" s="66">
        <f t="shared" ref="H24:H38" si="2">SUM(E24:G24)</f>
        <v>0</v>
      </c>
      <c r="I24" s="65">
        <f t="shared" si="1"/>
        <v>0</v>
      </c>
    </row>
    <row r="25" spans="2:9" ht="25.15" customHeight="1" x14ac:dyDescent="0.3">
      <c r="B25" s="118" t="s">
        <v>308</v>
      </c>
      <c r="C25" s="66">
        <f>IFERROR(INDEX('Smartsheet Export'!AR:AR,MATCH('1. Quarterly Report Form'!$C$4,'Smartsheet Export'!$O:$O,0)),0)</f>
        <v>0</v>
      </c>
      <c r="D25" s="66"/>
      <c r="E25" s="67"/>
      <c r="F25" s="67"/>
      <c r="G25" s="67"/>
      <c r="H25" s="66">
        <f t="shared" si="2"/>
        <v>0</v>
      </c>
      <c r="I25" s="65">
        <f t="shared" si="1"/>
        <v>0</v>
      </c>
    </row>
    <row r="26" spans="2:9" ht="25.15" customHeight="1" x14ac:dyDescent="0.3">
      <c r="B26" s="118" t="s">
        <v>309</v>
      </c>
      <c r="C26" s="66">
        <f>IFERROR(INDEX('Smartsheet Export'!AS:AS,MATCH('1. Quarterly Report Form'!$C$4,'Smartsheet Export'!$O:$O,0)),0)</f>
        <v>0</v>
      </c>
      <c r="D26" s="66"/>
      <c r="E26" s="67"/>
      <c r="F26" s="67"/>
      <c r="G26" s="67"/>
      <c r="H26" s="66">
        <f t="shared" si="2"/>
        <v>0</v>
      </c>
      <c r="I26" s="65">
        <f t="shared" si="1"/>
        <v>0</v>
      </c>
    </row>
    <row r="27" spans="2:9" ht="25.15" customHeight="1" x14ac:dyDescent="0.3">
      <c r="B27" s="118" t="s">
        <v>423</v>
      </c>
      <c r="C27" s="66">
        <f>IFERROR(INDEX('Smartsheet Export'!AT:AT,MATCH('1. Quarterly Report Form'!$C$4,'Smartsheet Export'!$O:$O,0)),0)</f>
        <v>0</v>
      </c>
      <c r="D27" s="66"/>
      <c r="E27" s="67"/>
      <c r="F27" s="67"/>
      <c r="G27" s="67"/>
      <c r="H27" s="66">
        <f t="shared" si="2"/>
        <v>0</v>
      </c>
      <c r="I27" s="65">
        <f t="shared" si="1"/>
        <v>0</v>
      </c>
    </row>
    <row r="28" spans="2:9" ht="25.15" customHeight="1" x14ac:dyDescent="0.3">
      <c r="B28" s="118" t="s">
        <v>424</v>
      </c>
      <c r="C28" s="66">
        <f>IFERROR(INDEX('Smartsheet Export'!AU:AU,MATCH('1. Quarterly Report Form'!$C$4,'Smartsheet Export'!$O:$O,0)),0)</f>
        <v>0</v>
      </c>
      <c r="D28" s="66"/>
      <c r="E28" s="67"/>
      <c r="F28" s="67"/>
      <c r="G28" s="67"/>
      <c r="H28" s="66">
        <f t="shared" si="2"/>
        <v>0</v>
      </c>
      <c r="I28" s="65">
        <f t="shared" si="1"/>
        <v>0</v>
      </c>
    </row>
    <row r="29" spans="2:9" ht="25.15" customHeight="1" x14ac:dyDescent="0.3">
      <c r="B29" s="118" t="s">
        <v>315</v>
      </c>
      <c r="C29" s="66">
        <f>IFERROR(INDEX('Smartsheet Export'!AV:AV,MATCH('1. Quarterly Report Form'!$C$4,'Smartsheet Export'!$O:$O,0)),0)</f>
        <v>0</v>
      </c>
      <c r="D29" s="66"/>
      <c r="E29" s="67"/>
      <c r="F29" s="67"/>
      <c r="G29" s="67"/>
      <c r="H29" s="66">
        <f t="shared" si="2"/>
        <v>0</v>
      </c>
      <c r="I29" s="65">
        <f t="shared" si="1"/>
        <v>0</v>
      </c>
    </row>
    <row r="30" spans="2:9" ht="25.15" customHeight="1" x14ac:dyDescent="0.3">
      <c r="B30" s="118" t="s">
        <v>310</v>
      </c>
      <c r="C30" s="66">
        <f>IFERROR(INDEX('Smartsheet Export'!AW:AW,MATCH('1. Quarterly Report Form'!$C$4,'Smartsheet Export'!$O:$O,0)),0)</f>
        <v>0</v>
      </c>
      <c r="D30" s="66"/>
      <c r="E30" s="67"/>
      <c r="F30" s="67"/>
      <c r="G30" s="67"/>
      <c r="H30" s="66">
        <f t="shared" si="2"/>
        <v>0</v>
      </c>
      <c r="I30" s="65">
        <f t="shared" si="1"/>
        <v>0</v>
      </c>
    </row>
    <row r="31" spans="2:9" ht="25.15" customHeight="1" x14ac:dyDescent="0.3">
      <c r="B31" s="118" t="s">
        <v>425</v>
      </c>
      <c r="C31" s="66">
        <f>IFERROR(INDEX('Smartsheet Export'!AX:AX,MATCH('1. Quarterly Report Form'!$C$4,'Smartsheet Export'!$O:$O,0)),0)</f>
        <v>0</v>
      </c>
      <c r="D31" s="66"/>
      <c r="E31" s="67"/>
      <c r="F31" s="67"/>
      <c r="G31" s="67"/>
      <c r="H31" s="66">
        <f t="shared" si="2"/>
        <v>0</v>
      </c>
      <c r="I31" s="65">
        <f t="shared" si="1"/>
        <v>0</v>
      </c>
    </row>
    <row r="32" spans="2:9" ht="25.15" customHeight="1" x14ac:dyDescent="0.3">
      <c r="B32" s="118" t="s">
        <v>426</v>
      </c>
      <c r="C32" s="66">
        <f>IFERROR(INDEX('Smartsheet Export'!AY:AY,MATCH('1. Quarterly Report Form'!$C$4,'Smartsheet Export'!$O:$O,0)),0)</f>
        <v>0</v>
      </c>
      <c r="D32" s="66"/>
      <c r="E32" s="67"/>
      <c r="F32" s="67"/>
      <c r="G32" s="67"/>
      <c r="H32" s="66">
        <f t="shared" si="2"/>
        <v>0</v>
      </c>
      <c r="I32" s="65">
        <f t="shared" si="1"/>
        <v>0</v>
      </c>
    </row>
    <row r="33" spans="2:9" ht="25.15" customHeight="1" x14ac:dyDescent="0.3">
      <c r="B33" s="118" t="s">
        <v>427</v>
      </c>
      <c r="C33" s="66">
        <f>IFERROR(INDEX('Smartsheet Export'!AZ:AZ,MATCH('1. Quarterly Report Form'!$C$4,'Smartsheet Export'!$O:$O,0)),0)</f>
        <v>0</v>
      </c>
      <c r="D33" s="66"/>
      <c r="E33" s="67"/>
      <c r="F33" s="67"/>
      <c r="G33" s="67"/>
      <c r="H33" s="66">
        <f t="shared" si="2"/>
        <v>0</v>
      </c>
      <c r="I33" s="65">
        <f t="shared" si="1"/>
        <v>0</v>
      </c>
    </row>
    <row r="34" spans="2:9" ht="25.15" customHeight="1" x14ac:dyDescent="0.3">
      <c r="B34" s="118" t="s">
        <v>313</v>
      </c>
      <c r="C34" s="66">
        <f>IFERROR(INDEX('Smartsheet Export'!BA:BA,MATCH('1. Quarterly Report Form'!$C$4,'Smartsheet Export'!$O:$O,0)),0)</f>
        <v>0</v>
      </c>
      <c r="D34" s="66"/>
      <c r="E34" s="67"/>
      <c r="F34" s="67"/>
      <c r="G34" s="67"/>
      <c r="H34" s="66">
        <f t="shared" si="2"/>
        <v>0</v>
      </c>
      <c r="I34" s="65">
        <f t="shared" si="1"/>
        <v>0</v>
      </c>
    </row>
    <row r="35" spans="2:9" ht="25.15" customHeight="1" x14ac:dyDescent="0.3">
      <c r="B35" s="118" t="s">
        <v>428</v>
      </c>
      <c r="C35" s="66">
        <f>IFERROR(INDEX('Smartsheet Export'!BB:BB,MATCH('1. Quarterly Report Form'!$C$4,'Smartsheet Export'!$O:$O,0)),0)</f>
        <v>0</v>
      </c>
      <c r="D35" s="66"/>
      <c r="E35" s="67"/>
      <c r="F35" s="67"/>
      <c r="G35" s="67"/>
      <c r="H35" s="66">
        <f t="shared" si="2"/>
        <v>0</v>
      </c>
      <c r="I35" s="65">
        <f t="shared" si="1"/>
        <v>0</v>
      </c>
    </row>
    <row r="36" spans="2:9" ht="25.15" customHeight="1" x14ac:dyDescent="0.3">
      <c r="B36" s="118" t="s">
        <v>316</v>
      </c>
      <c r="C36" s="66">
        <f>IFERROR(INDEX('Smartsheet Export'!BC:BC,MATCH('1. Quarterly Report Form'!$C$4,'Smartsheet Export'!$O:$O,0)),0)</f>
        <v>0</v>
      </c>
      <c r="D36" s="66"/>
      <c r="E36" s="67"/>
      <c r="F36" s="67"/>
      <c r="G36" s="67"/>
      <c r="H36" s="66">
        <f t="shared" si="2"/>
        <v>0</v>
      </c>
      <c r="I36" s="65">
        <f t="shared" si="1"/>
        <v>0</v>
      </c>
    </row>
    <row r="37" spans="2:9" ht="25.15" customHeight="1" x14ac:dyDescent="0.3">
      <c r="B37" s="118" t="s">
        <v>317</v>
      </c>
      <c r="C37" s="66">
        <f>IFERROR(INDEX('Smartsheet Export'!BD:BD,MATCH('1. Quarterly Report Form'!$C$4,'Smartsheet Export'!$O:$O,0)),0)</f>
        <v>0</v>
      </c>
      <c r="D37" s="66"/>
      <c r="E37" s="67"/>
      <c r="F37" s="67"/>
      <c r="G37" s="67"/>
      <c r="H37" s="66">
        <f t="shared" si="2"/>
        <v>0</v>
      </c>
      <c r="I37" s="65">
        <f t="shared" si="1"/>
        <v>0</v>
      </c>
    </row>
    <row r="38" spans="2:9" ht="25.15" customHeight="1" x14ac:dyDescent="0.3">
      <c r="B38" s="118" t="s">
        <v>429</v>
      </c>
      <c r="C38" s="66">
        <f>IFERROR(INDEX('Smartsheet Export'!BE:BE,MATCH('1. Quarterly Report Form'!$C$4,'Smartsheet Export'!$O:$O,0)),0)</f>
        <v>0</v>
      </c>
      <c r="D38" s="66"/>
      <c r="E38" s="67"/>
      <c r="F38" s="67"/>
      <c r="G38" s="67"/>
      <c r="H38" s="66">
        <f t="shared" si="2"/>
        <v>0</v>
      </c>
      <c r="I38" s="65">
        <f t="shared" si="1"/>
        <v>0</v>
      </c>
    </row>
    <row r="39" spans="2:9" ht="25.15" customHeight="1" x14ac:dyDescent="0.3">
      <c r="B39" s="119" t="s">
        <v>431</v>
      </c>
      <c r="C39" s="66">
        <f>IFERROR(INDEX('Smartsheet Export'!BF:BF,MATCH('1. Quarterly Report Form'!$C$4,'Smartsheet Export'!$O:$O,0)),0)</f>
        <v>0</v>
      </c>
      <c r="D39" s="66">
        <f>SUM(D24:D38)</f>
        <v>0</v>
      </c>
      <c r="E39" s="66">
        <f>SUM(E24:E38)</f>
        <v>0</v>
      </c>
      <c r="F39" s="66">
        <f>SUM(F24:F38)</f>
        <v>0</v>
      </c>
      <c r="G39" s="66">
        <f>SUM(G24:G38)</f>
        <v>0</v>
      </c>
      <c r="H39" s="66">
        <f>SUM(H24:H38)</f>
        <v>0</v>
      </c>
      <c r="I39" s="65">
        <f t="shared" si="1"/>
        <v>0</v>
      </c>
    </row>
    <row r="40" spans="2:9" ht="25.15" customHeight="1" thickBot="1" x14ac:dyDescent="0.35">
      <c r="B40" s="119" t="s">
        <v>432</v>
      </c>
      <c r="C40" s="66">
        <f t="shared" ref="C40:H40" si="3">C23+C39</f>
        <v>0</v>
      </c>
      <c r="D40" s="66">
        <f t="shared" si="3"/>
        <v>0</v>
      </c>
      <c r="E40" s="66">
        <f t="shared" si="3"/>
        <v>0</v>
      </c>
      <c r="F40" s="66">
        <f t="shared" si="3"/>
        <v>0</v>
      </c>
      <c r="G40" s="66">
        <f t="shared" si="3"/>
        <v>0</v>
      </c>
      <c r="H40" s="66">
        <f t="shared" si="3"/>
        <v>0</v>
      </c>
      <c r="I40" s="65">
        <f t="shared" si="1"/>
        <v>0</v>
      </c>
    </row>
    <row r="41" spans="2:9" ht="45" customHeight="1" x14ac:dyDescent="0.3">
      <c r="B41" s="220" t="s">
        <v>379</v>
      </c>
      <c r="C41" s="221"/>
      <c r="D41" s="221"/>
      <c r="E41" s="221"/>
      <c r="F41" s="221"/>
      <c r="G41" s="221"/>
      <c r="H41" s="221"/>
      <c r="I41" s="222"/>
    </row>
    <row r="42" spans="2:9" ht="34.9" customHeight="1" x14ac:dyDescent="0.3">
      <c r="B42" s="137" t="s">
        <v>392</v>
      </c>
      <c r="C42" s="257"/>
      <c r="D42" s="258"/>
      <c r="E42" s="259"/>
      <c r="F42" s="254" t="s">
        <v>393</v>
      </c>
      <c r="G42" s="255"/>
      <c r="H42" s="211"/>
      <c r="I42" s="212"/>
    </row>
    <row r="43" spans="2:9" ht="34.9" customHeight="1" x14ac:dyDescent="0.3">
      <c r="B43" s="138" t="s">
        <v>18</v>
      </c>
      <c r="C43" s="147"/>
      <c r="D43" s="139" t="s">
        <v>19</v>
      </c>
      <c r="E43" s="148"/>
      <c r="F43" s="140" t="s">
        <v>20</v>
      </c>
      <c r="G43" s="148"/>
      <c r="H43" s="140" t="s">
        <v>21</v>
      </c>
      <c r="I43" s="149"/>
    </row>
    <row r="44" spans="2:9" ht="45" customHeight="1" x14ac:dyDescent="0.3">
      <c r="B44" s="118" t="s">
        <v>479</v>
      </c>
      <c r="C44" s="141" t="s">
        <v>22</v>
      </c>
      <c r="D44" s="141" t="s">
        <v>23</v>
      </c>
      <c r="E44" s="141" t="s">
        <v>24</v>
      </c>
      <c r="F44" s="141" t="s">
        <v>25</v>
      </c>
      <c r="G44" s="254" t="s">
        <v>26</v>
      </c>
      <c r="H44" s="255"/>
      <c r="I44" s="256"/>
    </row>
    <row r="45" spans="2:9" ht="34.9" customHeight="1" x14ac:dyDescent="0.3">
      <c r="B45" s="138" t="s">
        <v>27</v>
      </c>
      <c r="C45" s="150"/>
      <c r="D45" s="150"/>
      <c r="E45" s="150"/>
      <c r="F45" s="150"/>
      <c r="G45" s="251"/>
      <c r="H45" s="252"/>
      <c r="I45" s="253"/>
    </row>
    <row r="46" spans="2:9" ht="45" customHeight="1" thickBot="1" x14ac:dyDescent="0.35">
      <c r="B46" s="142" t="s">
        <v>391</v>
      </c>
      <c r="C46" s="233" t="s">
        <v>28</v>
      </c>
      <c r="D46" s="233"/>
      <c r="E46" s="233"/>
      <c r="F46" s="233"/>
      <c r="G46" s="233"/>
      <c r="H46" s="233"/>
      <c r="I46" s="234"/>
    </row>
    <row r="47" spans="2:9" ht="45" customHeight="1" x14ac:dyDescent="0.3">
      <c r="B47" s="235" t="s">
        <v>399</v>
      </c>
      <c r="C47" s="236"/>
      <c r="D47" s="236"/>
      <c r="E47" s="236"/>
      <c r="F47" s="236"/>
      <c r="G47" s="236"/>
      <c r="H47" s="236"/>
      <c r="I47" s="237"/>
    </row>
    <row r="48" spans="2:9" ht="45" customHeight="1" x14ac:dyDescent="0.3">
      <c r="B48" s="118" t="s">
        <v>29</v>
      </c>
      <c r="C48" s="153" t="s">
        <v>30</v>
      </c>
      <c r="D48" s="143" t="s">
        <v>31</v>
      </c>
      <c r="E48" s="152" t="s">
        <v>30</v>
      </c>
      <c r="F48" s="144" t="s">
        <v>32</v>
      </c>
      <c r="G48" s="152" t="s">
        <v>30</v>
      </c>
      <c r="H48" s="144" t="s">
        <v>473</v>
      </c>
      <c r="I48" s="151"/>
    </row>
    <row r="49" spans="2:9" ht="55.15" customHeight="1" x14ac:dyDescent="0.3">
      <c r="B49" s="118" t="s">
        <v>33</v>
      </c>
      <c r="C49" s="238" t="s">
        <v>28</v>
      </c>
      <c r="D49" s="238"/>
      <c r="E49" s="238"/>
      <c r="F49" s="238"/>
      <c r="G49" s="238"/>
      <c r="H49" s="238"/>
      <c r="I49" s="239"/>
    </row>
    <row r="50" spans="2:9" ht="55.15" customHeight="1" x14ac:dyDescent="0.3">
      <c r="B50" s="118" t="s">
        <v>401</v>
      </c>
      <c r="C50" s="238" t="s">
        <v>28</v>
      </c>
      <c r="D50" s="238"/>
      <c r="E50" s="238"/>
      <c r="F50" s="238"/>
      <c r="G50" s="238"/>
      <c r="H50" s="238"/>
      <c r="I50" s="239"/>
    </row>
    <row r="51" spans="2:9" ht="55.15" customHeight="1" thickBot="1" x14ac:dyDescent="0.35">
      <c r="B51" s="145" t="s">
        <v>34</v>
      </c>
      <c r="C51" s="229" t="s">
        <v>28</v>
      </c>
      <c r="D51" s="229"/>
      <c r="E51" s="229"/>
      <c r="F51" s="229"/>
      <c r="G51" s="229"/>
      <c r="H51" s="229"/>
      <c r="I51" s="230"/>
    </row>
  </sheetData>
  <sheetProtection algorithmName="SHA-512" hashValue="sECtFKyQ+taV9zP38nOnnxq2xYq48QDmtL0ljy+oRnbcW8qLby3Bb3/3ZTRbCFFVsGjrqcRMI9lTQZaGnr/BhA==" saltValue="kr/17XgtbEhYRsGy073GGw==" spinCount="100000" sheet="1" objects="1" scenarios="1" formatCells="0" formatColumns="0" formatRows="0"/>
  <mergeCells count="27">
    <mergeCell ref="C51:I51"/>
    <mergeCell ref="C6:D6"/>
    <mergeCell ref="C7:D7"/>
    <mergeCell ref="C46:I46"/>
    <mergeCell ref="B47:I47"/>
    <mergeCell ref="C49:I49"/>
    <mergeCell ref="C50:I50"/>
    <mergeCell ref="B9:I9"/>
    <mergeCell ref="F7:G7"/>
    <mergeCell ref="B8:D8"/>
    <mergeCell ref="F8:I8"/>
    <mergeCell ref="H7:I7"/>
    <mergeCell ref="G45:I45"/>
    <mergeCell ref="G44:I44"/>
    <mergeCell ref="C42:E42"/>
    <mergeCell ref="F42:G42"/>
    <mergeCell ref="H42:I42"/>
    <mergeCell ref="B2:I2"/>
    <mergeCell ref="H3:I3"/>
    <mergeCell ref="H4:I4"/>
    <mergeCell ref="B41:I41"/>
    <mergeCell ref="C4:D4"/>
    <mergeCell ref="C5:D5"/>
    <mergeCell ref="B3:G3"/>
    <mergeCell ref="F4:G4"/>
    <mergeCell ref="F5:G5"/>
    <mergeCell ref="F6:G6"/>
  </mergeCells>
  <conditionalFormatting sqref="I11">
    <cfRule type="cellIs" dxfId="53" priority="27" operator="lessThan">
      <formula>0</formula>
    </cfRule>
  </conditionalFormatting>
  <conditionalFormatting sqref="I12">
    <cfRule type="cellIs" dxfId="52" priority="14" operator="lessThan">
      <formula>0</formula>
    </cfRule>
  </conditionalFormatting>
  <conditionalFormatting sqref="I13">
    <cfRule type="cellIs" dxfId="51" priority="13" operator="lessThan">
      <formula>0</formula>
    </cfRule>
  </conditionalFormatting>
  <conditionalFormatting sqref="I14">
    <cfRule type="cellIs" dxfId="50" priority="12" operator="lessThan">
      <formula>0</formula>
    </cfRule>
  </conditionalFormatting>
  <conditionalFormatting sqref="I15">
    <cfRule type="cellIs" dxfId="49" priority="11" operator="lessThan">
      <formula>0</formula>
    </cfRule>
  </conditionalFormatting>
  <conditionalFormatting sqref="I16">
    <cfRule type="cellIs" dxfId="48" priority="10" operator="lessThan">
      <formula>0</formula>
    </cfRule>
  </conditionalFormatting>
  <conditionalFormatting sqref="I17">
    <cfRule type="cellIs" dxfId="47" priority="9" operator="lessThan">
      <formula>0</formula>
    </cfRule>
  </conditionalFormatting>
  <conditionalFormatting sqref="I18">
    <cfRule type="cellIs" dxfId="46" priority="8" operator="lessThan">
      <formula>0</formula>
    </cfRule>
  </conditionalFormatting>
  <conditionalFormatting sqref="I19">
    <cfRule type="cellIs" dxfId="45" priority="7" operator="lessThan">
      <formula>0</formula>
    </cfRule>
  </conditionalFormatting>
  <conditionalFormatting sqref="I20">
    <cfRule type="cellIs" dxfId="44" priority="6" operator="lessThan">
      <formula>0</formula>
    </cfRule>
  </conditionalFormatting>
  <conditionalFormatting sqref="I21">
    <cfRule type="cellIs" dxfId="43" priority="5" operator="lessThan">
      <formula>0</formula>
    </cfRule>
  </conditionalFormatting>
  <conditionalFormatting sqref="I22">
    <cfRule type="cellIs" dxfId="42" priority="4" operator="lessThan">
      <formula>0</formula>
    </cfRule>
  </conditionalFormatting>
  <conditionalFormatting sqref="I23">
    <cfRule type="cellIs" dxfId="41" priority="3" operator="lessThan">
      <formula>0</formula>
    </cfRule>
  </conditionalFormatting>
  <conditionalFormatting sqref="I24:I39">
    <cfRule type="cellIs" dxfId="40" priority="2" operator="lessThan">
      <formula>0</formula>
    </cfRule>
  </conditionalFormatting>
  <conditionalFormatting sqref="I40">
    <cfRule type="cellIs" dxfId="39" priority="1" operator="lessThan">
      <formula>0</formula>
    </cfRule>
  </conditionalFormatting>
  <dataValidations count="1">
    <dataValidation type="list" allowBlank="1" showInputMessage="1" showErrorMessage="1" sqref="C4" xr:uid="{74493501-9491-4B9C-99B5-1D4F553E853A}">
      <formula1>Organizations</formula1>
    </dataValidation>
  </dataValidations>
  <pageMargins left="0.7" right="0.7" top="0.75" bottom="0.75" header="0.3" footer="0.3"/>
  <pageSetup scale="51" orientation="portrait" r:id="rId1"/>
  <headerFooter>
    <oddHeader>&amp;C&amp;"-,Bold"&amp;14HEALTH SYSTEMS DIVISION
HOUSING ASSISTANCE SERVICES  PROGRAM
SUMMARY REPORTING FORM</oddHeader>
  </headerFooter>
  <ignoredErrors>
    <ignoredError sqref="H23" 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1C5C364-FD61-4B08-BADF-E15F44AE780C}">
          <x14:formula1>
            <xm:f>'Data Validation'!$G$2:$G$11</xm:f>
          </x14:formula1>
          <xm:sqref>I5</xm:sqref>
        </x14:dataValidation>
        <x14:dataValidation type="list" allowBlank="1" showInputMessage="1" showErrorMessage="1" xr:uid="{7CF10357-6465-480A-9503-B19A7CC9E577}">
          <x14:formula1>
            <xm:f>'Data Validation'!$U$2:$U$19</xm:f>
          </x14:formula1>
          <xm:sqref>E43 C45:F45 C43 G43 H42 I43</xm:sqref>
        </x14:dataValidation>
        <x14:dataValidation type="list" allowBlank="1" showInputMessage="1" showErrorMessage="1" xr:uid="{DE72C2DF-25FD-4A00-8FB6-5EFED210E33F}">
          <x14:formula1>
            <xm:f>'Data Validation'!$AB$2:$AB$4</xm:f>
          </x14:formula1>
          <xm:sqref>I48</xm:sqref>
        </x14:dataValidation>
        <x14:dataValidation type="list" allowBlank="1" showInputMessage="1" showErrorMessage="1" xr:uid="{71C9FD8F-F39A-4EB7-93A0-BC4153DBDEB2}">
          <x14:formula1>
            <xm:f>'Data Validation'!$Q$2:$Q$3</xm:f>
          </x14:formula1>
          <xm:sqref>E8</xm:sqref>
        </x14:dataValidation>
        <x14:dataValidation type="list" allowBlank="1" showInputMessage="1" showErrorMessage="1" xr:uid="{EAF75F31-0582-443B-82DB-966D56A20867}">
          <x14:formula1>
            <xm:f>'Data Validation'!$Y$2:$Y$5</xm:f>
          </x14:formula1>
          <xm:sqref>C42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D1531-676F-4850-8440-0503DCF67960}">
  <dimension ref="B1:K40"/>
  <sheetViews>
    <sheetView showGridLines="0" zoomScale="80" zoomScaleNormal="80" workbookViewId="0"/>
  </sheetViews>
  <sheetFormatPr defaultColWidth="8.85546875" defaultRowHeight="16.5" x14ac:dyDescent="0.3"/>
  <cols>
    <col min="1" max="1" width="2.7109375" style="109" customWidth="1"/>
    <col min="2" max="2" width="40.7109375" style="109" customWidth="1"/>
    <col min="3" max="4" width="25.7109375" style="109" customWidth="1"/>
    <col min="5" max="8" width="30.7109375" style="109" customWidth="1"/>
    <col min="9" max="9" width="8.85546875" style="109"/>
    <col min="10" max="10" width="10.85546875" style="109" bestFit="1" customWidth="1"/>
    <col min="11" max="11" width="13.5703125" style="109" hidden="1" customWidth="1"/>
    <col min="12" max="16384" width="8.85546875" style="109"/>
  </cols>
  <sheetData>
    <row r="1" spans="2:11" ht="17.25" thickBot="1" x14ac:dyDescent="0.35"/>
    <row r="2" spans="2:11" ht="85.15" customHeight="1" thickBot="1" x14ac:dyDescent="0.35">
      <c r="B2" s="213" t="s">
        <v>372</v>
      </c>
      <c r="C2" s="214"/>
      <c r="D2" s="214"/>
      <c r="E2" s="214"/>
      <c r="F2" s="214"/>
      <c r="G2" s="214"/>
      <c r="H2" s="215"/>
    </row>
    <row r="3" spans="2:11" ht="45" customHeight="1" x14ac:dyDescent="0.3">
      <c r="B3" s="265" t="s">
        <v>390</v>
      </c>
      <c r="C3" s="266"/>
      <c r="D3" s="266"/>
      <c r="E3" s="266"/>
      <c r="F3" s="267"/>
      <c r="G3" s="268" t="s">
        <v>365</v>
      </c>
      <c r="H3" s="217"/>
    </row>
    <row r="4" spans="2:11" ht="27.6" customHeight="1" thickBot="1" x14ac:dyDescent="0.35">
      <c r="B4" s="110" t="s">
        <v>340</v>
      </c>
      <c r="C4" s="269">
        <f>'1. Quarterly Report Form'!C4</f>
        <v>0</v>
      </c>
      <c r="D4" s="270"/>
      <c r="E4" s="111" t="s">
        <v>344</v>
      </c>
      <c r="F4" s="93">
        <f>'1. Quarterly Report Form'!F4</f>
        <v>0</v>
      </c>
      <c r="G4" s="218" t="s">
        <v>366</v>
      </c>
      <c r="H4" s="219"/>
    </row>
    <row r="5" spans="2:11" ht="27.6" customHeight="1" thickBot="1" x14ac:dyDescent="0.35">
      <c r="B5" s="110" t="s">
        <v>343</v>
      </c>
      <c r="C5" s="260">
        <f>'1. Quarterly Report Form'!C5</f>
        <v>0</v>
      </c>
      <c r="D5" s="261"/>
      <c r="E5" s="111" t="s">
        <v>458</v>
      </c>
      <c r="F5" s="94">
        <f>IFERROR(INDEX('Smartsheet Export'!I:I,MATCH('2. Budget Update Form'!C4,'Smartsheet Export'!O:O,0)),0)</f>
        <v>0</v>
      </c>
      <c r="G5" s="112" t="s">
        <v>367</v>
      </c>
      <c r="H5" s="113" t="str">
        <f>'1. Quarterly Report Form'!I5</f>
        <v>Q1 2023(Jul 1 - Sep 30)</v>
      </c>
    </row>
    <row r="6" spans="2:11" ht="30" customHeight="1" thickBot="1" x14ac:dyDescent="0.35">
      <c r="B6" s="262" t="str">
        <f>INDEX('Data Validation'!S:S,MATCH('1. Quarterly Report Form'!F8,'Data Validation'!R:R,0))</f>
        <v>Please select if your organization requires a Budget Update on Tab 1.</v>
      </c>
      <c r="C6" s="263"/>
      <c r="D6" s="263"/>
      <c r="E6" s="263"/>
      <c r="F6" s="263"/>
      <c r="G6" s="263"/>
      <c r="H6" s="264"/>
    </row>
    <row r="7" spans="2:11" ht="45" customHeight="1" x14ac:dyDescent="0.3">
      <c r="B7" s="220" t="s">
        <v>483</v>
      </c>
      <c r="C7" s="221"/>
      <c r="D7" s="221"/>
      <c r="E7" s="221"/>
      <c r="F7" s="221"/>
      <c r="G7" s="221"/>
      <c r="H7" s="222"/>
    </row>
    <row r="8" spans="2:11" ht="30" customHeight="1" x14ac:dyDescent="0.3">
      <c r="B8" s="114" t="s">
        <v>456</v>
      </c>
      <c r="C8" s="275" t="str">
        <f>IF(G40=0,"No Variances Identified","The amounts updated below do not sum to the Grant Agreement award amount, please review and update before submitting form")</f>
        <v>No Variances Identified</v>
      </c>
      <c r="D8" s="275"/>
      <c r="E8" s="275"/>
      <c r="F8" s="275"/>
      <c r="G8" s="275"/>
      <c r="H8" s="276"/>
      <c r="J8" s="115"/>
    </row>
    <row r="9" spans="2:11" ht="30" customHeight="1" thickBot="1" x14ac:dyDescent="0.35">
      <c r="B9" s="114" t="s">
        <v>457</v>
      </c>
      <c r="C9" s="275" t="str">
        <f>IF(K9="None","No Variances Identified","One or more of your updates have a % change greater than the +/- 20% threshold. Please reach out to the SDOH team to process this budget update.")</f>
        <v>No Variances Identified</v>
      </c>
      <c r="D9" s="275"/>
      <c r="E9" s="275"/>
      <c r="F9" s="275"/>
      <c r="G9" s="275"/>
      <c r="H9" s="276"/>
      <c r="J9" s="115"/>
      <c r="K9" s="109" t="str">
        <f>IFERROR(MATCH("Yes",$K$12:$K$38,0),"None")</f>
        <v>None</v>
      </c>
    </row>
    <row r="10" spans="2:11" ht="45" customHeight="1" x14ac:dyDescent="0.3">
      <c r="B10" s="220" t="s">
        <v>482</v>
      </c>
      <c r="C10" s="221"/>
      <c r="D10" s="221"/>
      <c r="E10" s="221"/>
      <c r="F10" s="221"/>
      <c r="G10" s="221"/>
      <c r="H10" s="222"/>
      <c r="J10" s="115"/>
    </row>
    <row r="11" spans="2:11" ht="45" customHeight="1" x14ac:dyDescent="0.3">
      <c r="B11" s="116" t="s">
        <v>371</v>
      </c>
      <c r="C11" s="117" t="s">
        <v>436</v>
      </c>
      <c r="D11" s="117" t="s">
        <v>453</v>
      </c>
      <c r="E11" s="117" t="s">
        <v>435</v>
      </c>
      <c r="F11" s="117" t="s">
        <v>454</v>
      </c>
      <c r="G11" s="271" t="s">
        <v>455</v>
      </c>
      <c r="H11" s="272"/>
      <c r="K11" s="109" t="s">
        <v>452</v>
      </c>
    </row>
    <row r="12" spans="2:11" ht="25.15" customHeight="1" x14ac:dyDescent="0.3">
      <c r="B12" s="118" t="s">
        <v>293</v>
      </c>
      <c r="C12" s="66">
        <f>IFERROR(INDEX('Smartsheet Export'!AE:AE,MATCH('2. Budget Update Form'!$C$4,'Smartsheet Export'!$O:$O,0)),0)</f>
        <v>0</v>
      </c>
      <c r="D12" s="67"/>
      <c r="E12" s="86">
        <f t="shared" ref="E12:E22" si="0">IF(D12="",0,IFERROR((D12-C12)/C12,(D12-C12)/1))</f>
        <v>0</v>
      </c>
      <c r="F12" s="92">
        <f t="shared" ref="F12:F22" si="1">IF(D12="",C12,D12)</f>
        <v>0</v>
      </c>
      <c r="G12" s="273"/>
      <c r="H12" s="274"/>
      <c r="J12" s="115"/>
      <c r="K12" s="109" t="str">
        <f t="shared" ref="K12:K22" si="2">IF(E12&gt;0.2,"Yes",IF(E12&lt;-0.2,"Yes","No"))</f>
        <v>No</v>
      </c>
    </row>
    <row r="13" spans="2:11" ht="25.15" customHeight="1" x14ac:dyDescent="0.3">
      <c r="B13" s="118" t="s">
        <v>421</v>
      </c>
      <c r="C13" s="66">
        <f>IFERROR(INDEX('Smartsheet Export'!AF:AF,MATCH('2. Budget Update Form'!$C$4,'Smartsheet Export'!$O:$O,0)),0)</f>
        <v>0</v>
      </c>
      <c r="D13" s="67"/>
      <c r="E13" s="86">
        <f t="shared" si="0"/>
        <v>0</v>
      </c>
      <c r="F13" s="92">
        <f t="shared" si="1"/>
        <v>0</v>
      </c>
      <c r="G13" s="273"/>
      <c r="H13" s="274"/>
      <c r="J13" s="115"/>
      <c r="K13" s="109" t="str">
        <f t="shared" si="2"/>
        <v>No</v>
      </c>
    </row>
    <row r="14" spans="2:11" ht="25.15" customHeight="1" x14ac:dyDescent="0.3">
      <c r="B14" s="118" t="s">
        <v>296</v>
      </c>
      <c r="C14" s="66">
        <f>IFERROR(INDEX('Smartsheet Export'!AG:AG,MATCH('2. Budget Update Form'!$C$4,'Smartsheet Export'!$O:$O,0)),0)</f>
        <v>0</v>
      </c>
      <c r="D14" s="67"/>
      <c r="E14" s="86">
        <f t="shared" si="0"/>
        <v>0</v>
      </c>
      <c r="F14" s="92">
        <f t="shared" si="1"/>
        <v>0</v>
      </c>
      <c r="G14" s="273"/>
      <c r="H14" s="274"/>
      <c r="J14" s="115"/>
      <c r="K14" s="109" t="str">
        <f t="shared" si="2"/>
        <v>No</v>
      </c>
    </row>
    <row r="15" spans="2:11" ht="25.15" customHeight="1" x14ac:dyDescent="0.3">
      <c r="B15" s="118" t="s">
        <v>297</v>
      </c>
      <c r="C15" s="66">
        <f>IFERROR(INDEX('Smartsheet Export'!AH:AH,MATCH('2. Budget Update Form'!$C$4,'Smartsheet Export'!$O:$O,0)),0)</f>
        <v>0</v>
      </c>
      <c r="D15" s="67"/>
      <c r="E15" s="86">
        <f t="shared" si="0"/>
        <v>0</v>
      </c>
      <c r="F15" s="92">
        <f t="shared" si="1"/>
        <v>0</v>
      </c>
      <c r="G15" s="273"/>
      <c r="H15" s="274"/>
      <c r="J15" s="115"/>
      <c r="K15" s="109" t="str">
        <f t="shared" si="2"/>
        <v>No</v>
      </c>
    </row>
    <row r="16" spans="2:11" ht="25.15" customHeight="1" x14ac:dyDescent="0.3">
      <c r="B16" s="118" t="s">
        <v>298</v>
      </c>
      <c r="C16" s="66">
        <f>IFERROR(INDEX('Smartsheet Export'!AI:AI,MATCH('2. Budget Update Form'!$C$4,'Smartsheet Export'!$O:$O,0)),0)</f>
        <v>0</v>
      </c>
      <c r="D16" s="67"/>
      <c r="E16" s="86">
        <f t="shared" si="0"/>
        <v>0</v>
      </c>
      <c r="F16" s="92">
        <f t="shared" si="1"/>
        <v>0</v>
      </c>
      <c r="G16" s="273"/>
      <c r="H16" s="274"/>
      <c r="J16" s="115"/>
      <c r="K16" s="109" t="str">
        <f t="shared" si="2"/>
        <v>No</v>
      </c>
    </row>
    <row r="17" spans="2:11" ht="25.15" customHeight="1" x14ac:dyDescent="0.3">
      <c r="B17" s="118" t="s">
        <v>299</v>
      </c>
      <c r="C17" s="66">
        <f>IFERROR(INDEX('Smartsheet Export'!AJ:AJ,MATCH('2. Budget Update Form'!$C$4,'Smartsheet Export'!$O:$O,0)),0)</f>
        <v>0</v>
      </c>
      <c r="D17" s="67"/>
      <c r="E17" s="86">
        <f t="shared" si="0"/>
        <v>0</v>
      </c>
      <c r="F17" s="92">
        <f t="shared" si="1"/>
        <v>0</v>
      </c>
      <c r="G17" s="273"/>
      <c r="H17" s="274"/>
      <c r="J17" s="115"/>
      <c r="K17" s="109" t="str">
        <f t="shared" si="2"/>
        <v>No</v>
      </c>
    </row>
    <row r="18" spans="2:11" ht="25.15" customHeight="1" x14ac:dyDescent="0.3">
      <c r="B18" s="118" t="s">
        <v>300</v>
      </c>
      <c r="C18" s="66">
        <f>IFERROR(INDEX('Smartsheet Export'!AK:AK,MATCH('2. Budget Update Form'!$C$4,'Smartsheet Export'!$O:$O,0)),0)</f>
        <v>0</v>
      </c>
      <c r="D18" s="67"/>
      <c r="E18" s="86">
        <f t="shared" si="0"/>
        <v>0</v>
      </c>
      <c r="F18" s="92">
        <f t="shared" si="1"/>
        <v>0</v>
      </c>
      <c r="G18" s="273"/>
      <c r="H18" s="274"/>
      <c r="J18" s="115"/>
      <c r="K18" s="109" t="str">
        <f t="shared" si="2"/>
        <v>No</v>
      </c>
    </row>
    <row r="19" spans="2:11" ht="25.15" customHeight="1" x14ac:dyDescent="0.3">
      <c r="B19" s="118" t="s">
        <v>301</v>
      </c>
      <c r="C19" s="66">
        <f>IFERROR(INDEX('Smartsheet Export'!AL:AL,MATCH('2. Budget Update Form'!$C$4,'Smartsheet Export'!$O:$O,0)),0)</f>
        <v>0</v>
      </c>
      <c r="D19" s="67"/>
      <c r="E19" s="86">
        <f t="shared" si="0"/>
        <v>0</v>
      </c>
      <c r="F19" s="92">
        <f t="shared" si="1"/>
        <v>0</v>
      </c>
      <c r="G19" s="273"/>
      <c r="H19" s="274"/>
      <c r="J19" s="115"/>
      <c r="K19" s="109" t="str">
        <f t="shared" si="2"/>
        <v>No</v>
      </c>
    </row>
    <row r="20" spans="2:11" ht="25.15" customHeight="1" x14ac:dyDescent="0.3">
      <c r="B20" s="118" t="s">
        <v>302</v>
      </c>
      <c r="C20" s="66">
        <f>IFERROR(INDEX('Smartsheet Export'!AM:AM,MATCH('2. Budget Update Form'!$C$4,'Smartsheet Export'!$O:$O,0)),0)</f>
        <v>0</v>
      </c>
      <c r="D20" s="67"/>
      <c r="E20" s="86">
        <f t="shared" si="0"/>
        <v>0</v>
      </c>
      <c r="F20" s="92">
        <f t="shared" si="1"/>
        <v>0</v>
      </c>
      <c r="G20" s="273"/>
      <c r="H20" s="274"/>
      <c r="J20" s="115"/>
      <c r="K20" s="109" t="str">
        <f t="shared" si="2"/>
        <v>No</v>
      </c>
    </row>
    <row r="21" spans="2:11" ht="25.15" customHeight="1" x14ac:dyDescent="0.3">
      <c r="B21" s="118" t="s">
        <v>303</v>
      </c>
      <c r="C21" s="66">
        <f>IFERROR(INDEX('Smartsheet Export'!AN:AN,MATCH('2. Budget Update Form'!$C$4,'Smartsheet Export'!$O:$O,0)),0)</f>
        <v>0</v>
      </c>
      <c r="D21" s="67"/>
      <c r="E21" s="86">
        <f t="shared" si="0"/>
        <v>0</v>
      </c>
      <c r="F21" s="92">
        <f t="shared" si="1"/>
        <v>0</v>
      </c>
      <c r="G21" s="273"/>
      <c r="H21" s="274"/>
      <c r="J21" s="115"/>
      <c r="K21" s="109" t="str">
        <f t="shared" si="2"/>
        <v>No</v>
      </c>
    </row>
    <row r="22" spans="2:11" ht="25.15" customHeight="1" x14ac:dyDescent="0.3">
      <c r="B22" s="118" t="s">
        <v>422</v>
      </c>
      <c r="C22" s="66">
        <f>IFERROR(INDEX('Smartsheet Export'!AO:AO,MATCH('2. Budget Update Form'!$C$4,'Smartsheet Export'!$O:$O,0)),0)</f>
        <v>0</v>
      </c>
      <c r="D22" s="67"/>
      <c r="E22" s="86">
        <f t="shared" si="0"/>
        <v>0</v>
      </c>
      <c r="F22" s="92">
        <f t="shared" si="1"/>
        <v>0</v>
      </c>
      <c r="G22" s="273"/>
      <c r="H22" s="274"/>
      <c r="J22" s="115"/>
      <c r="K22" s="109" t="str">
        <f t="shared" si="2"/>
        <v>No</v>
      </c>
    </row>
    <row r="23" spans="2:11" ht="25.15" customHeight="1" x14ac:dyDescent="0.3">
      <c r="B23" s="119" t="s">
        <v>430</v>
      </c>
      <c r="C23" s="66">
        <f>IFERROR(INDEX('Smartsheet Export'!AP:AP,MATCH('2. Budget Update Form'!$C$4,'Smartsheet Export'!$O:$O,0)),0)</f>
        <v>0</v>
      </c>
      <c r="D23" s="66">
        <f>SUM(D12:D22)</f>
        <v>0</v>
      </c>
      <c r="E23" s="86"/>
      <c r="F23" s="66">
        <f>SUM(F12:F22)</f>
        <v>0</v>
      </c>
      <c r="G23" s="277"/>
      <c r="H23" s="278"/>
      <c r="J23" s="115"/>
      <c r="K23" s="115" t="s">
        <v>99</v>
      </c>
    </row>
    <row r="24" spans="2:11" ht="25.15" customHeight="1" x14ac:dyDescent="0.3">
      <c r="B24" s="118" t="s">
        <v>307</v>
      </c>
      <c r="C24" s="66">
        <f>IFERROR(INDEX('Smartsheet Export'!AQ:AQ,MATCH('2. Budget Update Form'!$C$4,'Smartsheet Export'!$O:$O,0)),0)</f>
        <v>0</v>
      </c>
      <c r="D24" s="67"/>
      <c r="E24" s="86">
        <f>IF(D24="",0,IFERROR((D24-C24)/C24,(D24-C24)/1))</f>
        <v>0</v>
      </c>
      <c r="F24" s="92">
        <f t="shared" ref="F24:F38" si="3">IF(D24="",C24,D24)</f>
        <v>0</v>
      </c>
      <c r="G24" s="273"/>
      <c r="H24" s="274"/>
      <c r="J24" s="115"/>
      <c r="K24" s="109" t="str">
        <f t="shared" ref="K24:K38" si="4">IF(E24&gt;0.2,"Yes",IF(E24&lt;-0.2,"Yes","No"))</f>
        <v>No</v>
      </c>
    </row>
    <row r="25" spans="2:11" ht="25.15" customHeight="1" x14ac:dyDescent="0.3">
      <c r="B25" s="118" t="s">
        <v>308</v>
      </c>
      <c r="C25" s="66">
        <f>IFERROR(INDEX('Smartsheet Export'!AR:AR,MATCH('2. Budget Update Form'!$C$4,'Smartsheet Export'!$O:$O,0)),0)</f>
        <v>0</v>
      </c>
      <c r="D25" s="67"/>
      <c r="E25" s="86">
        <f t="shared" ref="E25:E38" si="5">IF(D25="",0,IFERROR((D25-C25)/C25,(D25-C25)/1))</f>
        <v>0</v>
      </c>
      <c r="F25" s="92">
        <f t="shared" si="3"/>
        <v>0</v>
      </c>
      <c r="G25" s="273"/>
      <c r="H25" s="274"/>
      <c r="J25" s="115"/>
      <c r="K25" s="109" t="str">
        <f t="shared" si="4"/>
        <v>No</v>
      </c>
    </row>
    <row r="26" spans="2:11" ht="25.15" customHeight="1" x14ac:dyDescent="0.3">
      <c r="B26" s="118" t="s">
        <v>309</v>
      </c>
      <c r="C26" s="66">
        <f>IFERROR(INDEX('Smartsheet Export'!AS:AS,MATCH('2. Budget Update Form'!$C$4,'Smartsheet Export'!$O:$O,0)),0)</f>
        <v>0</v>
      </c>
      <c r="D26" s="67"/>
      <c r="E26" s="86">
        <f t="shared" si="5"/>
        <v>0</v>
      </c>
      <c r="F26" s="92">
        <f t="shared" si="3"/>
        <v>0</v>
      </c>
      <c r="G26" s="273"/>
      <c r="H26" s="274"/>
      <c r="J26" s="115"/>
      <c r="K26" s="109" t="str">
        <f t="shared" si="4"/>
        <v>No</v>
      </c>
    </row>
    <row r="27" spans="2:11" ht="25.15" customHeight="1" x14ac:dyDescent="0.3">
      <c r="B27" s="118" t="s">
        <v>423</v>
      </c>
      <c r="C27" s="66">
        <f>IFERROR(INDEX('Smartsheet Export'!AT:AT,MATCH('2. Budget Update Form'!$C$4,'Smartsheet Export'!$O:$O,0)),0)</f>
        <v>0</v>
      </c>
      <c r="D27" s="67"/>
      <c r="E27" s="86">
        <f t="shared" si="5"/>
        <v>0</v>
      </c>
      <c r="F27" s="92">
        <f t="shared" si="3"/>
        <v>0</v>
      </c>
      <c r="G27" s="273"/>
      <c r="H27" s="274"/>
      <c r="J27" s="115"/>
      <c r="K27" s="109" t="str">
        <f t="shared" si="4"/>
        <v>No</v>
      </c>
    </row>
    <row r="28" spans="2:11" ht="25.15" customHeight="1" x14ac:dyDescent="0.3">
      <c r="B28" s="118" t="s">
        <v>424</v>
      </c>
      <c r="C28" s="66">
        <f>IFERROR(INDEX('Smartsheet Export'!AU:AU,MATCH('2. Budget Update Form'!$C$4,'Smartsheet Export'!$O:$O,0)),0)</f>
        <v>0</v>
      </c>
      <c r="D28" s="67"/>
      <c r="E28" s="86">
        <f t="shared" si="5"/>
        <v>0</v>
      </c>
      <c r="F28" s="92">
        <f t="shared" si="3"/>
        <v>0</v>
      </c>
      <c r="G28" s="273"/>
      <c r="H28" s="274"/>
      <c r="J28" s="115"/>
      <c r="K28" s="109" t="str">
        <f t="shared" si="4"/>
        <v>No</v>
      </c>
    </row>
    <row r="29" spans="2:11" ht="25.15" customHeight="1" x14ac:dyDescent="0.3">
      <c r="B29" s="118" t="s">
        <v>315</v>
      </c>
      <c r="C29" s="66">
        <f>IFERROR(INDEX('Smartsheet Export'!AV:AV,MATCH('2. Budget Update Form'!$C$4,'Smartsheet Export'!$O:$O,0)),0)</f>
        <v>0</v>
      </c>
      <c r="D29" s="67"/>
      <c r="E29" s="86">
        <f t="shared" si="5"/>
        <v>0</v>
      </c>
      <c r="F29" s="92">
        <f t="shared" si="3"/>
        <v>0</v>
      </c>
      <c r="G29" s="273"/>
      <c r="H29" s="274"/>
      <c r="J29" s="115"/>
      <c r="K29" s="109" t="str">
        <f t="shared" si="4"/>
        <v>No</v>
      </c>
    </row>
    <row r="30" spans="2:11" ht="25.15" customHeight="1" x14ac:dyDescent="0.3">
      <c r="B30" s="118" t="s">
        <v>310</v>
      </c>
      <c r="C30" s="66">
        <f>IFERROR(INDEX('Smartsheet Export'!AW:AW,MATCH('2. Budget Update Form'!$C$4,'Smartsheet Export'!$O:$O,0)),0)</f>
        <v>0</v>
      </c>
      <c r="D30" s="67"/>
      <c r="E30" s="86">
        <f t="shared" si="5"/>
        <v>0</v>
      </c>
      <c r="F30" s="92">
        <f t="shared" si="3"/>
        <v>0</v>
      </c>
      <c r="G30" s="273"/>
      <c r="H30" s="274"/>
      <c r="J30" s="115"/>
      <c r="K30" s="109" t="str">
        <f t="shared" si="4"/>
        <v>No</v>
      </c>
    </row>
    <row r="31" spans="2:11" ht="25.15" customHeight="1" x14ac:dyDescent="0.3">
      <c r="B31" s="118" t="s">
        <v>425</v>
      </c>
      <c r="C31" s="66">
        <f>IFERROR(INDEX('Smartsheet Export'!AX:AX,MATCH('2. Budget Update Form'!$C$4,'Smartsheet Export'!$O:$O,0)),0)</f>
        <v>0</v>
      </c>
      <c r="D31" s="67"/>
      <c r="E31" s="86">
        <f t="shared" si="5"/>
        <v>0</v>
      </c>
      <c r="F31" s="92">
        <f t="shared" si="3"/>
        <v>0</v>
      </c>
      <c r="G31" s="273"/>
      <c r="H31" s="274"/>
      <c r="J31" s="115"/>
      <c r="K31" s="109" t="str">
        <f t="shared" si="4"/>
        <v>No</v>
      </c>
    </row>
    <row r="32" spans="2:11" ht="25.15" customHeight="1" x14ac:dyDescent="0.3">
      <c r="B32" s="118" t="s">
        <v>426</v>
      </c>
      <c r="C32" s="66">
        <f>IFERROR(INDEX('Smartsheet Export'!AY:AY,MATCH('2. Budget Update Form'!$C$4,'Smartsheet Export'!$O:$O,0)),0)</f>
        <v>0</v>
      </c>
      <c r="D32" s="67"/>
      <c r="E32" s="86">
        <f t="shared" si="5"/>
        <v>0</v>
      </c>
      <c r="F32" s="92">
        <f t="shared" si="3"/>
        <v>0</v>
      </c>
      <c r="G32" s="273"/>
      <c r="H32" s="274"/>
      <c r="J32" s="115"/>
      <c r="K32" s="109" t="str">
        <f t="shared" si="4"/>
        <v>No</v>
      </c>
    </row>
    <row r="33" spans="2:11" ht="25.15" customHeight="1" x14ac:dyDescent="0.3">
      <c r="B33" s="118" t="s">
        <v>427</v>
      </c>
      <c r="C33" s="66">
        <f>IFERROR(INDEX('Smartsheet Export'!AZ:AZ,MATCH('2. Budget Update Form'!$C$4,'Smartsheet Export'!$O:$O,0)),0)</f>
        <v>0</v>
      </c>
      <c r="D33" s="67"/>
      <c r="E33" s="86">
        <f t="shared" si="5"/>
        <v>0</v>
      </c>
      <c r="F33" s="92">
        <f t="shared" si="3"/>
        <v>0</v>
      </c>
      <c r="G33" s="273"/>
      <c r="H33" s="274"/>
      <c r="J33" s="115"/>
      <c r="K33" s="109" t="str">
        <f t="shared" si="4"/>
        <v>No</v>
      </c>
    </row>
    <row r="34" spans="2:11" ht="25.15" customHeight="1" x14ac:dyDescent="0.3">
      <c r="B34" s="118" t="s">
        <v>313</v>
      </c>
      <c r="C34" s="66">
        <f>IFERROR(INDEX('Smartsheet Export'!BA:BA,MATCH('2. Budget Update Form'!$C$4,'Smartsheet Export'!$O:$O,0)),0)</f>
        <v>0</v>
      </c>
      <c r="D34" s="67"/>
      <c r="E34" s="86">
        <f t="shared" si="5"/>
        <v>0</v>
      </c>
      <c r="F34" s="92">
        <f t="shared" si="3"/>
        <v>0</v>
      </c>
      <c r="G34" s="273"/>
      <c r="H34" s="274"/>
      <c r="J34" s="115"/>
      <c r="K34" s="109" t="str">
        <f t="shared" si="4"/>
        <v>No</v>
      </c>
    </row>
    <row r="35" spans="2:11" ht="25.15" customHeight="1" x14ac:dyDescent="0.3">
      <c r="B35" s="118" t="s">
        <v>428</v>
      </c>
      <c r="C35" s="66">
        <f>IFERROR(INDEX('Smartsheet Export'!BB:BB,MATCH('2. Budget Update Form'!$C$4,'Smartsheet Export'!$O:$O,0)),0)</f>
        <v>0</v>
      </c>
      <c r="D35" s="67"/>
      <c r="E35" s="86">
        <f t="shared" si="5"/>
        <v>0</v>
      </c>
      <c r="F35" s="92">
        <f t="shared" si="3"/>
        <v>0</v>
      </c>
      <c r="G35" s="273"/>
      <c r="H35" s="274"/>
      <c r="J35" s="115"/>
      <c r="K35" s="109" t="str">
        <f t="shared" si="4"/>
        <v>No</v>
      </c>
    </row>
    <row r="36" spans="2:11" ht="25.15" customHeight="1" x14ac:dyDescent="0.3">
      <c r="B36" s="118" t="s">
        <v>316</v>
      </c>
      <c r="C36" s="66">
        <f>IFERROR(INDEX('Smartsheet Export'!BC:BC,MATCH('2. Budget Update Form'!$C$4,'Smartsheet Export'!$O:$O,0)),0)</f>
        <v>0</v>
      </c>
      <c r="D36" s="67"/>
      <c r="E36" s="86">
        <f t="shared" si="5"/>
        <v>0</v>
      </c>
      <c r="F36" s="92">
        <f t="shared" si="3"/>
        <v>0</v>
      </c>
      <c r="G36" s="273"/>
      <c r="H36" s="274"/>
      <c r="J36" s="115"/>
      <c r="K36" s="109" t="str">
        <f t="shared" si="4"/>
        <v>No</v>
      </c>
    </row>
    <row r="37" spans="2:11" ht="25.15" customHeight="1" x14ac:dyDescent="0.3">
      <c r="B37" s="118" t="s">
        <v>317</v>
      </c>
      <c r="C37" s="66">
        <f>IFERROR(INDEX('Smartsheet Export'!BD:BD,MATCH('2. Budget Update Form'!$C$4,'Smartsheet Export'!$O:$O,0)),0)</f>
        <v>0</v>
      </c>
      <c r="D37" s="67"/>
      <c r="E37" s="86">
        <f t="shared" si="5"/>
        <v>0</v>
      </c>
      <c r="F37" s="92">
        <f t="shared" si="3"/>
        <v>0</v>
      </c>
      <c r="G37" s="273"/>
      <c r="H37" s="274"/>
      <c r="J37" s="115"/>
      <c r="K37" s="109" t="str">
        <f t="shared" si="4"/>
        <v>No</v>
      </c>
    </row>
    <row r="38" spans="2:11" ht="25.15" customHeight="1" x14ac:dyDescent="0.3">
      <c r="B38" s="118" t="s">
        <v>429</v>
      </c>
      <c r="C38" s="66">
        <f>IFERROR(INDEX('Smartsheet Export'!BE:BE,MATCH('2. Budget Update Form'!$C$4,'Smartsheet Export'!$O:$O,0)),0)</f>
        <v>0</v>
      </c>
      <c r="D38" s="67"/>
      <c r="E38" s="86">
        <f t="shared" si="5"/>
        <v>0</v>
      </c>
      <c r="F38" s="92">
        <f t="shared" si="3"/>
        <v>0</v>
      </c>
      <c r="G38" s="273"/>
      <c r="H38" s="274"/>
      <c r="J38" s="115"/>
      <c r="K38" s="109" t="str">
        <f t="shared" si="4"/>
        <v>No</v>
      </c>
    </row>
    <row r="39" spans="2:11" ht="25.15" customHeight="1" x14ac:dyDescent="0.3">
      <c r="B39" s="119" t="s">
        <v>431</v>
      </c>
      <c r="C39" s="66">
        <f>IFERROR(INDEX('Smartsheet Export'!BF:BF,MATCH('2. Budget Update Form'!$C$4,'Smartsheet Export'!$O:$O,0)),0)</f>
        <v>0</v>
      </c>
      <c r="D39" s="66">
        <f>SUM(D24:D38)</f>
        <v>0</v>
      </c>
      <c r="E39" s="86"/>
      <c r="F39" s="66">
        <f>SUM(F24:F38)</f>
        <v>0</v>
      </c>
      <c r="G39" s="281" t="s">
        <v>459</v>
      </c>
      <c r="H39" s="282"/>
      <c r="J39" s="115"/>
    </row>
    <row r="40" spans="2:11" ht="25.15" customHeight="1" thickBot="1" x14ac:dyDescent="0.35">
      <c r="B40" s="120" t="s">
        <v>432</v>
      </c>
      <c r="C40" s="87">
        <f>C23+C39</f>
        <v>0</v>
      </c>
      <c r="D40" s="87">
        <f>D23+D39</f>
        <v>0</v>
      </c>
      <c r="E40" s="95"/>
      <c r="F40" s="87">
        <f>F23+F39</f>
        <v>0</v>
      </c>
      <c r="G40" s="279">
        <f>F40-C40</f>
        <v>0</v>
      </c>
      <c r="H40" s="280"/>
      <c r="J40" s="115"/>
    </row>
  </sheetData>
  <sheetProtection algorithmName="SHA-512" hashValue="5tVop1S+blSV22xN4OugfLaczuG2W6hD61SHBh+CZIdoMEI+xC61hVy+5FSwYA0UdEWPcP0j2e3hHiulEDOJuA==" saltValue="QZgPvB66vOojJdDWOyw0og==" spinCount="100000" sheet="1" objects="1" scenarios="1" formatCells="0" formatColumns="0" formatRows="0"/>
  <mergeCells count="41">
    <mergeCell ref="G34:H34"/>
    <mergeCell ref="G35:H35"/>
    <mergeCell ref="G36:H36"/>
    <mergeCell ref="G39:H39"/>
    <mergeCell ref="G28:H28"/>
    <mergeCell ref="G29:H29"/>
    <mergeCell ref="G30:H30"/>
    <mergeCell ref="G31:H31"/>
    <mergeCell ref="G32:H32"/>
    <mergeCell ref="G40:H40"/>
    <mergeCell ref="G13:H13"/>
    <mergeCell ref="G14:H14"/>
    <mergeCell ref="G15:H15"/>
    <mergeCell ref="G16:H16"/>
    <mergeCell ref="G17:H17"/>
    <mergeCell ref="G18:H18"/>
    <mergeCell ref="G19:H19"/>
    <mergeCell ref="G20:H20"/>
    <mergeCell ref="G21:H21"/>
    <mergeCell ref="G22:H22"/>
    <mergeCell ref="G24:H24"/>
    <mergeCell ref="G25:H25"/>
    <mergeCell ref="G37:H37"/>
    <mergeCell ref="G38:H38"/>
    <mergeCell ref="G33:H33"/>
    <mergeCell ref="G11:H11"/>
    <mergeCell ref="G12:H12"/>
    <mergeCell ref="G26:H26"/>
    <mergeCell ref="G27:H27"/>
    <mergeCell ref="B7:H7"/>
    <mergeCell ref="C8:H8"/>
    <mergeCell ref="C9:H9"/>
    <mergeCell ref="G23:H23"/>
    <mergeCell ref="B10:H10"/>
    <mergeCell ref="C5:D5"/>
    <mergeCell ref="B6:H6"/>
    <mergeCell ref="B2:H2"/>
    <mergeCell ref="B3:F3"/>
    <mergeCell ref="G3:H3"/>
    <mergeCell ref="C4:D4"/>
    <mergeCell ref="G4:H4"/>
  </mergeCells>
  <conditionalFormatting sqref="E16">
    <cfRule type="cellIs" dxfId="38" priority="41" operator="lessThan">
      <formula>-0.2</formula>
    </cfRule>
    <cfRule type="cellIs" dxfId="37" priority="42" operator="greaterThan">
      <formula>0.2</formula>
    </cfRule>
  </conditionalFormatting>
  <conditionalFormatting sqref="F40">
    <cfRule type="cellIs" dxfId="36" priority="39" operator="lessThan">
      <formula>$C$40</formula>
    </cfRule>
    <cfRule type="cellIs" dxfId="35" priority="40" operator="greaterThan">
      <formula>$C$40</formula>
    </cfRule>
  </conditionalFormatting>
  <conditionalFormatting sqref="G40">
    <cfRule type="cellIs" dxfId="34" priority="37" operator="lessThan">
      <formula>0</formula>
    </cfRule>
    <cfRule type="cellIs" dxfId="33" priority="38" operator="greaterThan">
      <formula>0</formula>
    </cfRule>
  </conditionalFormatting>
  <conditionalFormatting sqref="C8:H8">
    <cfRule type="containsText" dxfId="32" priority="34" operator="containsText" text="Please">
      <formula>NOT(ISERROR(SEARCH("Please",C8)))</formula>
    </cfRule>
    <cfRule type="containsText" dxfId="31" priority="36" operator="containsText" text="No">
      <formula>NOT(ISERROR(SEARCH("No",C8)))</formula>
    </cfRule>
  </conditionalFormatting>
  <conditionalFormatting sqref="C9:H9">
    <cfRule type="containsText" dxfId="30" priority="30" operator="containsText" text="Please">
      <formula>NOT(ISERROR(SEARCH("Please",C9)))</formula>
    </cfRule>
    <cfRule type="containsText" dxfId="29" priority="31" operator="containsText" text="No">
      <formula>NOT(ISERROR(SEARCH("No",C9)))</formula>
    </cfRule>
  </conditionalFormatting>
  <conditionalFormatting sqref="G40:H40">
    <cfRule type="cellIs" dxfId="28" priority="29" operator="equal">
      <formula>0</formula>
    </cfRule>
  </conditionalFormatting>
  <conditionalFormatting sqref="E23">
    <cfRule type="cellIs" dxfId="27" priority="27" operator="lessThan">
      <formula>-0.2</formula>
    </cfRule>
    <cfRule type="cellIs" dxfId="26" priority="28" operator="greaterThan">
      <formula>0.2</formula>
    </cfRule>
  </conditionalFormatting>
  <conditionalFormatting sqref="E15">
    <cfRule type="cellIs" dxfId="25" priority="25" operator="lessThan">
      <formula>-0.2</formula>
    </cfRule>
    <cfRule type="cellIs" dxfId="24" priority="26" operator="greaterThan">
      <formula>0.2</formula>
    </cfRule>
  </conditionalFormatting>
  <conditionalFormatting sqref="E14">
    <cfRule type="cellIs" dxfId="23" priority="23" operator="lessThan">
      <formula>-0.2</formula>
    </cfRule>
    <cfRule type="cellIs" dxfId="22" priority="24" operator="greaterThan">
      <formula>0.2</formula>
    </cfRule>
  </conditionalFormatting>
  <conditionalFormatting sqref="E13">
    <cfRule type="cellIs" dxfId="21" priority="21" operator="lessThan">
      <formula>-0.2</formula>
    </cfRule>
    <cfRule type="cellIs" dxfId="20" priority="22" operator="greaterThan">
      <formula>0.2</formula>
    </cfRule>
  </conditionalFormatting>
  <conditionalFormatting sqref="E12">
    <cfRule type="cellIs" dxfId="19" priority="19" operator="lessThan">
      <formula>-0.2</formula>
    </cfRule>
    <cfRule type="cellIs" dxfId="18" priority="20" operator="greaterThan">
      <formula>0.2</formula>
    </cfRule>
  </conditionalFormatting>
  <conditionalFormatting sqref="E17">
    <cfRule type="cellIs" dxfId="17" priority="17" operator="lessThan">
      <formula>-0.2</formula>
    </cfRule>
    <cfRule type="cellIs" dxfId="16" priority="18" operator="greaterThan">
      <formula>0.2</formula>
    </cfRule>
  </conditionalFormatting>
  <conditionalFormatting sqref="E18">
    <cfRule type="cellIs" dxfId="15" priority="15" operator="lessThan">
      <formula>-0.2</formula>
    </cfRule>
    <cfRule type="cellIs" dxfId="14" priority="16" operator="greaterThan">
      <formula>0.2</formula>
    </cfRule>
  </conditionalFormatting>
  <conditionalFormatting sqref="E19">
    <cfRule type="cellIs" dxfId="13" priority="13" operator="lessThan">
      <formula>-0.2</formula>
    </cfRule>
    <cfRule type="cellIs" dxfId="12" priority="14" operator="greaterThan">
      <formula>0.2</formula>
    </cfRule>
  </conditionalFormatting>
  <conditionalFormatting sqref="E20">
    <cfRule type="cellIs" dxfId="11" priority="11" operator="lessThan">
      <formula>-0.2</formula>
    </cfRule>
    <cfRule type="cellIs" dxfId="10" priority="12" operator="greaterThan">
      <formula>0.2</formula>
    </cfRule>
  </conditionalFormatting>
  <conditionalFormatting sqref="E21">
    <cfRule type="cellIs" dxfId="9" priority="9" operator="lessThan">
      <formula>-0.2</formula>
    </cfRule>
    <cfRule type="cellIs" dxfId="8" priority="10" operator="greaterThan">
      <formula>0.2</formula>
    </cfRule>
  </conditionalFormatting>
  <conditionalFormatting sqref="E22">
    <cfRule type="cellIs" dxfId="7" priority="7" operator="lessThan">
      <formula>-0.2</formula>
    </cfRule>
    <cfRule type="cellIs" dxfId="6" priority="8" operator="greaterThan">
      <formula>0.2</formula>
    </cfRule>
  </conditionalFormatting>
  <conditionalFormatting sqref="E24">
    <cfRule type="cellIs" dxfId="5" priority="5" operator="lessThan">
      <formula>-0.2</formula>
    </cfRule>
    <cfRule type="cellIs" dxfId="4" priority="6" operator="greaterThan">
      <formula>0.2</formula>
    </cfRule>
  </conditionalFormatting>
  <conditionalFormatting sqref="E25:E38">
    <cfRule type="cellIs" dxfId="3" priority="3" operator="lessThan">
      <formula>-0.2</formula>
    </cfRule>
    <cfRule type="cellIs" dxfId="2" priority="4" operator="greaterThan">
      <formula>0.2</formula>
    </cfRule>
  </conditionalFormatting>
  <conditionalFormatting sqref="E39">
    <cfRule type="cellIs" dxfId="1" priority="1" operator="lessThan">
      <formula>-0.2</formula>
    </cfRule>
    <cfRule type="cellIs" dxfId="0" priority="2" operator="greaterThan">
      <formula>0.2</formula>
    </cfRule>
  </conditionalFormatting>
  <pageMargins left="0.7" right="0.7" top="0.75" bottom="0.75" header="0.3" footer="0.3"/>
  <pageSetup scale="51" orientation="portrait" r:id="rId1"/>
  <headerFooter>
    <oddHeader>&amp;C&amp;"-,Bold"&amp;14HEALTH SYSTEMS DIVISION
HOUSING ASSISTANCE SERVICES  PROGRAM
SUMMARY REPORTING FORM</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51DDEAD-BEA3-4580-BC1C-6D5B9DA64FCD}">
          <x14:formula1>
            <xm:f>'Data Validation'!$G$2:$G$11</xm:f>
          </x14:formula1>
          <xm:sqref>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D89B-7219-43BE-8995-DC23214B9522}">
  <dimension ref="B1:G8"/>
  <sheetViews>
    <sheetView showGridLines="0" zoomScale="80" zoomScaleNormal="80" workbookViewId="0"/>
  </sheetViews>
  <sheetFormatPr defaultColWidth="8.85546875" defaultRowHeight="16.5" x14ac:dyDescent="0.3"/>
  <cols>
    <col min="1" max="1" width="2.7109375" style="109" customWidth="1"/>
    <col min="2" max="2" width="27.140625" style="109" bestFit="1" customWidth="1"/>
    <col min="3" max="3" width="33.42578125" style="109" customWidth="1"/>
    <col min="4" max="4" width="22.140625" style="109" bestFit="1" customWidth="1"/>
    <col min="5" max="5" width="32.7109375" style="109" bestFit="1" customWidth="1"/>
    <col min="6" max="6" width="27" style="109" bestFit="1" customWidth="1"/>
    <col min="7" max="7" width="30.7109375" style="109" customWidth="1"/>
    <col min="8" max="16384" width="8.85546875" style="109"/>
  </cols>
  <sheetData>
    <row r="1" spans="2:7" ht="17.25" thickBot="1" x14ac:dyDescent="0.35"/>
    <row r="2" spans="2:7" ht="85.15" customHeight="1" thickBot="1" x14ac:dyDescent="0.35">
      <c r="B2" s="213" t="s">
        <v>372</v>
      </c>
      <c r="C2" s="214"/>
      <c r="D2" s="214"/>
      <c r="E2" s="214"/>
      <c r="F2" s="214"/>
      <c r="G2" s="215"/>
    </row>
    <row r="3" spans="2:7" ht="45" customHeight="1" thickBot="1" x14ac:dyDescent="0.35">
      <c r="B3" s="286" t="s">
        <v>374</v>
      </c>
      <c r="C3" s="287"/>
      <c r="D3" s="287"/>
      <c r="E3" s="287"/>
      <c r="F3" s="287"/>
      <c r="G3" s="288"/>
    </row>
    <row r="4" spans="2:7" ht="45" customHeight="1" x14ac:dyDescent="0.3">
      <c r="B4" s="121" t="s">
        <v>340</v>
      </c>
      <c r="C4" s="289">
        <f>'1. Quarterly Report Form'!C4</f>
        <v>0</v>
      </c>
      <c r="D4" s="289"/>
      <c r="E4" s="290"/>
      <c r="F4" s="122" t="s">
        <v>344</v>
      </c>
      <c r="G4" s="68">
        <f>'1. Quarterly Report Form'!F4</f>
        <v>0</v>
      </c>
    </row>
    <row r="5" spans="2:7" ht="45" customHeight="1" thickBot="1" x14ac:dyDescent="0.35">
      <c r="B5" s="123" t="s">
        <v>343</v>
      </c>
      <c r="C5" s="291">
        <f>'1. Quarterly Report Form'!C5</f>
        <v>0</v>
      </c>
      <c r="D5" s="291"/>
      <c r="E5" s="292"/>
      <c r="F5" s="124" t="s">
        <v>367</v>
      </c>
      <c r="G5" s="69" t="str">
        <f>'1. Quarterly Report Form'!I5</f>
        <v>Q1 2023(Jul 1 - Sep 30)</v>
      </c>
    </row>
    <row r="6" spans="2:7" ht="45" customHeight="1" thickBot="1" x14ac:dyDescent="0.35">
      <c r="B6" s="286" t="s">
        <v>357</v>
      </c>
      <c r="C6" s="287"/>
      <c r="D6" s="287"/>
      <c r="E6" s="287"/>
      <c r="F6" s="287"/>
      <c r="G6" s="288"/>
    </row>
    <row r="7" spans="2:7" s="125" customFormat="1" ht="85.15" customHeight="1" x14ac:dyDescent="0.25">
      <c r="B7" s="283" t="s">
        <v>375</v>
      </c>
      <c r="C7" s="284"/>
      <c r="D7" s="284"/>
      <c r="E7" s="284"/>
      <c r="F7" s="284"/>
      <c r="G7" s="285"/>
    </row>
    <row r="8" spans="2:7" ht="45" customHeight="1" thickBot="1" x14ac:dyDescent="0.35">
      <c r="B8" s="126" t="s">
        <v>376</v>
      </c>
      <c r="C8" s="70"/>
      <c r="D8" s="127" t="s">
        <v>377</v>
      </c>
      <c r="E8" s="70"/>
      <c r="F8" s="127" t="s">
        <v>378</v>
      </c>
      <c r="G8" s="71"/>
    </row>
  </sheetData>
  <sheetProtection algorithmName="SHA-512" hashValue="rJJDr5YzPZpgbNBfjmEEVAmRRl0ugV4BkIdZ6FYBVLMxr6HWkdlFhg4Ya96moNilBBJTsZulrDPpXRWmmq5KGA==" saltValue="4pbw+wdQKwbi6yjoBp7b+A==" spinCount="100000" sheet="1" objects="1" scenarios="1" formatCells="0" formatColumns="0" formatRows="0"/>
  <mergeCells count="6">
    <mergeCell ref="B7:G7"/>
    <mergeCell ref="B2:G2"/>
    <mergeCell ref="B3:G3"/>
    <mergeCell ref="C4:E4"/>
    <mergeCell ref="C5:E5"/>
    <mergeCell ref="B6:G6"/>
  </mergeCells>
  <pageMargins left="0.7" right="0.7" top="0.75" bottom="0.75" header="0.3" footer="0.3"/>
  <pageSetup scale="51" orientation="portrait" r:id="rId1"/>
  <headerFooter>
    <oddHeader>&amp;C&amp;"-,Bold"&amp;14HEALTH SYSTEMS DIVISION
HOUSING ASSISTANCE SERVICES  PROGRAM
SUMMARY REPORTING FORM</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D446-2236-47FA-8046-E1A2F0C2A906}">
  <dimension ref="A3:BK10"/>
  <sheetViews>
    <sheetView workbookViewId="0">
      <pane xSplit="2" topLeftCell="C1" activePane="topRight" state="frozen"/>
      <selection pane="topRight" activeCell="C1" sqref="C1"/>
    </sheetView>
  </sheetViews>
  <sheetFormatPr defaultRowHeight="15" x14ac:dyDescent="0.25"/>
  <cols>
    <col min="2" max="2" width="16.42578125" bestFit="1" customWidth="1"/>
    <col min="3" max="3" width="20.140625" bestFit="1" customWidth="1"/>
    <col min="4" max="4" width="11.7109375" bestFit="1" customWidth="1"/>
    <col min="5" max="6" width="23.28515625" bestFit="1" customWidth="1"/>
    <col min="7" max="7" width="13.28515625" bestFit="1" customWidth="1"/>
    <col min="8" max="8" width="13.5703125" bestFit="1" customWidth="1"/>
    <col min="9" max="9" width="17.7109375" bestFit="1" customWidth="1"/>
    <col min="10" max="10" width="23.28515625" bestFit="1" customWidth="1"/>
    <col min="11" max="11" width="29.28515625" bestFit="1" customWidth="1"/>
    <col min="12" max="12" width="13.5703125" bestFit="1" customWidth="1"/>
    <col min="13" max="13" width="24.28515625" bestFit="1" customWidth="1"/>
    <col min="14" max="14" width="23.28515625" bestFit="1" customWidth="1"/>
    <col min="15" max="15" width="29.28515625" bestFit="1" customWidth="1"/>
    <col min="16" max="16" width="27.7109375" bestFit="1" customWidth="1"/>
    <col min="17" max="17" width="24.28515625" bestFit="1" customWidth="1"/>
    <col min="18" max="18" width="13" bestFit="1" customWidth="1"/>
    <col min="19" max="19" width="29.85546875" bestFit="1" customWidth="1"/>
    <col min="20" max="20" width="27.7109375" bestFit="1" customWidth="1"/>
    <col min="21" max="21" width="23.28515625" bestFit="1" customWidth="1"/>
    <col min="22" max="22" width="15.7109375" bestFit="1" customWidth="1"/>
    <col min="23" max="23" width="29.85546875" bestFit="1" customWidth="1"/>
    <col min="24" max="24" width="22.28515625" bestFit="1" customWidth="1"/>
    <col min="25" max="25" width="7.28515625" bestFit="1" customWidth="1"/>
    <col min="26" max="26" width="23.28515625" bestFit="1" customWidth="1"/>
    <col min="27" max="27" width="25.28515625" bestFit="1" customWidth="1"/>
    <col min="28" max="28" width="14.28515625" bestFit="1" customWidth="1"/>
    <col min="29" max="29" width="20" bestFit="1" customWidth="1"/>
    <col min="30" max="30" width="16.85546875" bestFit="1" customWidth="1"/>
    <col min="31" max="31" width="31.28515625" bestFit="1" customWidth="1"/>
    <col min="32" max="32" width="31.140625" bestFit="1" customWidth="1"/>
    <col min="33" max="33" width="10" bestFit="1" customWidth="1"/>
    <col min="34" max="34" width="20" bestFit="1" customWidth="1"/>
    <col min="35" max="35" width="17.7109375" bestFit="1" customWidth="1"/>
    <col min="36" max="36" width="31.28515625" bestFit="1" customWidth="1"/>
    <col min="37" max="37" width="31.140625" bestFit="1" customWidth="1"/>
    <col min="38" max="38" width="13.42578125" bestFit="1" customWidth="1"/>
    <col min="39" max="39" width="24.28515625" bestFit="1" customWidth="1"/>
    <col min="40" max="40" width="17.7109375" bestFit="1" customWidth="1"/>
    <col min="41" max="41" width="31.5703125" bestFit="1" customWidth="1"/>
    <col min="42" max="42" width="27.7109375" bestFit="1" customWidth="1"/>
    <col min="43" max="43" width="42.42578125" bestFit="1" customWidth="1"/>
    <col min="44" max="44" width="17.28515625" bestFit="1" customWidth="1"/>
    <col min="45" max="45" width="29.85546875" bestFit="1" customWidth="1"/>
    <col min="46" max="46" width="22.28515625" bestFit="1" customWidth="1"/>
    <col min="47" max="47" width="22.7109375" bestFit="1" customWidth="1"/>
    <col min="48" max="48" width="23.28515625" bestFit="1" customWidth="1"/>
    <col min="49" max="49" width="15.7109375" bestFit="1" customWidth="1"/>
    <col min="50" max="50" width="16" bestFit="1" customWidth="1"/>
    <col min="51" max="51" width="19.42578125" bestFit="1" customWidth="1"/>
    <col min="52" max="52" width="27.28515625" bestFit="1" customWidth="1"/>
    <col min="53" max="53" width="51.7109375" bestFit="1" customWidth="1"/>
    <col min="54" max="54" width="25.28515625" bestFit="1" customWidth="1"/>
    <col min="55" max="55" width="24.42578125" bestFit="1" customWidth="1"/>
    <col min="56" max="56" width="28.140625" bestFit="1" customWidth="1"/>
    <col min="57" max="57" width="28.7109375" bestFit="1" customWidth="1"/>
    <col min="58" max="58" width="31.28515625" bestFit="1" customWidth="1"/>
    <col min="59" max="59" width="31.140625" bestFit="1" customWidth="1"/>
    <col min="60" max="60" width="63.28515625" bestFit="1" customWidth="1"/>
    <col min="61" max="61" width="24.28515625" bestFit="1" customWidth="1"/>
    <col min="62" max="62" width="19.85546875" bestFit="1" customWidth="1"/>
    <col min="63" max="63" width="31.5703125" bestFit="1" customWidth="1"/>
    <col min="64" max="64" width="19.85546875" bestFit="1" customWidth="1"/>
    <col min="65" max="65" width="15.7109375" bestFit="1" customWidth="1"/>
    <col min="66" max="66" width="16.85546875" bestFit="1" customWidth="1"/>
    <col min="67" max="67" width="31.28515625" bestFit="1" customWidth="1"/>
    <col min="68" max="68" width="31.140625" bestFit="1" customWidth="1"/>
    <col min="69" max="69" width="10.7109375" bestFit="1" customWidth="1"/>
    <col min="70" max="70" width="18.28515625" bestFit="1" customWidth="1"/>
    <col min="71" max="71" width="17.7109375" bestFit="1" customWidth="1"/>
    <col min="72" max="72" width="31.5703125" bestFit="1" customWidth="1"/>
  </cols>
  <sheetData>
    <row r="3" spans="1:63" ht="15.75" thickBot="1" x14ac:dyDescent="0.3"/>
    <row r="4" spans="1:63" x14ac:dyDescent="0.25">
      <c r="B4" s="76"/>
      <c r="C4" s="89" t="s">
        <v>410</v>
      </c>
      <c r="D4" s="90"/>
      <c r="E4" s="90"/>
      <c r="F4" s="90"/>
      <c r="G4" s="90"/>
      <c r="H4" s="90"/>
      <c r="I4" s="90"/>
      <c r="J4" s="90"/>
      <c r="K4" s="90"/>
      <c r="L4" s="107"/>
      <c r="M4" s="293" t="s">
        <v>450</v>
      </c>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5"/>
      <c r="AP4" s="293" t="s">
        <v>416</v>
      </c>
      <c r="AQ4" s="294"/>
      <c r="AR4" s="294"/>
      <c r="AS4" s="294"/>
      <c r="AT4" s="294"/>
      <c r="AU4" s="294"/>
      <c r="AV4" s="294"/>
      <c r="AW4" s="294"/>
      <c r="AX4" s="294"/>
      <c r="AY4" s="294"/>
      <c r="AZ4" s="294"/>
      <c r="BA4" s="294"/>
      <c r="BB4" s="293" t="s">
        <v>190</v>
      </c>
      <c r="BC4" s="294"/>
      <c r="BD4" s="294"/>
      <c r="BE4" s="294"/>
      <c r="BF4" s="294"/>
      <c r="BG4" s="294"/>
      <c r="BH4" s="295"/>
      <c r="BI4" s="294" t="s">
        <v>411</v>
      </c>
      <c r="BJ4" s="294"/>
      <c r="BK4" s="295"/>
    </row>
    <row r="5" spans="1:63" x14ac:dyDescent="0.25">
      <c r="B5" s="91" t="s">
        <v>451</v>
      </c>
      <c r="C5" s="77" t="s">
        <v>325</v>
      </c>
      <c r="D5" s="76" t="s">
        <v>1</v>
      </c>
      <c r="E5" s="76" t="s">
        <v>2</v>
      </c>
      <c r="F5" s="76" t="s">
        <v>46</v>
      </c>
      <c r="G5" s="76" t="s">
        <v>15</v>
      </c>
      <c r="H5" s="76" t="s">
        <v>17</v>
      </c>
      <c r="I5" s="76" t="s">
        <v>16</v>
      </c>
      <c r="J5" s="76" t="s">
        <v>412</v>
      </c>
      <c r="K5" s="76" t="s">
        <v>3</v>
      </c>
      <c r="L5" s="78" t="s">
        <v>449</v>
      </c>
      <c r="M5" s="84" t="s">
        <v>293</v>
      </c>
      <c r="N5" s="76" t="s">
        <v>421</v>
      </c>
      <c r="O5" s="76" t="s">
        <v>296</v>
      </c>
      <c r="P5" s="76" t="s">
        <v>297</v>
      </c>
      <c r="Q5" s="76" t="s">
        <v>298</v>
      </c>
      <c r="R5" s="76" t="s">
        <v>299</v>
      </c>
      <c r="S5" s="76" t="s">
        <v>300</v>
      </c>
      <c r="T5" s="76" t="s">
        <v>301</v>
      </c>
      <c r="U5" s="76" t="s">
        <v>302</v>
      </c>
      <c r="V5" s="76" t="s">
        <v>303</v>
      </c>
      <c r="W5" s="76" t="s">
        <v>422</v>
      </c>
      <c r="X5" s="76" t="s">
        <v>430</v>
      </c>
      <c r="Y5" s="76" t="s">
        <v>307</v>
      </c>
      <c r="Z5" s="76" t="s">
        <v>308</v>
      </c>
      <c r="AA5" s="76" t="s">
        <v>309</v>
      </c>
      <c r="AB5" s="76" t="s">
        <v>423</v>
      </c>
      <c r="AC5" s="76" t="s">
        <v>424</v>
      </c>
      <c r="AD5" s="76" t="s">
        <v>315</v>
      </c>
      <c r="AE5" s="76" t="s">
        <v>310</v>
      </c>
      <c r="AF5" s="76" t="s">
        <v>425</v>
      </c>
      <c r="AG5" s="76" t="s">
        <v>426</v>
      </c>
      <c r="AH5" s="76" t="s">
        <v>427</v>
      </c>
      <c r="AI5" s="76" t="s">
        <v>313</v>
      </c>
      <c r="AJ5" s="76" t="s">
        <v>428</v>
      </c>
      <c r="AK5" s="76" t="s">
        <v>316</v>
      </c>
      <c r="AL5" s="76" t="s">
        <v>317</v>
      </c>
      <c r="AM5" s="76" t="s">
        <v>429</v>
      </c>
      <c r="AN5" s="76" t="s">
        <v>431</v>
      </c>
      <c r="AO5" s="84" t="s">
        <v>432</v>
      </c>
      <c r="AP5" s="77" t="s">
        <v>415</v>
      </c>
      <c r="AQ5" s="84" t="s">
        <v>393</v>
      </c>
      <c r="AR5" s="84" t="s">
        <v>18</v>
      </c>
      <c r="AS5" s="84" t="s">
        <v>19</v>
      </c>
      <c r="AT5" s="84" t="s">
        <v>20</v>
      </c>
      <c r="AU5" s="84" t="s">
        <v>21</v>
      </c>
      <c r="AV5" s="84" t="s">
        <v>22</v>
      </c>
      <c r="AW5" s="84" t="s">
        <v>23</v>
      </c>
      <c r="AX5" s="84" t="s">
        <v>24</v>
      </c>
      <c r="AY5" s="84" t="s">
        <v>25</v>
      </c>
      <c r="AZ5" s="84" t="s">
        <v>26</v>
      </c>
      <c r="BA5" s="84" t="s">
        <v>391</v>
      </c>
      <c r="BB5" s="77" t="s">
        <v>29</v>
      </c>
      <c r="BC5" s="84" t="s">
        <v>31</v>
      </c>
      <c r="BD5" s="84" t="s">
        <v>32</v>
      </c>
      <c r="BE5" s="84" t="s">
        <v>8</v>
      </c>
      <c r="BF5" s="85" t="s">
        <v>33</v>
      </c>
      <c r="BG5" s="85" t="s">
        <v>401</v>
      </c>
      <c r="BH5" s="78" t="s">
        <v>34</v>
      </c>
      <c r="BI5" s="76" t="s">
        <v>358</v>
      </c>
      <c r="BJ5" s="76" t="s">
        <v>360</v>
      </c>
      <c r="BK5" s="78" t="s">
        <v>413</v>
      </c>
    </row>
    <row r="6" spans="1:63" s="82" customFormat="1" ht="15.75" thickBot="1" x14ac:dyDescent="0.3">
      <c r="A6"/>
      <c r="B6" s="76" t="s">
        <v>414</v>
      </c>
      <c r="C6" s="81" t="str">
        <f>'1. Quarterly Report Form'!I5</f>
        <v>Q1 2023(Jul 1 - Sep 30)</v>
      </c>
      <c r="D6" s="79">
        <f>'1. Quarterly Report Form'!C4</f>
        <v>0</v>
      </c>
      <c r="E6" s="79">
        <f>'1. Quarterly Report Form'!C5</f>
        <v>0</v>
      </c>
      <c r="F6" s="79">
        <f>'1. Quarterly Report Form'!F4</f>
        <v>0</v>
      </c>
      <c r="G6" s="79">
        <f>'1. Quarterly Report Form'!F5</f>
        <v>0</v>
      </c>
      <c r="H6" s="79">
        <f>'1. Quarterly Report Form'!C6</f>
        <v>0</v>
      </c>
      <c r="I6" s="79">
        <f>'1. Quarterly Report Form'!F6</f>
        <v>0</v>
      </c>
      <c r="J6" s="79">
        <f>'1. Quarterly Report Form'!C7</f>
        <v>0</v>
      </c>
      <c r="K6" s="79">
        <f>'1. Quarterly Report Form'!F7</f>
        <v>0</v>
      </c>
      <c r="L6" s="80">
        <f>'1. Quarterly Report Form'!E8</f>
        <v>0</v>
      </c>
      <c r="M6" s="83">
        <f>'1. Quarterly Report Form'!H12</f>
        <v>0</v>
      </c>
      <c r="N6" s="83">
        <f>'1. Quarterly Report Form'!H13</f>
        <v>0</v>
      </c>
      <c r="O6" s="83">
        <f>'1. Quarterly Report Form'!$H14</f>
        <v>0</v>
      </c>
      <c r="P6" s="83">
        <f>'1. Quarterly Report Form'!$H15</f>
        <v>0</v>
      </c>
      <c r="Q6" s="83">
        <f>'1. Quarterly Report Form'!$H16</f>
        <v>0</v>
      </c>
      <c r="R6" s="83">
        <f>'1. Quarterly Report Form'!$H17</f>
        <v>0</v>
      </c>
      <c r="S6" s="83">
        <f>'1. Quarterly Report Form'!$H18</f>
        <v>0</v>
      </c>
      <c r="T6" s="83">
        <f>'1. Quarterly Report Form'!$H19</f>
        <v>0</v>
      </c>
      <c r="U6" s="83">
        <f>'1. Quarterly Report Form'!$H20</f>
        <v>0</v>
      </c>
      <c r="V6" s="83">
        <f>'1. Quarterly Report Form'!$H21</f>
        <v>0</v>
      </c>
      <c r="W6" s="83">
        <f>'1. Quarterly Report Form'!$H22</f>
        <v>0</v>
      </c>
      <c r="X6" s="83">
        <f>'1. Quarterly Report Form'!$H23</f>
        <v>0</v>
      </c>
      <c r="Y6" s="83">
        <f>'1. Quarterly Report Form'!$H24</f>
        <v>0</v>
      </c>
      <c r="Z6" s="83">
        <f>'1. Quarterly Report Form'!$H25</f>
        <v>0</v>
      </c>
      <c r="AA6" s="83">
        <f>'1. Quarterly Report Form'!$H26</f>
        <v>0</v>
      </c>
      <c r="AB6" s="83">
        <f>'1. Quarterly Report Form'!$H27</f>
        <v>0</v>
      </c>
      <c r="AC6" s="83">
        <f>'1. Quarterly Report Form'!$H28</f>
        <v>0</v>
      </c>
      <c r="AD6" s="83">
        <f>'1. Quarterly Report Form'!$H29</f>
        <v>0</v>
      </c>
      <c r="AE6" s="83">
        <f>'1. Quarterly Report Form'!$H30</f>
        <v>0</v>
      </c>
      <c r="AF6" s="83">
        <f>'1. Quarterly Report Form'!$H31</f>
        <v>0</v>
      </c>
      <c r="AG6" s="83">
        <f>'1. Quarterly Report Form'!$H32</f>
        <v>0</v>
      </c>
      <c r="AH6" s="83">
        <f>'1. Quarterly Report Form'!$H33</f>
        <v>0</v>
      </c>
      <c r="AI6" s="83">
        <f>'1. Quarterly Report Form'!$H34</f>
        <v>0</v>
      </c>
      <c r="AJ6" s="83">
        <f>'1. Quarterly Report Form'!$H35</f>
        <v>0</v>
      </c>
      <c r="AK6" s="83">
        <f>'1. Quarterly Report Form'!$H36</f>
        <v>0</v>
      </c>
      <c r="AL6" s="83">
        <f>'1. Quarterly Report Form'!$H37</f>
        <v>0</v>
      </c>
      <c r="AM6" s="83">
        <f>'1. Quarterly Report Form'!$H38</f>
        <v>0</v>
      </c>
      <c r="AN6" s="83">
        <f>'1. Quarterly Report Form'!$H39</f>
        <v>0</v>
      </c>
      <c r="AO6" s="83">
        <f>'1. Quarterly Report Form'!$H40</f>
        <v>0</v>
      </c>
      <c r="AP6" s="81">
        <f>'1. Quarterly Report Form'!C42</f>
        <v>0</v>
      </c>
      <c r="AQ6" s="79">
        <f>'1. Quarterly Report Form'!H42</f>
        <v>0</v>
      </c>
      <c r="AR6" s="79">
        <f>'1. Quarterly Report Form'!C43</f>
        <v>0</v>
      </c>
      <c r="AS6" s="79">
        <f>'1. Quarterly Report Form'!E43</f>
        <v>0</v>
      </c>
      <c r="AT6" s="79">
        <f>'1. Quarterly Report Form'!G43</f>
        <v>0</v>
      </c>
      <c r="AU6" s="79">
        <f>'1. Quarterly Report Form'!I43</f>
        <v>0</v>
      </c>
      <c r="AV6" s="79">
        <f>'1. Quarterly Report Form'!C45</f>
        <v>0</v>
      </c>
      <c r="AW6" s="79">
        <f>'1. Quarterly Report Form'!D45</f>
        <v>0</v>
      </c>
      <c r="AX6" s="79">
        <f>'1. Quarterly Report Form'!E45</f>
        <v>0</v>
      </c>
      <c r="AY6" s="79">
        <f>'1. Quarterly Report Form'!F45</f>
        <v>0</v>
      </c>
      <c r="AZ6" s="79">
        <f>'1. Quarterly Report Form'!G45</f>
        <v>0</v>
      </c>
      <c r="BA6" s="79" t="str">
        <f>'1. Quarterly Report Form'!C46</f>
        <v>[insert narrative]</v>
      </c>
      <c r="BB6" s="81" t="str">
        <f>'1. Quarterly Report Form'!C48</f>
        <v>[insert date]</v>
      </c>
      <c r="BC6" s="79" t="str">
        <f>'1. Quarterly Report Form'!E48</f>
        <v>[insert date]</v>
      </c>
      <c r="BD6" s="79" t="str">
        <f>'1. Quarterly Report Form'!G48</f>
        <v>[insert date]</v>
      </c>
      <c r="BE6" s="79">
        <f>'1. Quarterly Report Form'!I48</f>
        <v>0</v>
      </c>
      <c r="BF6" s="79" t="str">
        <f>'1. Quarterly Report Form'!C49</f>
        <v>[insert narrative]</v>
      </c>
      <c r="BG6" s="79" t="str">
        <f>'1. Quarterly Report Form'!C50</f>
        <v>[insert narrative]</v>
      </c>
      <c r="BH6" s="80" t="str">
        <f>'1. Quarterly Report Form'!C51</f>
        <v>[insert narrative]</v>
      </c>
      <c r="BI6" s="79">
        <f>'3. Certification'!C8</f>
        <v>0</v>
      </c>
      <c r="BJ6" s="79">
        <f>'3. Certification'!E8</f>
        <v>0</v>
      </c>
      <c r="BK6" s="80">
        <f>'3. Certification'!G8</f>
        <v>0</v>
      </c>
    </row>
    <row r="7" spans="1:63" ht="15.75" thickBot="1" x14ac:dyDescent="0.3"/>
    <row r="8" spans="1:63" x14ac:dyDescent="0.25">
      <c r="C8" s="89" t="s">
        <v>410</v>
      </c>
      <c r="D8" s="90"/>
      <c r="E8" s="90"/>
      <c r="F8" s="90"/>
      <c r="G8" s="90"/>
      <c r="H8" s="90"/>
      <c r="I8" s="293" t="s">
        <v>463</v>
      </c>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5"/>
      <c r="AI8" s="293" t="s">
        <v>464</v>
      </c>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5"/>
    </row>
    <row r="9" spans="1:63" x14ac:dyDescent="0.25">
      <c r="B9" s="21" t="s">
        <v>449</v>
      </c>
      <c r="C9" s="77" t="s">
        <v>325</v>
      </c>
      <c r="D9" s="76" t="s">
        <v>1</v>
      </c>
      <c r="E9" s="76" t="s">
        <v>46</v>
      </c>
      <c r="F9" s="76" t="s">
        <v>412</v>
      </c>
      <c r="G9" s="76" t="s">
        <v>3</v>
      </c>
      <c r="H9" s="78" t="s">
        <v>449</v>
      </c>
      <c r="I9" s="77" t="s">
        <v>293</v>
      </c>
      <c r="J9" s="84" t="s">
        <v>421</v>
      </c>
      <c r="K9" s="84" t="s">
        <v>296</v>
      </c>
      <c r="L9" s="84" t="s">
        <v>297</v>
      </c>
      <c r="M9" s="84" t="s">
        <v>298</v>
      </c>
      <c r="N9" s="84" t="s">
        <v>299</v>
      </c>
      <c r="O9" s="84" t="s">
        <v>300</v>
      </c>
      <c r="P9" s="84" t="s">
        <v>301</v>
      </c>
      <c r="Q9" s="84" t="s">
        <v>302</v>
      </c>
      <c r="R9" s="84" t="s">
        <v>303</v>
      </c>
      <c r="S9" s="84" t="s">
        <v>422</v>
      </c>
      <c r="T9" s="84" t="s">
        <v>307</v>
      </c>
      <c r="U9" s="84" t="s">
        <v>308</v>
      </c>
      <c r="V9" s="84" t="s">
        <v>309</v>
      </c>
      <c r="W9" s="84" t="s">
        <v>423</v>
      </c>
      <c r="X9" s="84" t="s">
        <v>424</v>
      </c>
      <c r="Y9" s="84" t="s">
        <v>315</v>
      </c>
      <c r="Z9" s="84" t="s">
        <v>310</v>
      </c>
      <c r="AA9" s="84" t="s">
        <v>425</v>
      </c>
      <c r="AB9" s="84" t="s">
        <v>426</v>
      </c>
      <c r="AC9" s="84" t="s">
        <v>427</v>
      </c>
      <c r="AD9" s="84" t="s">
        <v>313</v>
      </c>
      <c r="AE9" s="84" t="s">
        <v>428</v>
      </c>
      <c r="AF9" s="84" t="s">
        <v>316</v>
      </c>
      <c r="AG9" s="84" t="s">
        <v>317</v>
      </c>
      <c r="AH9" s="78" t="s">
        <v>429</v>
      </c>
      <c r="AI9" s="77" t="s">
        <v>293</v>
      </c>
      <c r="AJ9" s="84" t="s">
        <v>421</v>
      </c>
      <c r="AK9" s="84" t="s">
        <v>296</v>
      </c>
      <c r="AL9" s="84" t="s">
        <v>297</v>
      </c>
      <c r="AM9" s="84" t="s">
        <v>298</v>
      </c>
      <c r="AN9" s="84" t="s">
        <v>299</v>
      </c>
      <c r="AO9" s="84" t="s">
        <v>300</v>
      </c>
      <c r="AP9" s="84" t="s">
        <v>301</v>
      </c>
      <c r="AQ9" s="84" t="s">
        <v>302</v>
      </c>
      <c r="AR9" s="84" t="s">
        <v>303</v>
      </c>
      <c r="AS9" s="84" t="s">
        <v>422</v>
      </c>
      <c r="AT9" s="84" t="s">
        <v>430</v>
      </c>
      <c r="AU9" s="84" t="s">
        <v>307</v>
      </c>
      <c r="AV9" s="84" t="s">
        <v>308</v>
      </c>
      <c r="AW9" s="84" t="s">
        <v>309</v>
      </c>
      <c r="AX9" s="84" t="s">
        <v>423</v>
      </c>
      <c r="AY9" s="84" t="s">
        <v>424</v>
      </c>
      <c r="AZ9" s="84" t="s">
        <v>315</v>
      </c>
      <c r="BA9" s="84" t="s">
        <v>310</v>
      </c>
      <c r="BB9" s="84" t="s">
        <v>425</v>
      </c>
      <c r="BC9" s="84" t="s">
        <v>426</v>
      </c>
      <c r="BD9" s="84" t="s">
        <v>427</v>
      </c>
      <c r="BE9" s="84" t="s">
        <v>313</v>
      </c>
      <c r="BF9" s="84" t="s">
        <v>428</v>
      </c>
      <c r="BG9" s="84" t="s">
        <v>316</v>
      </c>
      <c r="BH9" s="84" t="s">
        <v>317</v>
      </c>
      <c r="BI9" s="84" t="s">
        <v>429</v>
      </c>
      <c r="BJ9" s="84" t="s">
        <v>431</v>
      </c>
      <c r="BK9" s="78" t="s">
        <v>432</v>
      </c>
    </row>
    <row r="10" spans="1:63" ht="15.75" thickBot="1" x14ac:dyDescent="0.3">
      <c r="B10" s="76" t="str">
        <f>IF('1. Quarterly Report Form'!E8="Yes","Copy this row --&gt;","No Budget Update")</f>
        <v>No Budget Update</v>
      </c>
      <c r="C10" s="81" t="str">
        <f>'1. Quarterly Report Form'!I5</f>
        <v>Q1 2023(Jul 1 - Sep 30)</v>
      </c>
      <c r="D10" s="79">
        <f>'1. Quarterly Report Form'!C4</f>
        <v>0</v>
      </c>
      <c r="E10" s="79">
        <f>'1. Quarterly Report Form'!F4</f>
        <v>0</v>
      </c>
      <c r="F10" s="79">
        <f>'1. Quarterly Report Form'!C7</f>
        <v>0</v>
      </c>
      <c r="G10" s="79">
        <f>'1. Quarterly Report Form'!F7</f>
        <v>0</v>
      </c>
      <c r="H10" s="80">
        <f>'1. Quarterly Report Form'!E8</f>
        <v>0</v>
      </c>
      <c r="I10" s="96">
        <f>'2. Budget Update Form'!D12</f>
        <v>0</v>
      </c>
      <c r="J10" s="83">
        <f>'2. Budget Update Form'!$D13</f>
        <v>0</v>
      </c>
      <c r="K10" s="83">
        <f>'2. Budget Update Form'!$D14</f>
        <v>0</v>
      </c>
      <c r="L10" s="83">
        <f>'2. Budget Update Form'!$D15</f>
        <v>0</v>
      </c>
      <c r="M10" s="83">
        <f>'2. Budget Update Form'!$D16</f>
        <v>0</v>
      </c>
      <c r="N10" s="83">
        <f>'2. Budget Update Form'!$D17</f>
        <v>0</v>
      </c>
      <c r="O10" s="83">
        <f>'2. Budget Update Form'!$D18</f>
        <v>0</v>
      </c>
      <c r="P10" s="83">
        <f>'2. Budget Update Form'!$D19</f>
        <v>0</v>
      </c>
      <c r="Q10" s="83">
        <f>'2. Budget Update Form'!$D20</f>
        <v>0</v>
      </c>
      <c r="R10" s="83">
        <f>'2. Budget Update Form'!$D21</f>
        <v>0</v>
      </c>
      <c r="S10" s="83">
        <f>'2. Budget Update Form'!$D22</f>
        <v>0</v>
      </c>
      <c r="T10" s="83">
        <f>'2. Budget Update Form'!$D24</f>
        <v>0</v>
      </c>
      <c r="U10" s="83">
        <f>'2. Budget Update Form'!$D25</f>
        <v>0</v>
      </c>
      <c r="V10" s="83">
        <f>'2. Budget Update Form'!$D26</f>
        <v>0</v>
      </c>
      <c r="W10" s="83">
        <f>'2. Budget Update Form'!$D27</f>
        <v>0</v>
      </c>
      <c r="X10" s="83">
        <f>'2. Budget Update Form'!$D28</f>
        <v>0</v>
      </c>
      <c r="Y10" s="83">
        <f>'2. Budget Update Form'!$D29</f>
        <v>0</v>
      </c>
      <c r="Z10" s="83">
        <f>'2. Budget Update Form'!$D30</f>
        <v>0</v>
      </c>
      <c r="AA10" s="83">
        <f>'2. Budget Update Form'!$D31</f>
        <v>0</v>
      </c>
      <c r="AB10" s="83">
        <f>'2. Budget Update Form'!$D32</f>
        <v>0</v>
      </c>
      <c r="AC10" s="83">
        <f>'2. Budget Update Form'!$D33</f>
        <v>0</v>
      </c>
      <c r="AD10" s="83">
        <f>'2. Budget Update Form'!$D34</f>
        <v>0</v>
      </c>
      <c r="AE10" s="83">
        <f>'2. Budget Update Form'!$D35</f>
        <v>0</v>
      </c>
      <c r="AF10" s="83">
        <f>'2. Budget Update Form'!$D36</f>
        <v>0</v>
      </c>
      <c r="AG10" s="83">
        <f>'2. Budget Update Form'!$D37</f>
        <v>0</v>
      </c>
      <c r="AH10" s="97">
        <f>'2. Budget Update Form'!$D38</f>
        <v>0</v>
      </c>
      <c r="AI10" s="96">
        <f>'2. Budget Update Form'!F12</f>
        <v>0</v>
      </c>
      <c r="AJ10" s="83">
        <f>'2. Budget Update Form'!$F13</f>
        <v>0</v>
      </c>
      <c r="AK10" s="83">
        <f>'2. Budget Update Form'!$F14</f>
        <v>0</v>
      </c>
      <c r="AL10" s="83">
        <f>'2. Budget Update Form'!$F15</f>
        <v>0</v>
      </c>
      <c r="AM10" s="83">
        <f>'2. Budget Update Form'!$F16</f>
        <v>0</v>
      </c>
      <c r="AN10" s="83">
        <f>'2. Budget Update Form'!$F17</f>
        <v>0</v>
      </c>
      <c r="AO10" s="83">
        <f>'2. Budget Update Form'!$F18</f>
        <v>0</v>
      </c>
      <c r="AP10" s="83">
        <f>'2. Budget Update Form'!$F19</f>
        <v>0</v>
      </c>
      <c r="AQ10" s="83">
        <f>'2. Budget Update Form'!$F20</f>
        <v>0</v>
      </c>
      <c r="AR10" s="83">
        <f>'2. Budget Update Form'!$F21</f>
        <v>0</v>
      </c>
      <c r="AS10" s="83">
        <f>'2. Budget Update Form'!$F22</f>
        <v>0</v>
      </c>
      <c r="AT10" s="83">
        <f>'2. Budget Update Form'!$F23</f>
        <v>0</v>
      </c>
      <c r="AU10" s="83">
        <f>'2. Budget Update Form'!$F24</f>
        <v>0</v>
      </c>
      <c r="AV10" s="83">
        <f>'2. Budget Update Form'!$F25</f>
        <v>0</v>
      </c>
      <c r="AW10" s="83">
        <f>'2. Budget Update Form'!$F26</f>
        <v>0</v>
      </c>
      <c r="AX10" s="83">
        <f>'2. Budget Update Form'!$F27</f>
        <v>0</v>
      </c>
      <c r="AY10" s="83">
        <f>'2. Budget Update Form'!$F28</f>
        <v>0</v>
      </c>
      <c r="AZ10" s="83">
        <f>'2. Budget Update Form'!$F29</f>
        <v>0</v>
      </c>
      <c r="BA10" s="83">
        <f>'2. Budget Update Form'!$F30</f>
        <v>0</v>
      </c>
      <c r="BB10" s="83">
        <f>'2. Budget Update Form'!$F31</f>
        <v>0</v>
      </c>
      <c r="BC10" s="83">
        <f>'2. Budget Update Form'!$F32</f>
        <v>0</v>
      </c>
      <c r="BD10" s="83">
        <f>'2. Budget Update Form'!$F33</f>
        <v>0</v>
      </c>
      <c r="BE10" s="83">
        <f>'2. Budget Update Form'!$F34</f>
        <v>0</v>
      </c>
      <c r="BF10" s="83">
        <f>'2. Budget Update Form'!$F35</f>
        <v>0</v>
      </c>
      <c r="BG10" s="83">
        <f>'2. Budget Update Form'!$F36</f>
        <v>0</v>
      </c>
      <c r="BH10" s="83">
        <f>'2. Budget Update Form'!$F37</f>
        <v>0</v>
      </c>
      <c r="BI10" s="83">
        <f>'2. Budget Update Form'!$F38</f>
        <v>0</v>
      </c>
      <c r="BJ10" s="83">
        <f>'2. Budget Update Form'!$F39</f>
        <v>0</v>
      </c>
      <c r="BK10" s="97">
        <f>'2. Budget Update Form'!$F40</f>
        <v>0</v>
      </c>
    </row>
  </sheetData>
  <mergeCells count="6">
    <mergeCell ref="I8:AH8"/>
    <mergeCell ref="AI8:BK8"/>
    <mergeCell ref="BI4:BK4"/>
    <mergeCell ref="AP4:BA4"/>
    <mergeCell ref="BB4:BH4"/>
    <mergeCell ref="M4:AO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C7DE-7AD6-4FD9-8C28-5B0DE5BC5D7C}">
  <dimension ref="B1:BK49"/>
  <sheetViews>
    <sheetView workbookViewId="0">
      <pane xSplit="5" ySplit="1" topLeftCell="F2" activePane="bottomRight" state="frozen"/>
      <selection pane="topRight" activeCell="F1" sqref="F1"/>
      <selection pane="bottomLeft" activeCell="A2" sqref="A2"/>
      <selection pane="bottomRight" activeCell="F2" sqref="F2"/>
    </sheetView>
  </sheetViews>
  <sheetFormatPr defaultRowHeight="15" x14ac:dyDescent="0.25"/>
  <cols>
    <col min="2" max="2" width="33.85546875" bestFit="1" customWidth="1"/>
    <col min="3" max="3" width="34.7109375" bestFit="1" customWidth="1"/>
    <col min="4" max="4" width="32.28515625" bestFit="1" customWidth="1"/>
    <col min="5" max="5" width="29.5703125" bestFit="1" customWidth="1"/>
    <col min="6" max="6" width="30.140625" bestFit="1" customWidth="1"/>
    <col min="7" max="7" width="30.140625" customWidth="1"/>
    <col min="8" max="8" width="24.28515625" bestFit="1" customWidth="1"/>
    <col min="9" max="9" width="29.5703125" bestFit="1" customWidth="1"/>
    <col min="10" max="10" width="19.28515625" hidden="1" customWidth="1"/>
    <col min="11" max="11" width="47.7109375" bestFit="1" customWidth="1"/>
    <col min="12" max="12" width="16.7109375" style="45" bestFit="1" customWidth="1"/>
    <col min="13" max="13" width="11.5703125" bestFit="1" customWidth="1"/>
    <col min="14" max="14" width="25.42578125" bestFit="1" customWidth="1"/>
    <col min="15" max="15" width="42.85546875" bestFit="1" customWidth="1"/>
    <col min="16" max="16" width="43.42578125" bestFit="1" customWidth="1"/>
    <col min="17" max="17" width="40.85546875" bestFit="1" customWidth="1"/>
    <col min="18" max="18" width="31.28515625" bestFit="1" customWidth="1"/>
    <col min="19" max="19" width="18" bestFit="1" customWidth="1"/>
    <col min="20" max="20" width="26.7109375" bestFit="1" customWidth="1"/>
    <col min="21" max="21" width="17" bestFit="1" customWidth="1"/>
    <col min="22" max="22" width="16.7109375" bestFit="1" customWidth="1"/>
    <col min="23" max="23" width="28.7109375" bestFit="1" customWidth="1"/>
    <col min="24" max="24" width="33.140625" bestFit="1" customWidth="1"/>
    <col min="25" max="25" width="38.28515625" bestFit="1" customWidth="1"/>
    <col min="26" max="26" width="39.28515625" bestFit="1" customWidth="1"/>
    <col min="27" max="27" width="38.140625" bestFit="1" customWidth="1"/>
    <col min="28" max="28" width="19.28515625" bestFit="1" customWidth="1"/>
    <col min="29" max="29" width="25" bestFit="1" customWidth="1"/>
    <col min="30" max="30" width="21.7109375" bestFit="1" customWidth="1"/>
    <col min="31" max="31" width="26.28515625" bestFit="1" customWidth="1"/>
    <col min="32" max="32" width="32.140625" bestFit="1" customWidth="1"/>
    <col min="33" max="33" width="38.140625" bestFit="1" customWidth="1"/>
    <col min="34" max="34" width="22.140625" bestFit="1" customWidth="1"/>
    <col min="35" max="35" width="33" bestFit="1" customWidth="1"/>
    <col min="36" max="36" width="13.7109375" bestFit="1" customWidth="1"/>
    <col min="37" max="37" width="30.5703125" bestFit="1" customWidth="1"/>
    <col min="38" max="38" width="36.42578125" bestFit="1" customWidth="1"/>
    <col min="39" max="39" width="21.85546875" bestFit="1" customWidth="1"/>
    <col min="40" max="40" width="21.7109375" bestFit="1" customWidth="1"/>
    <col min="41" max="41" width="16" bestFit="1" customWidth="1"/>
    <col min="42" max="42" width="37.42578125" bestFit="1" customWidth="1"/>
    <col min="43" max="43" width="16" bestFit="1" customWidth="1"/>
    <col min="44" max="44" width="31.85546875" bestFit="1" customWidth="1"/>
    <col min="45" max="45" width="24.42578125" bestFit="1" customWidth="1"/>
    <col min="46" max="46" width="27.140625" bestFit="1" customWidth="1"/>
    <col min="47" max="47" width="30.7109375" bestFit="1" customWidth="1"/>
    <col min="48" max="48" width="15.85546875" bestFit="1" customWidth="1"/>
    <col min="49" max="49" width="29.7109375" bestFit="1" customWidth="1"/>
    <col min="50" max="50" width="34" bestFit="1" customWidth="1"/>
    <col min="51" max="51" width="18.7109375" bestFit="1" customWidth="1"/>
    <col min="52" max="52" width="32.85546875" bestFit="1" customWidth="1"/>
    <col min="53" max="53" width="25.7109375" bestFit="1" customWidth="1"/>
    <col min="54" max="54" width="43" bestFit="1" customWidth="1"/>
    <col min="55" max="55" width="44.85546875" bestFit="1" customWidth="1"/>
    <col min="56" max="56" width="15.5703125" bestFit="1" customWidth="1"/>
    <col min="57" max="57" width="14.85546875" bestFit="1" customWidth="1"/>
    <col min="58" max="58" width="26.28515625" bestFit="1" customWidth="1"/>
    <col min="59" max="59" width="34.5703125" bestFit="1" customWidth="1"/>
    <col min="60" max="60" width="255.7109375" bestFit="1" customWidth="1"/>
    <col min="61" max="61" width="33.28515625" bestFit="1" customWidth="1"/>
    <col min="62" max="62" width="28.7109375" bestFit="1" customWidth="1"/>
    <col min="63" max="63" width="33.7109375" bestFit="1" customWidth="1"/>
  </cols>
  <sheetData>
    <row r="1" spans="2:63" x14ac:dyDescent="0.25">
      <c r="B1" t="s">
        <v>35</v>
      </c>
      <c r="C1" t="s">
        <v>36</v>
      </c>
      <c r="D1" t="s">
        <v>37</v>
      </c>
      <c r="E1" t="s">
        <v>38</v>
      </c>
      <c r="F1" t="s">
        <v>39</v>
      </c>
      <c r="G1" t="s">
        <v>4</v>
      </c>
      <c r="H1" t="s">
        <v>40</v>
      </c>
      <c r="I1" t="s">
        <v>41</v>
      </c>
      <c r="J1" t="s">
        <v>42</v>
      </c>
      <c r="K1" t="s">
        <v>43</v>
      </c>
      <c r="L1" s="45" t="s">
        <v>44</v>
      </c>
      <c r="M1" t="s">
        <v>45</v>
      </c>
      <c r="N1" t="s">
        <v>46</v>
      </c>
      <c r="O1" t="s">
        <v>47</v>
      </c>
      <c r="P1" t="s">
        <v>48</v>
      </c>
      <c r="Q1" t="s">
        <v>49</v>
      </c>
      <c r="R1" t="s">
        <v>50</v>
      </c>
      <c r="S1" t="s">
        <v>51</v>
      </c>
      <c r="T1" t="s">
        <v>52</v>
      </c>
      <c r="U1" t="s">
        <v>53</v>
      </c>
      <c r="V1" t="s">
        <v>54</v>
      </c>
      <c r="W1" t="s">
        <v>55</v>
      </c>
      <c r="X1" t="s">
        <v>56</v>
      </c>
      <c r="Y1" t="s">
        <v>57</v>
      </c>
      <c r="Z1" t="s">
        <v>58</v>
      </c>
      <c r="AA1" t="s">
        <v>59</v>
      </c>
      <c r="AB1" t="s">
        <v>60</v>
      </c>
      <c r="AC1" t="s">
        <v>61</v>
      </c>
      <c r="AD1" t="s">
        <v>62</v>
      </c>
      <c r="AE1" t="s">
        <v>63</v>
      </c>
      <c r="AF1" t="s">
        <v>64</v>
      </c>
      <c r="AG1" t="s">
        <v>65</v>
      </c>
      <c r="AH1" t="s">
        <v>66</v>
      </c>
      <c r="AI1" t="s">
        <v>67</v>
      </c>
      <c r="AJ1" t="s">
        <v>68</v>
      </c>
      <c r="AK1" t="s">
        <v>69</v>
      </c>
      <c r="AL1" t="s">
        <v>70</v>
      </c>
      <c r="AM1" t="s">
        <v>71</v>
      </c>
      <c r="AN1" t="s">
        <v>72</v>
      </c>
      <c r="AO1" t="s">
        <v>73</v>
      </c>
      <c r="AP1" t="s">
        <v>74</v>
      </c>
      <c r="AQ1" t="s">
        <v>75</v>
      </c>
      <c r="AR1" t="s">
        <v>76</v>
      </c>
      <c r="AS1" t="s">
        <v>77</v>
      </c>
      <c r="AT1" t="s">
        <v>78</v>
      </c>
      <c r="AU1" t="s">
        <v>79</v>
      </c>
      <c r="AV1" t="s">
        <v>80</v>
      </c>
      <c r="AW1" t="s">
        <v>81</v>
      </c>
      <c r="AX1" t="s">
        <v>82</v>
      </c>
      <c r="AY1" t="s">
        <v>83</v>
      </c>
      <c r="AZ1" t="s">
        <v>84</v>
      </c>
      <c r="BA1" t="s">
        <v>85</v>
      </c>
      <c r="BB1" t="s">
        <v>86</v>
      </c>
      <c r="BC1" t="s">
        <v>87</v>
      </c>
      <c r="BD1" t="s">
        <v>88</v>
      </c>
      <c r="BE1" t="s">
        <v>89</v>
      </c>
      <c r="BF1" t="s">
        <v>90</v>
      </c>
      <c r="BG1" t="s">
        <v>91</v>
      </c>
      <c r="BH1" t="s">
        <v>92</v>
      </c>
      <c r="BI1" t="s">
        <v>93</v>
      </c>
      <c r="BJ1" t="s">
        <v>94</v>
      </c>
      <c r="BK1" t="s">
        <v>95</v>
      </c>
    </row>
    <row r="2" spans="2:63" x14ac:dyDescent="0.25">
      <c r="B2" s="47">
        <f>AE2</f>
        <v>0</v>
      </c>
      <c r="C2" s="47">
        <f>IFERROR(IF($T2="New Construction",0,AP2-AE2),0)</f>
        <v>0</v>
      </c>
      <c r="D2" s="47">
        <f>IF($T2="New Construction",AP2,0)</f>
        <v>0</v>
      </c>
      <c r="E2" s="47">
        <f>BF2</f>
        <v>0</v>
      </c>
      <c r="H2" s="47">
        <f>Y2</f>
        <v>0</v>
      </c>
      <c r="I2" s="47">
        <f>Z2</f>
        <v>0</v>
      </c>
      <c r="J2" s="47">
        <f t="shared" ref="J2:J49" si="0">SUM(B2:F2)-I2</f>
        <v>0</v>
      </c>
      <c r="K2" s="47" t="str">
        <f>_xlfn.CONCAT(V2," County",O2)</f>
        <v xml:space="preserve"> County</v>
      </c>
      <c r="R2" s="42"/>
      <c r="AW2" s="42"/>
      <c r="AX2" s="42"/>
      <c r="AY2" s="42"/>
    </row>
    <row r="3" spans="2:63" x14ac:dyDescent="0.25">
      <c r="B3" s="47">
        <f t="shared" ref="B3:B49" si="1">AE3</f>
        <v>0</v>
      </c>
      <c r="C3" s="47">
        <f t="shared" ref="C3:C49" si="2">IFERROR(IF($T3="New Construction",0,AP3-AE3),0)</f>
        <v>0</v>
      </c>
      <c r="D3" s="47">
        <f t="shared" ref="D3:D49" si="3">IF($T3="New Construction",AP3,0)</f>
        <v>0</v>
      </c>
      <c r="E3" s="47">
        <f t="shared" ref="E3:E49" si="4">BF3</f>
        <v>0</v>
      </c>
      <c r="H3" s="47">
        <f t="shared" ref="H3:H49" si="5">Y3</f>
        <v>0</v>
      </c>
      <c r="I3" s="47">
        <f t="shared" ref="I3:I49" si="6">Z3</f>
        <v>0</v>
      </c>
      <c r="J3" s="47">
        <f t="shared" si="0"/>
        <v>0</v>
      </c>
      <c r="K3" s="47" t="str">
        <f t="shared" ref="K3:K49" si="7">_xlfn.CONCAT(V3," County",O3)</f>
        <v xml:space="preserve"> County</v>
      </c>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V3" s="42"/>
      <c r="AW3" s="42"/>
      <c r="AX3" s="42"/>
      <c r="AY3" s="42"/>
    </row>
    <row r="4" spans="2:63" x14ac:dyDescent="0.25">
      <c r="B4" s="47">
        <f t="shared" si="1"/>
        <v>0</v>
      </c>
      <c r="C4" s="47">
        <f t="shared" si="2"/>
        <v>0</v>
      </c>
      <c r="D4" s="47">
        <f t="shared" si="3"/>
        <v>0</v>
      </c>
      <c r="E4" s="47">
        <f t="shared" si="4"/>
        <v>0</v>
      </c>
      <c r="H4" s="47">
        <f t="shared" si="5"/>
        <v>0</v>
      </c>
      <c r="I4" s="47">
        <f t="shared" si="6"/>
        <v>0</v>
      </c>
      <c r="J4" s="47">
        <f t="shared" si="0"/>
        <v>0</v>
      </c>
      <c r="K4" s="47" t="str">
        <f t="shared" si="7"/>
        <v xml:space="preserve"> County</v>
      </c>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3"/>
      <c r="AV4" s="42"/>
      <c r="AW4" s="42"/>
      <c r="AX4" s="42"/>
      <c r="AY4" s="42"/>
    </row>
    <row r="5" spans="2:63" x14ac:dyDescent="0.25">
      <c r="B5" s="47">
        <f t="shared" si="1"/>
        <v>0</v>
      </c>
      <c r="C5" s="47">
        <f t="shared" si="2"/>
        <v>0</v>
      </c>
      <c r="D5" s="47">
        <f t="shared" si="3"/>
        <v>0</v>
      </c>
      <c r="E5" s="47">
        <f t="shared" si="4"/>
        <v>0</v>
      </c>
      <c r="H5" s="47">
        <f t="shared" si="5"/>
        <v>0</v>
      </c>
      <c r="I5" s="47">
        <f t="shared" si="6"/>
        <v>0</v>
      </c>
      <c r="J5" s="47">
        <f t="shared" si="0"/>
        <v>0</v>
      </c>
      <c r="K5" s="47" t="str">
        <f t="shared" si="7"/>
        <v xml:space="preserve"> County</v>
      </c>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V5" s="42"/>
      <c r="AW5" s="42"/>
      <c r="AX5" s="42"/>
      <c r="AY5" s="42"/>
    </row>
    <row r="6" spans="2:63" x14ac:dyDescent="0.25">
      <c r="B6" s="47">
        <f t="shared" si="1"/>
        <v>0</v>
      </c>
      <c r="C6" s="47">
        <f t="shared" si="2"/>
        <v>0</v>
      </c>
      <c r="D6" s="47">
        <f t="shared" si="3"/>
        <v>0</v>
      </c>
      <c r="E6" s="47">
        <f t="shared" si="4"/>
        <v>0</v>
      </c>
      <c r="H6" s="47">
        <f t="shared" si="5"/>
        <v>0</v>
      </c>
      <c r="I6" s="47">
        <f t="shared" si="6"/>
        <v>0</v>
      </c>
      <c r="J6" s="47">
        <f t="shared" si="0"/>
        <v>0</v>
      </c>
      <c r="K6" s="47" t="str">
        <f t="shared" si="7"/>
        <v xml:space="preserve"> County</v>
      </c>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V6" s="42"/>
      <c r="AW6" s="42"/>
      <c r="AX6" s="42"/>
      <c r="AY6" s="42"/>
    </row>
    <row r="7" spans="2:63" x14ac:dyDescent="0.25">
      <c r="B7" s="47">
        <f t="shared" si="1"/>
        <v>0</v>
      </c>
      <c r="C7" s="47">
        <f t="shared" si="2"/>
        <v>0</v>
      </c>
      <c r="D7" s="47">
        <f t="shared" si="3"/>
        <v>0</v>
      </c>
      <c r="E7" s="47">
        <f t="shared" si="4"/>
        <v>0</v>
      </c>
      <c r="H7" s="47">
        <f t="shared" si="5"/>
        <v>0</v>
      </c>
      <c r="I7" s="47">
        <f t="shared" si="6"/>
        <v>0</v>
      </c>
      <c r="J7" s="47">
        <f t="shared" si="0"/>
        <v>0</v>
      </c>
      <c r="K7" s="47" t="str">
        <f t="shared" si="7"/>
        <v xml:space="preserve"> County</v>
      </c>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V7" s="42"/>
      <c r="AW7" s="42"/>
      <c r="AX7" s="42"/>
      <c r="AY7" s="42"/>
    </row>
    <row r="8" spans="2:63" x14ac:dyDescent="0.25">
      <c r="B8" s="47">
        <f t="shared" si="1"/>
        <v>0</v>
      </c>
      <c r="C8" s="47">
        <f t="shared" si="2"/>
        <v>0</v>
      </c>
      <c r="D8" s="47">
        <f t="shared" si="3"/>
        <v>0</v>
      </c>
      <c r="E8" s="47">
        <f t="shared" si="4"/>
        <v>0</v>
      </c>
      <c r="H8" s="47">
        <f t="shared" si="5"/>
        <v>0</v>
      </c>
      <c r="I8" s="47">
        <f t="shared" si="6"/>
        <v>0</v>
      </c>
      <c r="J8" s="47">
        <f t="shared" si="0"/>
        <v>0</v>
      </c>
      <c r="K8" s="47" t="str">
        <f t="shared" si="7"/>
        <v xml:space="preserve"> County</v>
      </c>
      <c r="R8" s="42"/>
      <c r="AW8" s="42"/>
      <c r="AX8" s="42"/>
      <c r="AY8" s="42"/>
    </row>
    <row r="9" spans="2:63" x14ac:dyDescent="0.25">
      <c r="B9" s="47">
        <f t="shared" si="1"/>
        <v>0</v>
      </c>
      <c r="C9" s="47">
        <f t="shared" si="2"/>
        <v>0</v>
      </c>
      <c r="D9" s="47">
        <f t="shared" si="3"/>
        <v>0</v>
      </c>
      <c r="E9" s="47">
        <f t="shared" si="4"/>
        <v>0</v>
      </c>
      <c r="H9" s="47">
        <f t="shared" si="5"/>
        <v>0</v>
      </c>
      <c r="I9" s="47">
        <f t="shared" si="6"/>
        <v>0</v>
      </c>
      <c r="J9" s="47">
        <f t="shared" si="0"/>
        <v>0</v>
      </c>
      <c r="K9" s="47" t="str">
        <f t="shared" si="7"/>
        <v xml:space="preserve"> County</v>
      </c>
      <c r="R9" s="42"/>
      <c r="AW9" s="42"/>
      <c r="AX9" s="42"/>
      <c r="AY9" s="42"/>
    </row>
    <row r="10" spans="2:63" x14ac:dyDescent="0.25">
      <c r="B10" s="47">
        <f t="shared" si="1"/>
        <v>0</v>
      </c>
      <c r="C10" s="47">
        <f t="shared" si="2"/>
        <v>0</v>
      </c>
      <c r="D10" s="47">
        <f t="shared" si="3"/>
        <v>0</v>
      </c>
      <c r="E10" s="47">
        <f t="shared" si="4"/>
        <v>0</v>
      </c>
      <c r="H10" s="47">
        <f t="shared" si="5"/>
        <v>0</v>
      </c>
      <c r="I10" s="47">
        <f t="shared" si="6"/>
        <v>0</v>
      </c>
      <c r="J10" s="47">
        <f t="shared" si="0"/>
        <v>0</v>
      </c>
      <c r="K10" s="47" t="str">
        <f t="shared" si="7"/>
        <v xml:space="preserve"> County</v>
      </c>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W10" s="42"/>
      <c r="AX10" s="42"/>
      <c r="AY10" s="42"/>
    </row>
    <row r="11" spans="2:63" x14ac:dyDescent="0.25">
      <c r="B11" s="47">
        <f t="shared" si="1"/>
        <v>0</v>
      </c>
      <c r="C11" s="47">
        <f t="shared" si="2"/>
        <v>0</v>
      </c>
      <c r="D11" s="47">
        <f t="shared" si="3"/>
        <v>0</v>
      </c>
      <c r="E11" s="47">
        <f t="shared" si="4"/>
        <v>0</v>
      </c>
      <c r="H11" s="47">
        <f t="shared" si="5"/>
        <v>0</v>
      </c>
      <c r="I11" s="47">
        <f t="shared" si="6"/>
        <v>0</v>
      </c>
      <c r="J11" s="47">
        <f t="shared" si="0"/>
        <v>0</v>
      </c>
      <c r="K11" s="47" t="str">
        <f t="shared" si="7"/>
        <v xml:space="preserve"> County</v>
      </c>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W11" s="42"/>
      <c r="AX11" s="42"/>
      <c r="AY11" s="42"/>
    </row>
    <row r="12" spans="2:63" x14ac:dyDescent="0.25">
      <c r="B12" s="47">
        <f t="shared" si="1"/>
        <v>0</v>
      </c>
      <c r="C12" s="47">
        <f t="shared" si="2"/>
        <v>0</v>
      </c>
      <c r="D12" s="47">
        <f t="shared" si="3"/>
        <v>0</v>
      </c>
      <c r="E12" s="47">
        <f t="shared" si="4"/>
        <v>0</v>
      </c>
      <c r="H12" s="47">
        <f t="shared" si="5"/>
        <v>0</v>
      </c>
      <c r="I12" s="47">
        <f t="shared" si="6"/>
        <v>0</v>
      </c>
      <c r="J12" s="47">
        <f t="shared" si="0"/>
        <v>0</v>
      </c>
      <c r="K12" s="47" t="str">
        <f t="shared" si="7"/>
        <v xml:space="preserve"> County</v>
      </c>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V12" s="42"/>
      <c r="AW12" s="42"/>
      <c r="AX12" s="42"/>
      <c r="AY12" s="42"/>
    </row>
    <row r="13" spans="2:63" x14ac:dyDescent="0.25">
      <c r="B13" s="47">
        <f t="shared" si="1"/>
        <v>0</v>
      </c>
      <c r="C13" s="47">
        <f t="shared" si="2"/>
        <v>0</v>
      </c>
      <c r="D13" s="47">
        <f t="shared" si="3"/>
        <v>0</v>
      </c>
      <c r="E13" s="47">
        <f t="shared" si="4"/>
        <v>0</v>
      </c>
      <c r="H13" s="47">
        <f t="shared" si="5"/>
        <v>0</v>
      </c>
      <c r="I13" s="47">
        <f t="shared" si="6"/>
        <v>0</v>
      </c>
      <c r="J13" s="47">
        <f t="shared" si="0"/>
        <v>0</v>
      </c>
      <c r="K13" s="47" t="str">
        <f t="shared" si="7"/>
        <v xml:space="preserve"> County</v>
      </c>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V13" s="44"/>
      <c r="AW13" s="42"/>
      <c r="AX13" s="42"/>
      <c r="AY13" s="42"/>
    </row>
    <row r="14" spans="2:63" x14ac:dyDescent="0.25">
      <c r="B14" s="47">
        <f t="shared" si="1"/>
        <v>0</v>
      </c>
      <c r="C14" s="47">
        <f t="shared" si="2"/>
        <v>0</v>
      </c>
      <c r="D14" s="47">
        <f t="shared" si="3"/>
        <v>0</v>
      </c>
      <c r="E14" s="47">
        <f t="shared" si="4"/>
        <v>0</v>
      </c>
      <c r="H14" s="47">
        <f t="shared" si="5"/>
        <v>0</v>
      </c>
      <c r="I14" s="47">
        <f t="shared" si="6"/>
        <v>0</v>
      </c>
      <c r="J14" s="47">
        <f t="shared" si="0"/>
        <v>0</v>
      </c>
      <c r="K14" s="47" t="str">
        <f t="shared" si="7"/>
        <v xml:space="preserve"> County</v>
      </c>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V14" s="44"/>
      <c r="AW14" s="42"/>
      <c r="AX14" s="42"/>
      <c r="AY14" s="42"/>
    </row>
    <row r="15" spans="2:63" x14ac:dyDescent="0.25">
      <c r="B15" s="47">
        <f t="shared" si="1"/>
        <v>0</v>
      </c>
      <c r="C15" s="47">
        <f t="shared" si="2"/>
        <v>0</v>
      </c>
      <c r="D15" s="47">
        <f t="shared" si="3"/>
        <v>0</v>
      </c>
      <c r="E15" s="47">
        <f t="shared" si="4"/>
        <v>0</v>
      </c>
      <c r="H15" s="47">
        <f t="shared" si="5"/>
        <v>0</v>
      </c>
      <c r="I15" s="47">
        <f t="shared" si="6"/>
        <v>0</v>
      </c>
      <c r="J15" s="47">
        <f t="shared" si="0"/>
        <v>0</v>
      </c>
      <c r="K15" s="47" t="str">
        <f t="shared" si="7"/>
        <v xml:space="preserve"> County</v>
      </c>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V15" s="42"/>
      <c r="AW15" s="42"/>
      <c r="AX15" s="42"/>
      <c r="AY15" s="42"/>
    </row>
    <row r="16" spans="2:63" x14ac:dyDescent="0.25">
      <c r="B16" s="47">
        <f t="shared" si="1"/>
        <v>0</v>
      </c>
      <c r="C16" s="47">
        <f t="shared" si="2"/>
        <v>0</v>
      </c>
      <c r="D16" s="47">
        <f t="shared" si="3"/>
        <v>0</v>
      </c>
      <c r="E16" s="47">
        <f t="shared" si="4"/>
        <v>0</v>
      </c>
      <c r="H16" s="47">
        <f t="shared" si="5"/>
        <v>0</v>
      </c>
      <c r="I16" s="47">
        <f t="shared" si="6"/>
        <v>0</v>
      </c>
      <c r="J16" s="47">
        <f t="shared" si="0"/>
        <v>0</v>
      </c>
      <c r="K16" s="47" t="str">
        <f t="shared" si="7"/>
        <v xml:space="preserve"> County</v>
      </c>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W16" s="42"/>
      <c r="AX16" s="42"/>
      <c r="AY16" s="42"/>
    </row>
    <row r="17" spans="2:51" x14ac:dyDescent="0.25">
      <c r="B17" s="47">
        <f t="shared" si="1"/>
        <v>0</v>
      </c>
      <c r="C17" s="47">
        <f t="shared" si="2"/>
        <v>0</v>
      </c>
      <c r="D17" s="47">
        <f t="shared" si="3"/>
        <v>0</v>
      </c>
      <c r="E17" s="47">
        <f t="shared" si="4"/>
        <v>0</v>
      </c>
      <c r="H17" s="47">
        <f t="shared" si="5"/>
        <v>0</v>
      </c>
      <c r="I17" s="47">
        <f t="shared" si="6"/>
        <v>0</v>
      </c>
      <c r="J17" s="47">
        <f t="shared" si="0"/>
        <v>0</v>
      </c>
      <c r="K17" s="47" t="str">
        <f t="shared" si="7"/>
        <v xml:space="preserve"> County</v>
      </c>
      <c r="R17" s="42"/>
      <c r="AW17" s="42"/>
      <c r="AX17" s="42"/>
      <c r="AY17" s="42"/>
    </row>
    <row r="18" spans="2:51" x14ac:dyDescent="0.25">
      <c r="B18" s="47">
        <f t="shared" si="1"/>
        <v>0</v>
      </c>
      <c r="C18" s="47">
        <f t="shared" si="2"/>
        <v>0</v>
      </c>
      <c r="D18" s="47">
        <f t="shared" si="3"/>
        <v>0</v>
      </c>
      <c r="E18" s="47">
        <f t="shared" si="4"/>
        <v>0</v>
      </c>
      <c r="H18" s="47">
        <f t="shared" si="5"/>
        <v>0</v>
      </c>
      <c r="I18" s="47">
        <f t="shared" si="6"/>
        <v>0</v>
      </c>
      <c r="J18" s="47">
        <f t="shared" si="0"/>
        <v>0</v>
      </c>
      <c r="K18" s="47" t="str">
        <f t="shared" si="7"/>
        <v xml:space="preserve"> County</v>
      </c>
      <c r="R18" s="42"/>
      <c r="AW18" s="42"/>
      <c r="AX18" s="42"/>
      <c r="AY18" s="42"/>
    </row>
    <row r="19" spans="2:51" x14ac:dyDescent="0.25">
      <c r="B19" s="47">
        <f t="shared" si="1"/>
        <v>0</v>
      </c>
      <c r="C19" s="47">
        <f t="shared" si="2"/>
        <v>0</v>
      </c>
      <c r="D19" s="47">
        <f t="shared" si="3"/>
        <v>0</v>
      </c>
      <c r="E19" s="47">
        <f t="shared" si="4"/>
        <v>0</v>
      </c>
      <c r="H19" s="47">
        <f t="shared" si="5"/>
        <v>0</v>
      </c>
      <c r="I19" s="47">
        <f t="shared" si="6"/>
        <v>0</v>
      </c>
      <c r="J19" s="47">
        <f t="shared" si="0"/>
        <v>0</v>
      </c>
      <c r="K19" s="47" t="str">
        <f t="shared" si="7"/>
        <v xml:space="preserve"> County</v>
      </c>
      <c r="R19" s="42"/>
      <c r="AW19" s="42"/>
      <c r="AX19" s="42"/>
      <c r="AY19" s="42"/>
    </row>
    <row r="20" spans="2:51" x14ac:dyDescent="0.25">
      <c r="B20" s="47">
        <f t="shared" si="1"/>
        <v>0</v>
      </c>
      <c r="C20" s="47">
        <f t="shared" si="2"/>
        <v>0</v>
      </c>
      <c r="D20" s="47">
        <f t="shared" si="3"/>
        <v>0</v>
      </c>
      <c r="E20" s="47">
        <f t="shared" si="4"/>
        <v>0</v>
      </c>
      <c r="H20" s="47">
        <f t="shared" si="5"/>
        <v>0</v>
      </c>
      <c r="I20" s="47">
        <f t="shared" si="6"/>
        <v>0</v>
      </c>
      <c r="J20" s="47">
        <f t="shared" si="0"/>
        <v>0</v>
      </c>
      <c r="K20" s="47" t="str">
        <f t="shared" si="7"/>
        <v xml:space="preserve"> County</v>
      </c>
      <c r="R20" s="42"/>
      <c r="AW20" s="42"/>
      <c r="AX20" s="42"/>
      <c r="AY20" s="42"/>
    </row>
    <row r="21" spans="2:51" x14ac:dyDescent="0.25">
      <c r="B21" s="47">
        <f t="shared" si="1"/>
        <v>0</v>
      </c>
      <c r="C21" s="47">
        <f t="shared" si="2"/>
        <v>0</v>
      </c>
      <c r="D21" s="47">
        <f t="shared" si="3"/>
        <v>0</v>
      </c>
      <c r="E21" s="47">
        <f t="shared" si="4"/>
        <v>0</v>
      </c>
      <c r="H21" s="47">
        <f t="shared" si="5"/>
        <v>0</v>
      </c>
      <c r="I21" s="47">
        <f t="shared" si="6"/>
        <v>0</v>
      </c>
      <c r="J21" s="47">
        <f t="shared" si="0"/>
        <v>0</v>
      </c>
      <c r="K21" s="47" t="str">
        <f t="shared" si="7"/>
        <v xml:space="preserve"> County</v>
      </c>
      <c r="P21" s="44"/>
      <c r="R21" s="42"/>
      <c r="AW21" s="42"/>
      <c r="AX21" s="42"/>
      <c r="AY21" s="42"/>
    </row>
    <row r="22" spans="2:51" x14ac:dyDescent="0.25">
      <c r="B22" s="47">
        <f t="shared" si="1"/>
        <v>0</v>
      </c>
      <c r="C22" s="47">
        <f t="shared" si="2"/>
        <v>0</v>
      </c>
      <c r="D22" s="47">
        <f t="shared" si="3"/>
        <v>0</v>
      </c>
      <c r="E22" s="47">
        <f t="shared" si="4"/>
        <v>0</v>
      </c>
      <c r="H22" s="47">
        <f t="shared" si="5"/>
        <v>0</v>
      </c>
      <c r="I22" s="47">
        <f t="shared" si="6"/>
        <v>0</v>
      </c>
      <c r="J22" s="47">
        <f t="shared" si="0"/>
        <v>0</v>
      </c>
      <c r="K22" s="47" t="str">
        <f t="shared" si="7"/>
        <v xml:space="preserve"> County</v>
      </c>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W22" s="42"/>
      <c r="AX22" s="42"/>
      <c r="AY22" s="42"/>
    </row>
    <row r="23" spans="2:51" x14ac:dyDescent="0.25">
      <c r="B23" s="47">
        <f t="shared" si="1"/>
        <v>0</v>
      </c>
      <c r="C23" s="47">
        <f t="shared" si="2"/>
        <v>0</v>
      </c>
      <c r="D23" s="47">
        <f t="shared" si="3"/>
        <v>0</v>
      </c>
      <c r="E23" s="47">
        <f t="shared" si="4"/>
        <v>0</v>
      </c>
      <c r="H23" s="47">
        <f t="shared" si="5"/>
        <v>0</v>
      </c>
      <c r="I23" s="47">
        <f t="shared" si="6"/>
        <v>0</v>
      </c>
      <c r="J23" s="47">
        <f t="shared" si="0"/>
        <v>0</v>
      </c>
      <c r="K23" s="47" t="str">
        <f t="shared" si="7"/>
        <v xml:space="preserve"> County</v>
      </c>
      <c r="R23" s="42"/>
      <c r="AE23" s="42"/>
      <c r="AF23" s="42"/>
      <c r="AG23" s="42"/>
      <c r="AH23" s="42"/>
      <c r="AI23" s="42"/>
      <c r="AJ23" s="42"/>
      <c r="AK23" s="42"/>
      <c r="AL23" s="42"/>
      <c r="AM23" s="42"/>
      <c r="AN23" s="42"/>
      <c r="AO23" s="42"/>
      <c r="AP23" s="42"/>
      <c r="AQ23" s="42"/>
      <c r="AR23" s="42"/>
      <c r="AS23" s="42"/>
      <c r="AT23" s="42"/>
      <c r="AW23" s="42"/>
      <c r="AX23" s="42"/>
      <c r="AY23" s="42"/>
    </row>
    <row r="24" spans="2:51" x14ac:dyDescent="0.25">
      <c r="B24" s="47">
        <f t="shared" si="1"/>
        <v>0</v>
      </c>
      <c r="C24" s="47">
        <f t="shared" si="2"/>
        <v>0</v>
      </c>
      <c r="D24" s="47">
        <f t="shared" si="3"/>
        <v>0</v>
      </c>
      <c r="E24" s="47">
        <f t="shared" si="4"/>
        <v>0</v>
      </c>
      <c r="H24" s="47">
        <f t="shared" si="5"/>
        <v>0</v>
      </c>
      <c r="I24" s="47">
        <f t="shared" si="6"/>
        <v>0</v>
      </c>
      <c r="J24" s="47">
        <f t="shared" si="0"/>
        <v>0</v>
      </c>
      <c r="K24" s="47" t="str">
        <f t="shared" si="7"/>
        <v xml:space="preserve"> County</v>
      </c>
      <c r="R24" s="42"/>
      <c r="AW24" s="42"/>
      <c r="AX24" s="42"/>
      <c r="AY24" s="42"/>
    </row>
    <row r="25" spans="2:51" x14ac:dyDescent="0.25">
      <c r="B25" s="47">
        <f t="shared" si="1"/>
        <v>0</v>
      </c>
      <c r="C25" s="47">
        <f t="shared" si="2"/>
        <v>0</v>
      </c>
      <c r="D25" s="47">
        <f t="shared" si="3"/>
        <v>0</v>
      </c>
      <c r="E25" s="47">
        <f t="shared" si="4"/>
        <v>0</v>
      </c>
      <c r="H25" s="47">
        <f t="shared" si="5"/>
        <v>0</v>
      </c>
      <c r="I25" s="47">
        <f t="shared" si="6"/>
        <v>0</v>
      </c>
      <c r="J25" s="47">
        <f t="shared" si="0"/>
        <v>0</v>
      </c>
      <c r="K25" s="47" t="str">
        <f t="shared" si="7"/>
        <v xml:space="preserve"> County</v>
      </c>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V25" s="42"/>
      <c r="AW25" s="42"/>
      <c r="AX25" s="42"/>
      <c r="AY25" s="42"/>
    </row>
    <row r="26" spans="2:51" x14ac:dyDescent="0.25">
      <c r="B26" s="47">
        <f t="shared" si="1"/>
        <v>0</v>
      </c>
      <c r="C26" s="47">
        <f t="shared" si="2"/>
        <v>0</v>
      </c>
      <c r="D26" s="47">
        <f t="shared" si="3"/>
        <v>0</v>
      </c>
      <c r="E26" s="47">
        <f t="shared" si="4"/>
        <v>0</v>
      </c>
      <c r="H26" s="47">
        <f t="shared" si="5"/>
        <v>0</v>
      </c>
      <c r="I26" s="47">
        <f t="shared" si="6"/>
        <v>0</v>
      </c>
      <c r="J26" s="47">
        <f t="shared" si="0"/>
        <v>0</v>
      </c>
      <c r="K26" s="47" t="str">
        <f t="shared" si="7"/>
        <v xml:space="preserve"> County</v>
      </c>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V26" s="42"/>
      <c r="AW26" s="42"/>
      <c r="AX26" s="42"/>
      <c r="AY26" s="42"/>
    </row>
    <row r="27" spans="2:51" x14ac:dyDescent="0.25">
      <c r="B27" s="47">
        <f t="shared" si="1"/>
        <v>0</v>
      </c>
      <c r="C27" s="47">
        <f t="shared" si="2"/>
        <v>0</v>
      </c>
      <c r="D27" s="47">
        <f t="shared" si="3"/>
        <v>0</v>
      </c>
      <c r="E27" s="47">
        <f t="shared" si="4"/>
        <v>0</v>
      </c>
      <c r="H27" s="47">
        <f t="shared" si="5"/>
        <v>0</v>
      </c>
      <c r="I27" s="47">
        <f t="shared" si="6"/>
        <v>0</v>
      </c>
      <c r="J27" s="47">
        <f t="shared" si="0"/>
        <v>0</v>
      </c>
      <c r="K27" s="47" t="str">
        <f t="shared" si="7"/>
        <v xml:space="preserve"> County</v>
      </c>
      <c r="R27" s="42"/>
      <c r="AW27" s="42"/>
      <c r="AX27" s="42"/>
      <c r="AY27" s="42"/>
    </row>
    <row r="28" spans="2:51" x14ac:dyDescent="0.25">
      <c r="B28" s="47">
        <f t="shared" si="1"/>
        <v>0</v>
      </c>
      <c r="C28" s="47">
        <f t="shared" si="2"/>
        <v>0</v>
      </c>
      <c r="D28" s="47">
        <f t="shared" si="3"/>
        <v>0</v>
      </c>
      <c r="E28" s="47">
        <f t="shared" si="4"/>
        <v>0</v>
      </c>
      <c r="H28" s="47">
        <f t="shared" si="5"/>
        <v>0</v>
      </c>
      <c r="I28" s="47">
        <f t="shared" si="6"/>
        <v>0</v>
      </c>
      <c r="J28" s="47">
        <f t="shared" si="0"/>
        <v>0</v>
      </c>
      <c r="K28" s="47" t="str">
        <f t="shared" si="7"/>
        <v xml:space="preserve"> County</v>
      </c>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V28" s="42"/>
      <c r="AW28" s="42"/>
      <c r="AX28" s="42"/>
      <c r="AY28" s="42"/>
    </row>
    <row r="29" spans="2:51" x14ac:dyDescent="0.25">
      <c r="B29" s="47">
        <f t="shared" si="1"/>
        <v>0</v>
      </c>
      <c r="C29" s="47">
        <f t="shared" si="2"/>
        <v>0</v>
      </c>
      <c r="D29" s="47">
        <f t="shared" si="3"/>
        <v>0</v>
      </c>
      <c r="E29" s="47">
        <f t="shared" si="4"/>
        <v>0</v>
      </c>
      <c r="H29" s="47">
        <f t="shared" si="5"/>
        <v>0</v>
      </c>
      <c r="I29" s="47">
        <f t="shared" si="6"/>
        <v>0</v>
      </c>
      <c r="J29" s="47">
        <f t="shared" si="0"/>
        <v>0</v>
      </c>
      <c r="K29" s="47" t="str">
        <f t="shared" si="7"/>
        <v xml:space="preserve"> County</v>
      </c>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V29" s="42"/>
      <c r="AW29" s="42"/>
      <c r="AX29" s="42"/>
      <c r="AY29" s="42"/>
    </row>
    <row r="30" spans="2:51" x14ac:dyDescent="0.25">
      <c r="B30" s="47">
        <f t="shared" si="1"/>
        <v>0</v>
      </c>
      <c r="C30" s="47">
        <f t="shared" si="2"/>
        <v>0</v>
      </c>
      <c r="D30" s="47">
        <f t="shared" si="3"/>
        <v>0</v>
      </c>
      <c r="E30" s="47">
        <f t="shared" si="4"/>
        <v>0</v>
      </c>
      <c r="H30" s="47">
        <f t="shared" si="5"/>
        <v>0</v>
      </c>
      <c r="I30" s="47">
        <f t="shared" si="6"/>
        <v>0</v>
      </c>
      <c r="J30" s="47">
        <f t="shared" si="0"/>
        <v>0</v>
      </c>
      <c r="K30" s="47" t="str">
        <f t="shared" si="7"/>
        <v xml:space="preserve"> County</v>
      </c>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V30" s="42"/>
      <c r="AW30" s="42"/>
      <c r="AX30" s="42"/>
      <c r="AY30" s="42"/>
    </row>
    <row r="31" spans="2:51" x14ac:dyDescent="0.25">
      <c r="B31" s="47">
        <f t="shared" si="1"/>
        <v>0</v>
      </c>
      <c r="C31" s="47">
        <f t="shared" si="2"/>
        <v>0</v>
      </c>
      <c r="D31" s="47">
        <f t="shared" si="3"/>
        <v>0</v>
      </c>
      <c r="E31" s="47">
        <f t="shared" si="4"/>
        <v>0</v>
      </c>
      <c r="H31" s="47">
        <f t="shared" si="5"/>
        <v>0</v>
      </c>
      <c r="I31" s="47">
        <f t="shared" si="6"/>
        <v>0</v>
      </c>
      <c r="J31" s="47">
        <f t="shared" si="0"/>
        <v>0</v>
      </c>
      <c r="K31" s="47" t="str">
        <f t="shared" si="7"/>
        <v xml:space="preserve"> County</v>
      </c>
      <c r="R31" s="42"/>
      <c r="AW31" s="42"/>
      <c r="AX31" s="42"/>
      <c r="AY31" s="42"/>
    </row>
    <row r="32" spans="2:51" x14ac:dyDescent="0.25">
      <c r="B32" s="47">
        <f t="shared" si="1"/>
        <v>0</v>
      </c>
      <c r="C32" s="47">
        <f t="shared" si="2"/>
        <v>0</v>
      </c>
      <c r="D32" s="47">
        <f t="shared" si="3"/>
        <v>0</v>
      </c>
      <c r="E32" s="47">
        <f t="shared" si="4"/>
        <v>0</v>
      </c>
      <c r="H32" s="47">
        <f t="shared" si="5"/>
        <v>0</v>
      </c>
      <c r="I32" s="47">
        <f t="shared" si="6"/>
        <v>0</v>
      </c>
      <c r="J32" s="47">
        <f t="shared" si="0"/>
        <v>0</v>
      </c>
      <c r="K32" s="47" t="str">
        <f t="shared" si="7"/>
        <v xml:space="preserve"> County</v>
      </c>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V32" s="42"/>
      <c r="AW32" s="42"/>
      <c r="AX32" s="42"/>
      <c r="AY32" s="42"/>
    </row>
    <row r="33" spans="2:51" x14ac:dyDescent="0.25">
      <c r="B33" s="47">
        <f t="shared" si="1"/>
        <v>0</v>
      </c>
      <c r="C33" s="47">
        <f t="shared" si="2"/>
        <v>0</v>
      </c>
      <c r="D33" s="47">
        <f t="shared" si="3"/>
        <v>0</v>
      </c>
      <c r="E33" s="47">
        <f t="shared" si="4"/>
        <v>0</v>
      </c>
      <c r="H33" s="47">
        <f t="shared" si="5"/>
        <v>0</v>
      </c>
      <c r="I33" s="47">
        <f t="shared" si="6"/>
        <v>0</v>
      </c>
      <c r="J33" s="47">
        <f t="shared" si="0"/>
        <v>0</v>
      </c>
      <c r="K33" s="47" t="str">
        <f t="shared" si="7"/>
        <v xml:space="preserve"> County</v>
      </c>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W33" s="42"/>
      <c r="AX33" s="42"/>
      <c r="AY33" s="42"/>
    </row>
    <row r="34" spans="2:51" x14ac:dyDescent="0.25">
      <c r="B34" s="47">
        <f t="shared" si="1"/>
        <v>0</v>
      </c>
      <c r="C34" s="47">
        <f t="shared" si="2"/>
        <v>0</v>
      </c>
      <c r="D34" s="47">
        <f t="shared" si="3"/>
        <v>0</v>
      </c>
      <c r="E34" s="47">
        <f t="shared" si="4"/>
        <v>0</v>
      </c>
      <c r="H34" s="47">
        <f t="shared" si="5"/>
        <v>0</v>
      </c>
      <c r="I34" s="47">
        <f t="shared" si="6"/>
        <v>0</v>
      </c>
      <c r="J34" s="47">
        <f t="shared" si="0"/>
        <v>0</v>
      </c>
      <c r="K34" s="47" t="str">
        <f t="shared" si="7"/>
        <v xml:space="preserve"> County</v>
      </c>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W34" s="42"/>
      <c r="AX34" s="42"/>
      <c r="AY34" s="42"/>
    </row>
    <row r="35" spans="2:51" x14ac:dyDescent="0.25">
      <c r="B35" s="47">
        <f t="shared" si="1"/>
        <v>0</v>
      </c>
      <c r="C35" s="47">
        <f t="shared" si="2"/>
        <v>0</v>
      </c>
      <c r="D35" s="47">
        <f t="shared" si="3"/>
        <v>0</v>
      </c>
      <c r="E35" s="47">
        <f t="shared" si="4"/>
        <v>0</v>
      </c>
      <c r="H35" s="47">
        <f t="shared" si="5"/>
        <v>0</v>
      </c>
      <c r="I35" s="47">
        <f t="shared" si="6"/>
        <v>0</v>
      </c>
      <c r="J35" s="47">
        <f t="shared" si="0"/>
        <v>0</v>
      </c>
      <c r="K35" s="47" t="str">
        <f t="shared" si="7"/>
        <v xml:space="preserve"> County</v>
      </c>
      <c r="R35" s="42"/>
      <c r="AW35" s="42"/>
      <c r="AX35" s="42"/>
      <c r="AY35" s="42"/>
    </row>
    <row r="36" spans="2:51" x14ac:dyDescent="0.25">
      <c r="B36" s="47">
        <f t="shared" si="1"/>
        <v>0</v>
      </c>
      <c r="C36" s="47">
        <f t="shared" si="2"/>
        <v>0</v>
      </c>
      <c r="D36" s="47">
        <f t="shared" si="3"/>
        <v>0</v>
      </c>
      <c r="E36" s="47">
        <f t="shared" si="4"/>
        <v>0</v>
      </c>
      <c r="H36" s="47">
        <f t="shared" si="5"/>
        <v>0</v>
      </c>
      <c r="I36" s="47">
        <f t="shared" si="6"/>
        <v>0</v>
      </c>
      <c r="J36" s="47">
        <f t="shared" si="0"/>
        <v>0</v>
      </c>
      <c r="K36" s="47" t="str">
        <f t="shared" si="7"/>
        <v xml:space="preserve"> County</v>
      </c>
      <c r="R36" s="42"/>
      <c r="AW36" s="42"/>
      <c r="AX36" s="42"/>
      <c r="AY36" s="42"/>
    </row>
    <row r="37" spans="2:51" x14ac:dyDescent="0.25">
      <c r="B37" s="47">
        <f t="shared" si="1"/>
        <v>0</v>
      </c>
      <c r="C37" s="47">
        <f t="shared" si="2"/>
        <v>0</v>
      </c>
      <c r="D37" s="47">
        <f t="shared" si="3"/>
        <v>0</v>
      </c>
      <c r="E37" s="47">
        <f t="shared" si="4"/>
        <v>0</v>
      </c>
      <c r="H37" s="47">
        <f t="shared" si="5"/>
        <v>0</v>
      </c>
      <c r="I37" s="47">
        <f t="shared" si="6"/>
        <v>0</v>
      </c>
      <c r="J37" s="47">
        <f t="shared" si="0"/>
        <v>0</v>
      </c>
      <c r="K37" s="47" t="str">
        <f t="shared" si="7"/>
        <v xml:space="preserve"> County</v>
      </c>
    </row>
    <row r="38" spans="2:51" x14ac:dyDescent="0.25">
      <c r="B38" s="47">
        <f t="shared" si="1"/>
        <v>0</v>
      </c>
      <c r="C38" s="47">
        <f t="shared" si="2"/>
        <v>0</v>
      </c>
      <c r="D38" s="47">
        <f t="shared" si="3"/>
        <v>0</v>
      </c>
      <c r="E38" s="47">
        <f t="shared" si="4"/>
        <v>0</v>
      </c>
      <c r="H38" s="47">
        <f t="shared" si="5"/>
        <v>0</v>
      </c>
      <c r="I38" s="47">
        <f t="shared" si="6"/>
        <v>0</v>
      </c>
      <c r="J38" s="47">
        <f t="shared" si="0"/>
        <v>0</v>
      </c>
      <c r="K38" s="47" t="str">
        <f t="shared" si="7"/>
        <v xml:space="preserve"> County</v>
      </c>
    </row>
    <row r="39" spans="2:51" x14ac:dyDescent="0.25">
      <c r="B39" s="47">
        <f t="shared" si="1"/>
        <v>0</v>
      </c>
      <c r="C39" s="47">
        <f t="shared" si="2"/>
        <v>0</v>
      </c>
      <c r="D39" s="47">
        <f t="shared" si="3"/>
        <v>0</v>
      </c>
      <c r="E39" s="47">
        <f t="shared" si="4"/>
        <v>0</v>
      </c>
      <c r="H39" s="47">
        <f t="shared" si="5"/>
        <v>0</v>
      </c>
      <c r="I39" s="47">
        <f t="shared" si="6"/>
        <v>0</v>
      </c>
      <c r="J39" s="47">
        <f t="shared" si="0"/>
        <v>0</v>
      </c>
      <c r="K39" s="47" t="str">
        <f t="shared" si="7"/>
        <v xml:space="preserve"> County</v>
      </c>
    </row>
    <row r="40" spans="2:51" x14ac:dyDescent="0.25">
      <c r="B40" s="47">
        <f t="shared" si="1"/>
        <v>0</v>
      </c>
      <c r="C40" s="47">
        <f t="shared" si="2"/>
        <v>0</v>
      </c>
      <c r="D40" s="47">
        <f t="shared" si="3"/>
        <v>0</v>
      </c>
      <c r="E40" s="47">
        <f t="shared" si="4"/>
        <v>0</v>
      </c>
      <c r="H40" s="47">
        <f t="shared" si="5"/>
        <v>0</v>
      </c>
      <c r="I40" s="47">
        <f t="shared" si="6"/>
        <v>0</v>
      </c>
      <c r="J40" s="47">
        <f t="shared" si="0"/>
        <v>0</v>
      </c>
      <c r="K40" s="47" t="str">
        <f t="shared" si="7"/>
        <v xml:space="preserve"> County</v>
      </c>
    </row>
    <row r="41" spans="2:51" x14ac:dyDescent="0.25">
      <c r="B41" s="47">
        <f t="shared" si="1"/>
        <v>0</v>
      </c>
      <c r="C41" s="47">
        <f t="shared" si="2"/>
        <v>0</v>
      </c>
      <c r="D41" s="47">
        <f t="shared" si="3"/>
        <v>0</v>
      </c>
      <c r="E41" s="47">
        <f t="shared" si="4"/>
        <v>0</v>
      </c>
      <c r="H41" s="47">
        <f t="shared" si="5"/>
        <v>0</v>
      </c>
      <c r="I41" s="47">
        <f t="shared" si="6"/>
        <v>0</v>
      </c>
      <c r="J41" s="47">
        <f t="shared" si="0"/>
        <v>0</v>
      </c>
      <c r="K41" s="47" t="str">
        <f t="shared" si="7"/>
        <v xml:space="preserve"> County</v>
      </c>
    </row>
    <row r="42" spans="2:51" x14ac:dyDescent="0.25">
      <c r="B42" s="47">
        <f t="shared" si="1"/>
        <v>0</v>
      </c>
      <c r="C42" s="47">
        <f t="shared" si="2"/>
        <v>0</v>
      </c>
      <c r="D42" s="47">
        <f t="shared" si="3"/>
        <v>0</v>
      </c>
      <c r="E42" s="47">
        <f t="shared" si="4"/>
        <v>0</v>
      </c>
      <c r="H42" s="47">
        <f t="shared" si="5"/>
        <v>0</v>
      </c>
      <c r="I42" s="47">
        <f t="shared" si="6"/>
        <v>0</v>
      </c>
      <c r="J42" s="47">
        <f t="shared" si="0"/>
        <v>0</v>
      </c>
      <c r="K42" s="47" t="str">
        <f t="shared" si="7"/>
        <v xml:space="preserve"> County</v>
      </c>
    </row>
    <row r="43" spans="2:51" x14ac:dyDescent="0.25">
      <c r="B43" s="47">
        <f t="shared" si="1"/>
        <v>0</v>
      </c>
      <c r="C43" s="47">
        <f t="shared" si="2"/>
        <v>0</v>
      </c>
      <c r="D43" s="47">
        <f t="shared" si="3"/>
        <v>0</v>
      </c>
      <c r="E43" s="47">
        <f t="shared" si="4"/>
        <v>0</v>
      </c>
      <c r="H43" s="47">
        <f t="shared" si="5"/>
        <v>0</v>
      </c>
      <c r="I43" s="47">
        <f t="shared" si="6"/>
        <v>0</v>
      </c>
      <c r="J43" s="47">
        <f t="shared" si="0"/>
        <v>0</v>
      </c>
      <c r="K43" s="47" t="str">
        <f t="shared" si="7"/>
        <v xml:space="preserve"> County</v>
      </c>
    </row>
    <row r="44" spans="2:51" x14ac:dyDescent="0.25">
      <c r="B44" s="47">
        <f t="shared" si="1"/>
        <v>0</v>
      </c>
      <c r="C44" s="47">
        <f t="shared" si="2"/>
        <v>0</v>
      </c>
      <c r="D44" s="47">
        <f t="shared" si="3"/>
        <v>0</v>
      </c>
      <c r="E44" s="47">
        <f t="shared" si="4"/>
        <v>0</v>
      </c>
      <c r="H44" s="47">
        <f t="shared" si="5"/>
        <v>0</v>
      </c>
      <c r="I44" s="47">
        <f t="shared" si="6"/>
        <v>0</v>
      </c>
      <c r="J44" s="47">
        <f t="shared" si="0"/>
        <v>0</v>
      </c>
      <c r="K44" s="47" t="str">
        <f t="shared" si="7"/>
        <v xml:space="preserve"> County</v>
      </c>
    </row>
    <row r="45" spans="2:51" x14ac:dyDescent="0.25">
      <c r="B45" s="47">
        <f t="shared" si="1"/>
        <v>0</v>
      </c>
      <c r="C45" s="47">
        <f t="shared" si="2"/>
        <v>0</v>
      </c>
      <c r="D45" s="47">
        <f t="shared" si="3"/>
        <v>0</v>
      </c>
      <c r="E45" s="47">
        <f t="shared" si="4"/>
        <v>0</v>
      </c>
      <c r="H45" s="47">
        <f t="shared" si="5"/>
        <v>0</v>
      </c>
      <c r="I45" s="47">
        <f t="shared" si="6"/>
        <v>0</v>
      </c>
      <c r="J45" s="47">
        <f t="shared" si="0"/>
        <v>0</v>
      </c>
      <c r="K45" s="47" t="str">
        <f t="shared" si="7"/>
        <v xml:space="preserve"> County</v>
      </c>
    </row>
    <row r="46" spans="2:51" x14ac:dyDescent="0.25">
      <c r="B46" s="47">
        <f t="shared" si="1"/>
        <v>0</v>
      </c>
      <c r="C46" s="47">
        <f t="shared" si="2"/>
        <v>0</v>
      </c>
      <c r="D46" s="47">
        <f t="shared" si="3"/>
        <v>0</v>
      </c>
      <c r="E46" s="47">
        <f t="shared" si="4"/>
        <v>0</v>
      </c>
      <c r="H46" s="47">
        <f t="shared" si="5"/>
        <v>0</v>
      </c>
      <c r="I46" s="47">
        <f t="shared" si="6"/>
        <v>0</v>
      </c>
      <c r="J46" s="47">
        <f t="shared" si="0"/>
        <v>0</v>
      </c>
      <c r="K46" s="47" t="str">
        <f t="shared" si="7"/>
        <v xml:space="preserve"> County</v>
      </c>
    </row>
    <row r="47" spans="2:51" x14ac:dyDescent="0.25">
      <c r="B47" s="47">
        <f t="shared" si="1"/>
        <v>0</v>
      </c>
      <c r="C47" s="47">
        <f t="shared" si="2"/>
        <v>0</v>
      </c>
      <c r="D47" s="47">
        <f t="shared" si="3"/>
        <v>0</v>
      </c>
      <c r="E47" s="47">
        <f t="shared" si="4"/>
        <v>0</v>
      </c>
      <c r="H47" s="47">
        <f t="shared" si="5"/>
        <v>0</v>
      </c>
      <c r="I47" s="47">
        <f t="shared" si="6"/>
        <v>0</v>
      </c>
      <c r="J47" s="47">
        <f t="shared" si="0"/>
        <v>0</v>
      </c>
      <c r="K47" s="47" t="str">
        <f t="shared" si="7"/>
        <v xml:space="preserve"> County</v>
      </c>
    </row>
    <row r="48" spans="2:51" x14ac:dyDescent="0.25">
      <c r="B48" s="47">
        <f t="shared" si="1"/>
        <v>0</v>
      </c>
      <c r="C48" s="47">
        <f t="shared" si="2"/>
        <v>0</v>
      </c>
      <c r="D48" s="47">
        <f t="shared" si="3"/>
        <v>0</v>
      </c>
      <c r="E48" s="47">
        <f t="shared" si="4"/>
        <v>0</v>
      </c>
      <c r="H48" s="47">
        <f t="shared" si="5"/>
        <v>0</v>
      </c>
      <c r="I48" s="47">
        <f t="shared" si="6"/>
        <v>0</v>
      </c>
      <c r="J48" s="47">
        <f t="shared" si="0"/>
        <v>0</v>
      </c>
      <c r="K48" s="47" t="str">
        <f t="shared" si="7"/>
        <v xml:space="preserve"> County</v>
      </c>
    </row>
    <row r="49" spans="2:11" x14ac:dyDescent="0.25">
      <c r="B49" s="47">
        <f t="shared" si="1"/>
        <v>0</v>
      </c>
      <c r="C49" s="47">
        <f t="shared" si="2"/>
        <v>0</v>
      </c>
      <c r="D49" s="47">
        <f t="shared" si="3"/>
        <v>0</v>
      </c>
      <c r="E49" s="47">
        <f t="shared" si="4"/>
        <v>0</v>
      </c>
      <c r="H49" s="47">
        <f t="shared" si="5"/>
        <v>0</v>
      </c>
      <c r="I49" s="47">
        <f t="shared" si="6"/>
        <v>0</v>
      </c>
      <c r="J49" s="47">
        <f t="shared" si="0"/>
        <v>0</v>
      </c>
      <c r="K49" s="47" t="str">
        <f t="shared" si="7"/>
        <v xml:space="preserve"> County</v>
      </c>
    </row>
  </sheetData>
  <autoFilter ref="B1:BK49" xr:uid="{34C5C7DE-7AD6-4FD9-8C28-5B0DE5BC5D7C}"/>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7F6C-3396-4BDD-82EF-E900A0A7712D}">
  <dimension ref="A1:CV49"/>
  <sheetViews>
    <sheetView topLeftCell="CI1" workbookViewId="0">
      <selection activeCell="CV2" sqref="CV2"/>
    </sheetView>
  </sheetViews>
  <sheetFormatPr defaultRowHeight="15" x14ac:dyDescent="0.25"/>
  <cols>
    <col min="1" max="1" width="24.5703125" bestFit="1" customWidth="1"/>
    <col min="3" max="3" width="7.5703125" bestFit="1" customWidth="1"/>
    <col min="4" max="4" width="5" bestFit="1" customWidth="1"/>
    <col min="5" max="5" width="12.7109375" bestFit="1" customWidth="1"/>
    <col min="6" max="6" width="13.28515625" bestFit="1" customWidth="1"/>
    <col min="7" max="7" width="21.7109375" bestFit="1" customWidth="1"/>
    <col min="8" max="9" width="10.7109375" bestFit="1" customWidth="1"/>
    <col min="10" max="10" width="13.28515625" bestFit="1" customWidth="1"/>
    <col min="11" max="11" width="11.5703125" bestFit="1" customWidth="1"/>
    <col min="13" max="13" width="11" bestFit="1" customWidth="1"/>
    <col min="14" max="14" width="17.7109375" bestFit="1" customWidth="1"/>
    <col min="15" max="15" width="23.85546875" bestFit="1" customWidth="1"/>
    <col min="18" max="18" width="87.28515625" bestFit="1" customWidth="1"/>
    <col min="19" max="19" width="100.28515625" bestFit="1" customWidth="1"/>
    <col min="21" max="21" width="10.28515625" bestFit="1" customWidth="1"/>
    <col min="23" max="23" width="35.28515625" bestFit="1" customWidth="1"/>
    <col min="25" max="25" width="33.7109375" bestFit="1" customWidth="1"/>
    <col min="28" max="28" width="23.7109375" bestFit="1" customWidth="1"/>
    <col min="30" max="30" width="42.85546875" bestFit="1" customWidth="1"/>
    <col min="32" max="32" width="42.85546875" bestFit="1" customWidth="1"/>
    <col min="33" max="33" width="43.42578125" bestFit="1" customWidth="1"/>
    <col min="34" max="34" width="18" bestFit="1" customWidth="1"/>
    <col min="35" max="35" width="26.7109375" bestFit="1" customWidth="1"/>
    <col min="36" max="36" width="17" bestFit="1" customWidth="1"/>
    <col min="37" max="37" width="16.7109375" bestFit="1" customWidth="1"/>
    <col min="40" max="40" width="30.7109375" bestFit="1" customWidth="1"/>
    <col min="41" max="41" width="26.5703125" bestFit="1" customWidth="1"/>
    <col min="42" max="43" width="9.85546875" bestFit="1" customWidth="1"/>
    <col min="44" max="44" width="29.28515625" bestFit="1" customWidth="1"/>
    <col min="45" max="45" width="24.28515625" bestFit="1" customWidth="1"/>
    <col min="46" max="46" width="35.5703125" bestFit="1" customWidth="1"/>
    <col min="47" max="47" width="23.42578125" bestFit="1" customWidth="1"/>
    <col min="48" max="48" width="22.28515625" bestFit="1" customWidth="1"/>
    <col min="49" max="49" width="14.28515625" bestFit="1" customWidth="1"/>
    <col min="50" max="50" width="42.85546875" bestFit="1" customWidth="1"/>
    <col min="51" max="51" width="29" bestFit="1" customWidth="1"/>
    <col min="52" max="52" width="23.7109375" bestFit="1" customWidth="1"/>
    <col min="53" max="53" width="32" bestFit="1" customWidth="1"/>
    <col min="55" max="56" width="9.85546875" bestFit="1" customWidth="1"/>
    <col min="57" max="57" width="30.7109375" bestFit="1" customWidth="1"/>
    <col min="58" max="61" width="14.28515625" bestFit="1" customWidth="1"/>
    <col min="62" max="62" width="22.28515625" bestFit="1" customWidth="1"/>
    <col min="63" max="64" width="10.7109375" bestFit="1" customWidth="1"/>
    <col min="65" max="65" width="26.5703125" bestFit="1" customWidth="1"/>
    <col min="66" max="68" width="23.7109375" bestFit="1" customWidth="1"/>
    <col min="69" max="69" width="29.28515625" bestFit="1" customWidth="1"/>
    <col min="70" max="70" width="29" bestFit="1" customWidth="1"/>
    <col min="71" max="71" width="23.28515625" bestFit="1" customWidth="1"/>
    <col min="72" max="72" width="23.42578125" bestFit="1" customWidth="1"/>
    <col min="73" max="73" width="22.28515625" bestFit="1" customWidth="1"/>
    <col min="74" max="74" width="32" bestFit="1" customWidth="1"/>
    <col min="75" max="75" width="35.5703125" bestFit="1" customWidth="1"/>
    <col min="76" max="76" width="42.85546875" bestFit="1" customWidth="1"/>
    <col min="77" max="77" width="19.7109375" bestFit="1" customWidth="1"/>
    <col min="78" max="78" width="19.5703125" bestFit="1" customWidth="1"/>
    <col min="79" max="79" width="13" bestFit="1" customWidth="1"/>
    <col min="80" max="80" width="17.7109375" bestFit="1" customWidth="1"/>
    <col min="81" max="81" width="24.5703125" bestFit="1" customWidth="1"/>
    <col min="82" max="84" width="14.7109375" bestFit="1" customWidth="1"/>
    <col min="85" max="85" width="31" bestFit="1" customWidth="1"/>
    <col min="86" max="86" width="20.140625" bestFit="1" customWidth="1"/>
    <col min="87" max="87" width="23.85546875" bestFit="1" customWidth="1"/>
    <col min="88" max="88" width="20.5703125" bestFit="1" customWidth="1"/>
    <col min="89" max="89" width="24.28515625" bestFit="1" customWidth="1"/>
    <col min="92" max="92" width="17.5703125" bestFit="1" customWidth="1"/>
    <col min="99" max="99" width="70.7109375" bestFit="1" customWidth="1"/>
  </cols>
  <sheetData>
    <row r="1" spans="1:100" x14ac:dyDescent="0.25">
      <c r="A1">
        <f>'1. Quarterly Report Form'!C4</f>
        <v>0</v>
      </c>
      <c r="C1" t="s">
        <v>181</v>
      </c>
      <c r="D1" t="s">
        <v>182</v>
      </c>
      <c r="E1" t="s">
        <v>183</v>
      </c>
      <c r="F1" t="s">
        <v>437</v>
      </c>
      <c r="G1" t="s">
        <v>0</v>
      </c>
      <c r="H1" t="s">
        <v>184</v>
      </c>
      <c r="I1" t="s">
        <v>185</v>
      </c>
      <c r="J1" t="s">
        <v>186</v>
      </c>
      <c r="K1" t="s">
        <v>5</v>
      </c>
      <c r="M1" t="s">
        <v>54</v>
      </c>
      <c r="N1" t="s">
        <v>187</v>
      </c>
      <c r="O1" t="s">
        <v>188</v>
      </c>
      <c r="Q1" t="s">
        <v>440</v>
      </c>
      <c r="R1" t="s">
        <v>439</v>
      </c>
      <c r="S1" t="s">
        <v>444</v>
      </c>
      <c r="U1" t="s">
        <v>189</v>
      </c>
      <c r="W1" t="s">
        <v>381</v>
      </c>
      <c r="Y1" t="s">
        <v>52</v>
      </c>
      <c r="AB1" t="s">
        <v>190</v>
      </c>
      <c r="AD1" t="s">
        <v>380</v>
      </c>
      <c r="AF1" t="s">
        <v>47</v>
      </c>
      <c r="AG1" t="s">
        <v>48</v>
      </c>
      <c r="AH1" t="s">
        <v>51</v>
      </c>
      <c r="AI1" t="s">
        <v>52</v>
      </c>
      <c r="AJ1" t="s">
        <v>53</v>
      </c>
      <c r="AK1" t="s">
        <v>54</v>
      </c>
      <c r="AN1" t="s">
        <v>109</v>
      </c>
      <c r="AO1" t="s">
        <v>168</v>
      </c>
      <c r="AP1" t="s">
        <v>103</v>
      </c>
      <c r="AQ1" t="s">
        <v>104</v>
      </c>
      <c r="AR1" t="s">
        <v>140</v>
      </c>
      <c r="AS1" t="s">
        <v>123</v>
      </c>
      <c r="AT1" t="s">
        <v>143</v>
      </c>
      <c r="AU1" t="s">
        <v>135</v>
      </c>
      <c r="AV1" t="s">
        <v>96</v>
      </c>
      <c r="AW1" t="s">
        <v>12</v>
      </c>
      <c r="AX1" t="s">
        <v>147</v>
      </c>
      <c r="AY1" t="s">
        <v>128</v>
      </c>
      <c r="AZ1" t="s">
        <v>125</v>
      </c>
      <c r="BA1" t="s">
        <v>178</v>
      </c>
      <c r="BC1" t="s">
        <v>97</v>
      </c>
      <c r="BE1" t="s">
        <v>108</v>
      </c>
      <c r="BF1" t="s">
        <v>14</v>
      </c>
      <c r="BG1" t="s">
        <v>14</v>
      </c>
      <c r="BH1" t="s">
        <v>14</v>
      </c>
      <c r="BI1" t="s">
        <v>14</v>
      </c>
      <c r="BJ1" t="s">
        <v>116</v>
      </c>
      <c r="BK1" t="s">
        <v>117</v>
      </c>
      <c r="BL1" t="s">
        <v>117</v>
      </c>
      <c r="BM1" t="s">
        <v>179</v>
      </c>
      <c r="BN1" t="s">
        <v>121</v>
      </c>
      <c r="BO1" t="s">
        <v>121</v>
      </c>
      <c r="BP1" t="s">
        <v>121</v>
      </c>
      <c r="BQ1" t="s">
        <v>138</v>
      </c>
      <c r="BR1" t="s">
        <v>127</v>
      </c>
      <c r="BS1" t="s">
        <v>129</v>
      </c>
      <c r="BT1" t="s">
        <v>133</v>
      </c>
      <c r="BU1" t="s">
        <v>136</v>
      </c>
      <c r="BV1" t="s">
        <v>176</v>
      </c>
      <c r="BW1" t="s">
        <v>141</v>
      </c>
      <c r="BX1" t="s">
        <v>144</v>
      </c>
      <c r="BY1" t="s">
        <v>148</v>
      </c>
      <c r="BZ1" t="s">
        <v>151</v>
      </c>
      <c r="CA1" t="s">
        <v>153</v>
      </c>
      <c r="CB1" t="s">
        <v>154</v>
      </c>
      <c r="CC1" t="s">
        <v>158</v>
      </c>
      <c r="CD1" t="s">
        <v>161</v>
      </c>
      <c r="CE1" t="s">
        <v>161</v>
      </c>
      <c r="CF1" t="s">
        <v>161</v>
      </c>
      <c r="CG1" t="s">
        <v>156</v>
      </c>
      <c r="CH1" t="s">
        <v>166</v>
      </c>
      <c r="CI1" t="s">
        <v>170</v>
      </c>
      <c r="CJ1" t="s">
        <v>174</v>
      </c>
      <c r="CK1" t="s">
        <v>172</v>
      </c>
      <c r="CU1" t="s">
        <v>493</v>
      </c>
      <c r="CV1" t="s">
        <v>494</v>
      </c>
    </row>
    <row r="2" spans="1:100" x14ac:dyDescent="0.25">
      <c r="C2" t="s">
        <v>201</v>
      </c>
      <c r="D2">
        <v>2023</v>
      </c>
      <c r="E2" t="s">
        <v>192</v>
      </c>
      <c r="F2" t="str">
        <f>_xlfn.CONCAT(C2," ",D2)</f>
        <v>Q3 2023</v>
      </c>
      <c r="G2" t="str">
        <f>_xlfn.CONCAT(C2," ",D2,"(",E2,")")</f>
        <v>Q3 2023(Jan 1 - Mar 31)</v>
      </c>
      <c r="H2" s="46">
        <f t="shared" ref="H2:H11" si="0">EOMONTH(K2,0)+15</f>
        <v>45031</v>
      </c>
      <c r="I2" s="46">
        <v>44927</v>
      </c>
      <c r="J2" s="46">
        <f t="shared" ref="J2:K11" si="1">EDATE(I2,1)</f>
        <v>44958</v>
      </c>
      <c r="K2" s="46">
        <f t="shared" si="1"/>
        <v>44986</v>
      </c>
      <c r="M2" s="21" t="s">
        <v>193</v>
      </c>
      <c r="N2" t="s">
        <v>194</v>
      </c>
      <c r="O2" t="s">
        <v>195</v>
      </c>
      <c r="Q2" t="s">
        <v>441</v>
      </c>
      <c r="R2" t="s">
        <v>462</v>
      </c>
      <c r="S2" t="s">
        <v>460</v>
      </c>
      <c r="U2">
        <v>0</v>
      </c>
      <c r="Y2" t="s">
        <v>196</v>
      </c>
      <c r="AB2" t="s">
        <v>9</v>
      </c>
      <c r="AD2" t="s">
        <v>97</v>
      </c>
      <c r="AF2" t="s">
        <v>97</v>
      </c>
      <c r="AG2" t="s">
        <v>98</v>
      </c>
      <c r="AH2" t="s">
        <v>100</v>
      </c>
      <c r="AI2" t="s">
        <v>101</v>
      </c>
      <c r="AJ2" t="s">
        <v>102</v>
      </c>
      <c r="AK2" t="s">
        <v>103</v>
      </c>
      <c r="AN2" t="s">
        <v>108</v>
      </c>
      <c r="AO2" t="s">
        <v>166</v>
      </c>
      <c r="AP2" t="s">
        <v>97</v>
      </c>
      <c r="AQ2" t="s">
        <v>97</v>
      </c>
      <c r="AR2" t="s">
        <v>138</v>
      </c>
      <c r="AS2" t="s">
        <v>121</v>
      </c>
      <c r="AT2" t="s">
        <v>141</v>
      </c>
      <c r="AU2" t="s">
        <v>133</v>
      </c>
      <c r="AV2" t="s">
        <v>116</v>
      </c>
      <c r="AW2" t="s">
        <v>14</v>
      </c>
      <c r="AX2" t="s">
        <v>144</v>
      </c>
      <c r="AY2" t="s">
        <v>127</v>
      </c>
      <c r="AZ2" t="s">
        <v>121</v>
      </c>
      <c r="BA2" t="s">
        <v>176</v>
      </c>
      <c r="CN2" t="s">
        <v>100</v>
      </c>
      <c r="CO2" t="s">
        <v>384</v>
      </c>
      <c r="CU2" t="s">
        <v>495</v>
      </c>
      <c r="CV2" t="s">
        <v>496</v>
      </c>
    </row>
    <row r="3" spans="1:100" x14ac:dyDescent="0.25">
      <c r="C3" t="s">
        <v>206</v>
      </c>
      <c r="D3">
        <v>2023</v>
      </c>
      <c r="E3" t="s">
        <v>198</v>
      </c>
      <c r="F3" t="str">
        <f t="shared" ref="F3:F11" si="2">_xlfn.CONCAT(C3," ",D3)</f>
        <v>Q4 2023</v>
      </c>
      <c r="G3" t="str">
        <f t="shared" ref="G3:G11" si="3">_xlfn.CONCAT(C3," ",D3,"(",E3,")")</f>
        <v>Q4 2023(Apr 1 - Jun 30)</v>
      </c>
      <c r="H3" s="46">
        <f t="shared" si="0"/>
        <v>45122</v>
      </c>
      <c r="I3" s="46">
        <f t="shared" ref="I3:I11" si="4">EDATE(K2,1)</f>
        <v>45017</v>
      </c>
      <c r="J3" s="46">
        <f t="shared" si="1"/>
        <v>45047</v>
      </c>
      <c r="K3" s="46">
        <f t="shared" si="1"/>
        <v>45078</v>
      </c>
      <c r="M3" t="s">
        <v>109</v>
      </c>
      <c r="N3" t="s">
        <v>199</v>
      </c>
      <c r="Q3" t="s">
        <v>442</v>
      </c>
      <c r="R3" t="s">
        <v>446</v>
      </c>
      <c r="S3" t="s">
        <v>461</v>
      </c>
      <c r="U3">
        <v>1</v>
      </c>
      <c r="W3" t="s">
        <v>100</v>
      </c>
      <c r="Y3" t="s">
        <v>200</v>
      </c>
      <c r="AB3" t="s">
        <v>10</v>
      </c>
      <c r="AD3" t="s">
        <v>108</v>
      </c>
      <c r="AF3" t="s">
        <v>97</v>
      </c>
      <c r="AG3" t="s">
        <v>105</v>
      </c>
      <c r="AH3" t="s">
        <v>106</v>
      </c>
      <c r="AI3" t="s">
        <v>7</v>
      </c>
      <c r="AJ3" t="s">
        <v>107</v>
      </c>
      <c r="AK3" t="s">
        <v>104</v>
      </c>
      <c r="AO3" t="s">
        <v>179</v>
      </c>
      <c r="AR3" t="s">
        <v>154</v>
      </c>
      <c r="AS3" t="s">
        <v>172</v>
      </c>
      <c r="AU3" t="s">
        <v>136</v>
      </c>
      <c r="AV3" t="s">
        <v>117</v>
      </c>
      <c r="AW3" t="s">
        <v>153</v>
      </c>
      <c r="AX3" t="s">
        <v>148</v>
      </c>
      <c r="AZ3" t="s">
        <v>121</v>
      </c>
      <c r="CO3" t="s">
        <v>385</v>
      </c>
      <c r="CU3" t="s">
        <v>497</v>
      </c>
      <c r="CV3" t="s">
        <v>498</v>
      </c>
    </row>
    <row r="4" spans="1:100" x14ac:dyDescent="0.25">
      <c r="C4" t="s">
        <v>191</v>
      </c>
      <c r="D4">
        <v>2023</v>
      </c>
      <c r="E4" t="s">
        <v>202</v>
      </c>
      <c r="F4" t="str">
        <f t="shared" si="2"/>
        <v>Q1 2023</v>
      </c>
      <c r="G4" t="str">
        <f t="shared" si="3"/>
        <v>Q1 2023(Jul 1 - Sep 30)</v>
      </c>
      <c r="H4" s="46">
        <f t="shared" si="0"/>
        <v>45214</v>
      </c>
      <c r="I4" s="46">
        <f t="shared" si="4"/>
        <v>45108</v>
      </c>
      <c r="J4" s="46">
        <f t="shared" si="1"/>
        <v>45139</v>
      </c>
      <c r="K4" s="46">
        <f t="shared" si="1"/>
        <v>45170</v>
      </c>
      <c r="M4" s="21" t="s">
        <v>203</v>
      </c>
      <c r="N4" t="s">
        <v>204</v>
      </c>
      <c r="O4" t="s">
        <v>195</v>
      </c>
      <c r="R4" t="s">
        <v>445</v>
      </c>
      <c r="S4" t="s">
        <v>443</v>
      </c>
      <c r="U4">
        <v>2</v>
      </c>
      <c r="Y4" t="s">
        <v>205</v>
      </c>
      <c r="AB4" t="s">
        <v>11</v>
      </c>
      <c r="AD4" t="s">
        <v>14</v>
      </c>
      <c r="AF4" t="s">
        <v>108</v>
      </c>
      <c r="AG4" t="s">
        <v>108</v>
      </c>
      <c r="AH4" t="s">
        <v>106</v>
      </c>
      <c r="AI4" t="s">
        <v>7</v>
      </c>
      <c r="AJ4" t="s">
        <v>107</v>
      </c>
      <c r="AK4" t="s">
        <v>109</v>
      </c>
      <c r="AV4" t="s">
        <v>117</v>
      </c>
      <c r="AX4" t="s">
        <v>151</v>
      </c>
      <c r="CU4" t="s">
        <v>499</v>
      </c>
      <c r="CV4" t="s">
        <v>500</v>
      </c>
    </row>
    <row r="5" spans="1:100" x14ac:dyDescent="0.25">
      <c r="C5" t="s">
        <v>197</v>
      </c>
      <c r="D5">
        <v>2023</v>
      </c>
      <c r="E5" t="s">
        <v>207</v>
      </c>
      <c r="F5" t="str">
        <f t="shared" si="2"/>
        <v>Q2 2023</v>
      </c>
      <c r="G5" t="str">
        <f t="shared" si="3"/>
        <v>Q2 2023(Oct 1 - Dec 31)</v>
      </c>
      <c r="H5" s="46">
        <f t="shared" si="0"/>
        <v>45306</v>
      </c>
      <c r="I5" s="46">
        <f t="shared" si="4"/>
        <v>45200</v>
      </c>
      <c r="J5" s="46">
        <f t="shared" si="1"/>
        <v>45231</v>
      </c>
      <c r="K5" s="46">
        <f t="shared" si="1"/>
        <v>45261</v>
      </c>
      <c r="M5" t="s">
        <v>168</v>
      </c>
      <c r="N5" t="s">
        <v>208</v>
      </c>
      <c r="U5">
        <v>3</v>
      </c>
      <c r="Y5" t="s">
        <v>211</v>
      </c>
      <c r="AD5" t="s">
        <v>116</v>
      </c>
      <c r="AF5" t="s">
        <v>14</v>
      </c>
      <c r="AG5" t="s">
        <v>111</v>
      </c>
      <c r="AH5" t="s">
        <v>106</v>
      </c>
      <c r="AI5" t="s">
        <v>101</v>
      </c>
      <c r="AJ5" t="s">
        <v>112</v>
      </c>
      <c r="AK5" t="s">
        <v>12</v>
      </c>
      <c r="AV5" t="s">
        <v>174</v>
      </c>
      <c r="CU5" t="s">
        <v>501</v>
      </c>
      <c r="CV5" t="s">
        <v>502</v>
      </c>
    </row>
    <row r="6" spans="1:100" x14ac:dyDescent="0.25">
      <c r="C6" t="s">
        <v>201</v>
      </c>
      <c r="D6">
        <v>2024</v>
      </c>
      <c r="E6" t="s">
        <v>192</v>
      </c>
      <c r="F6" t="str">
        <f t="shared" si="2"/>
        <v>Q3 2024</v>
      </c>
      <c r="G6" t="str">
        <f t="shared" si="3"/>
        <v>Q3 2024(Jan 1 - Mar 31)</v>
      </c>
      <c r="H6" s="46">
        <f t="shared" si="0"/>
        <v>45397</v>
      </c>
      <c r="I6" s="46">
        <f t="shared" si="4"/>
        <v>45292</v>
      </c>
      <c r="J6" s="46">
        <f t="shared" si="1"/>
        <v>45323</v>
      </c>
      <c r="K6" s="46">
        <f t="shared" si="1"/>
        <v>45352</v>
      </c>
      <c r="M6" s="21" t="s">
        <v>209</v>
      </c>
      <c r="N6" t="s">
        <v>210</v>
      </c>
      <c r="O6" t="s">
        <v>195</v>
      </c>
      <c r="U6">
        <v>4</v>
      </c>
      <c r="AD6" t="s">
        <v>117</v>
      </c>
      <c r="AF6" t="s">
        <v>14</v>
      </c>
      <c r="AG6" t="s">
        <v>113</v>
      </c>
      <c r="AH6" t="s">
        <v>106</v>
      </c>
      <c r="AI6" t="s">
        <v>101</v>
      </c>
      <c r="AJ6" t="s">
        <v>112</v>
      </c>
      <c r="AK6" t="s">
        <v>12</v>
      </c>
      <c r="CU6" t="s">
        <v>503</v>
      </c>
      <c r="CV6" t="s">
        <v>504</v>
      </c>
    </row>
    <row r="7" spans="1:100" x14ac:dyDescent="0.25">
      <c r="C7" t="s">
        <v>206</v>
      </c>
      <c r="D7">
        <v>2024</v>
      </c>
      <c r="E7" t="s">
        <v>198</v>
      </c>
      <c r="F7" t="str">
        <f t="shared" si="2"/>
        <v>Q4 2024</v>
      </c>
      <c r="G7" t="str">
        <f t="shared" si="3"/>
        <v>Q4 2024(Apr 1 - Jun 30)</v>
      </c>
      <c r="H7" s="46">
        <f t="shared" si="0"/>
        <v>45488</v>
      </c>
      <c r="I7" s="46">
        <f t="shared" si="4"/>
        <v>45383</v>
      </c>
      <c r="J7" s="46">
        <f t="shared" si="1"/>
        <v>45413</v>
      </c>
      <c r="K7" s="46">
        <f t="shared" si="1"/>
        <v>45444</v>
      </c>
      <c r="M7" s="21" t="s">
        <v>212</v>
      </c>
      <c r="N7" t="s">
        <v>213</v>
      </c>
      <c r="O7" t="s">
        <v>195</v>
      </c>
      <c r="U7">
        <v>5</v>
      </c>
      <c r="AD7" t="s">
        <v>179</v>
      </c>
      <c r="AF7" t="s">
        <v>14</v>
      </c>
      <c r="AG7" t="s">
        <v>114</v>
      </c>
      <c r="AH7" t="s">
        <v>106</v>
      </c>
      <c r="AI7" t="s">
        <v>101</v>
      </c>
      <c r="AJ7" t="s">
        <v>112</v>
      </c>
      <c r="AK7" t="s">
        <v>12</v>
      </c>
      <c r="CU7" t="s">
        <v>505</v>
      </c>
      <c r="CV7" t="s">
        <v>506</v>
      </c>
    </row>
    <row r="8" spans="1:100" x14ac:dyDescent="0.25">
      <c r="C8" t="s">
        <v>191</v>
      </c>
      <c r="D8">
        <v>2024</v>
      </c>
      <c r="E8" t="s">
        <v>202</v>
      </c>
      <c r="F8" t="str">
        <f t="shared" si="2"/>
        <v>Q1 2024</v>
      </c>
      <c r="G8" t="str">
        <f t="shared" si="3"/>
        <v>Q1 2024(Jul 1 - Sep 30)</v>
      </c>
      <c r="H8" s="46">
        <f t="shared" si="0"/>
        <v>45580</v>
      </c>
      <c r="I8" s="46">
        <f t="shared" si="4"/>
        <v>45474</v>
      </c>
      <c r="J8" s="46">
        <f t="shared" si="1"/>
        <v>45505</v>
      </c>
      <c r="K8" s="46">
        <f t="shared" si="1"/>
        <v>45536</v>
      </c>
      <c r="M8" s="21" t="s">
        <v>214</v>
      </c>
      <c r="N8" t="s">
        <v>215</v>
      </c>
      <c r="O8" t="s">
        <v>195</v>
      </c>
      <c r="U8">
        <v>6</v>
      </c>
      <c r="AD8" t="s">
        <v>121</v>
      </c>
      <c r="AF8" t="s">
        <v>14</v>
      </c>
      <c r="AG8" t="s">
        <v>115</v>
      </c>
      <c r="AH8" t="s">
        <v>100</v>
      </c>
      <c r="AI8" t="s">
        <v>7</v>
      </c>
      <c r="AJ8" t="s">
        <v>102</v>
      </c>
      <c r="AK8" t="s">
        <v>12</v>
      </c>
      <c r="CU8" t="s">
        <v>507</v>
      </c>
      <c r="CV8" t="s">
        <v>508</v>
      </c>
    </row>
    <row r="9" spans="1:100" x14ac:dyDescent="0.25">
      <c r="C9" t="s">
        <v>197</v>
      </c>
      <c r="D9">
        <v>2024</v>
      </c>
      <c r="E9" t="s">
        <v>207</v>
      </c>
      <c r="F9" t="str">
        <f t="shared" si="2"/>
        <v>Q2 2024</v>
      </c>
      <c r="G9" t="str">
        <f t="shared" si="3"/>
        <v>Q2 2024(Oct 1 - Dec 31)</v>
      </c>
      <c r="H9" s="46">
        <f t="shared" si="0"/>
        <v>45672</v>
      </c>
      <c r="I9" s="46">
        <f t="shared" si="4"/>
        <v>45566</v>
      </c>
      <c r="J9" s="46">
        <f t="shared" si="1"/>
        <v>45597</v>
      </c>
      <c r="K9" s="46">
        <f t="shared" si="1"/>
        <v>45627</v>
      </c>
      <c r="M9" t="s">
        <v>103</v>
      </c>
      <c r="N9" t="s">
        <v>216</v>
      </c>
      <c r="U9">
        <v>7</v>
      </c>
      <c r="AD9" t="s">
        <v>138</v>
      </c>
      <c r="AF9" t="s">
        <v>116</v>
      </c>
      <c r="AG9" t="s">
        <v>116</v>
      </c>
      <c r="AH9" t="s">
        <v>100</v>
      </c>
      <c r="AI9" t="s">
        <v>7</v>
      </c>
      <c r="AJ9" t="s">
        <v>102</v>
      </c>
      <c r="AK9" t="s">
        <v>96</v>
      </c>
      <c r="CU9" t="s">
        <v>509</v>
      </c>
      <c r="CV9" t="s">
        <v>510</v>
      </c>
    </row>
    <row r="10" spans="1:100" x14ac:dyDescent="0.25">
      <c r="C10" t="s">
        <v>201</v>
      </c>
      <c r="D10">
        <v>2025</v>
      </c>
      <c r="E10" t="s">
        <v>192</v>
      </c>
      <c r="F10" t="str">
        <f t="shared" si="2"/>
        <v>Q3 2025</v>
      </c>
      <c r="G10" t="str">
        <f t="shared" si="3"/>
        <v>Q3 2025(Jan 1 - Mar 31)</v>
      </c>
      <c r="H10" s="46">
        <f t="shared" si="0"/>
        <v>45762</v>
      </c>
      <c r="I10" s="46">
        <f t="shared" si="4"/>
        <v>45658</v>
      </c>
      <c r="J10" s="46">
        <f t="shared" si="1"/>
        <v>45689</v>
      </c>
      <c r="K10" s="46">
        <f t="shared" si="1"/>
        <v>45717</v>
      </c>
      <c r="M10" t="s">
        <v>110</v>
      </c>
      <c r="N10" t="s">
        <v>217</v>
      </c>
      <c r="U10">
        <v>8</v>
      </c>
      <c r="AD10" t="s">
        <v>127</v>
      </c>
      <c r="AF10" t="s">
        <v>117</v>
      </c>
      <c r="AG10" t="s">
        <v>118</v>
      </c>
      <c r="AH10" t="s">
        <v>106</v>
      </c>
      <c r="AI10" t="s">
        <v>119</v>
      </c>
      <c r="AJ10" t="s">
        <v>112</v>
      </c>
      <c r="AK10" t="s">
        <v>96</v>
      </c>
      <c r="CU10" t="s">
        <v>511</v>
      </c>
      <c r="CV10" t="s">
        <v>512</v>
      </c>
    </row>
    <row r="11" spans="1:100" x14ac:dyDescent="0.25">
      <c r="C11" t="s">
        <v>206</v>
      </c>
      <c r="D11">
        <v>2025</v>
      </c>
      <c r="E11" t="s">
        <v>198</v>
      </c>
      <c r="F11" t="str">
        <f t="shared" si="2"/>
        <v>Q4 2025</v>
      </c>
      <c r="G11" t="str">
        <f t="shared" si="3"/>
        <v>Q4 2025(Apr 1 - Jun 30)</v>
      </c>
      <c r="H11" s="46">
        <f t="shared" si="0"/>
        <v>45853</v>
      </c>
      <c r="I11" s="46">
        <f t="shared" si="4"/>
        <v>45748</v>
      </c>
      <c r="J11" s="46">
        <f t="shared" si="1"/>
        <v>45778</v>
      </c>
      <c r="K11" s="46">
        <f t="shared" si="1"/>
        <v>45809</v>
      </c>
      <c r="M11" t="s">
        <v>104</v>
      </c>
      <c r="N11" t="s">
        <v>218</v>
      </c>
      <c r="U11">
        <v>9</v>
      </c>
      <c r="AD11" t="s">
        <v>129</v>
      </c>
      <c r="AF11" t="s">
        <v>117</v>
      </c>
      <c r="AG11" t="s">
        <v>120</v>
      </c>
      <c r="AH11" t="s">
        <v>106</v>
      </c>
      <c r="AI11" t="s">
        <v>7</v>
      </c>
      <c r="AJ11" t="s">
        <v>112</v>
      </c>
      <c r="AK11" t="s">
        <v>96</v>
      </c>
      <c r="CU11" t="s">
        <v>513</v>
      </c>
      <c r="CV11" t="s">
        <v>514</v>
      </c>
    </row>
    <row r="12" spans="1:100" x14ac:dyDescent="0.25">
      <c r="M12" s="21" t="s">
        <v>219</v>
      </c>
      <c r="N12" t="s">
        <v>220</v>
      </c>
      <c r="O12" t="s">
        <v>195</v>
      </c>
      <c r="U12">
        <v>10</v>
      </c>
      <c r="AD12" t="s">
        <v>133</v>
      </c>
      <c r="AF12" t="s">
        <v>179</v>
      </c>
      <c r="AG12" t="s">
        <v>180</v>
      </c>
      <c r="AH12" t="s">
        <v>100</v>
      </c>
      <c r="AI12" t="s">
        <v>7</v>
      </c>
      <c r="AJ12" t="s">
        <v>102</v>
      </c>
      <c r="AK12" t="s">
        <v>168</v>
      </c>
      <c r="CU12" t="s">
        <v>515</v>
      </c>
      <c r="CV12" t="s">
        <v>516</v>
      </c>
    </row>
    <row r="13" spans="1:100" x14ac:dyDescent="0.25">
      <c r="M13" s="21" t="s">
        <v>221</v>
      </c>
      <c r="N13" t="s">
        <v>222</v>
      </c>
      <c r="O13" t="s">
        <v>195</v>
      </c>
      <c r="U13">
        <v>11</v>
      </c>
      <c r="AD13" t="s">
        <v>136</v>
      </c>
      <c r="AF13" t="s">
        <v>121</v>
      </c>
      <c r="AG13" t="s">
        <v>122</v>
      </c>
      <c r="AH13" t="s">
        <v>106</v>
      </c>
      <c r="AI13" t="s">
        <v>101</v>
      </c>
      <c r="AJ13" t="s">
        <v>112</v>
      </c>
      <c r="AK13" t="s">
        <v>123</v>
      </c>
      <c r="CU13" t="s">
        <v>517</v>
      </c>
      <c r="CV13" t="s">
        <v>518</v>
      </c>
    </row>
    <row r="14" spans="1:100" x14ac:dyDescent="0.25">
      <c r="M14" s="21" t="s">
        <v>223</v>
      </c>
      <c r="N14" t="s">
        <v>224</v>
      </c>
      <c r="O14" t="s">
        <v>195</v>
      </c>
      <c r="U14">
        <v>12</v>
      </c>
      <c r="AD14" t="s">
        <v>176</v>
      </c>
      <c r="AF14" t="s">
        <v>121</v>
      </c>
      <c r="AG14" t="s">
        <v>124</v>
      </c>
      <c r="AH14" t="s">
        <v>106</v>
      </c>
      <c r="AI14" t="s">
        <v>7</v>
      </c>
      <c r="AJ14" t="s">
        <v>112</v>
      </c>
      <c r="AK14" t="s">
        <v>125</v>
      </c>
      <c r="CU14" t="s">
        <v>519</v>
      </c>
      <c r="CV14" t="s">
        <v>520</v>
      </c>
    </row>
    <row r="15" spans="1:100" x14ac:dyDescent="0.25">
      <c r="M15" s="21" t="s">
        <v>225</v>
      </c>
      <c r="N15" t="s">
        <v>226</v>
      </c>
      <c r="O15" t="s">
        <v>195</v>
      </c>
      <c r="U15">
        <v>13</v>
      </c>
      <c r="AD15" t="s">
        <v>141</v>
      </c>
      <c r="AF15" t="s">
        <v>121</v>
      </c>
      <c r="AG15" t="s">
        <v>126</v>
      </c>
      <c r="AH15" t="s">
        <v>106</v>
      </c>
      <c r="AI15" t="s">
        <v>7</v>
      </c>
      <c r="AJ15" t="s">
        <v>107</v>
      </c>
      <c r="AK15" t="s">
        <v>125</v>
      </c>
      <c r="CU15" t="s">
        <v>521</v>
      </c>
      <c r="CV15" t="s">
        <v>522</v>
      </c>
    </row>
    <row r="16" spans="1:100" x14ac:dyDescent="0.25">
      <c r="M16" t="s">
        <v>140</v>
      </c>
      <c r="N16" t="s">
        <v>227</v>
      </c>
      <c r="U16">
        <v>14</v>
      </c>
      <c r="AD16" t="s">
        <v>144</v>
      </c>
      <c r="AF16" t="s">
        <v>138</v>
      </c>
      <c r="AG16" t="s">
        <v>139</v>
      </c>
      <c r="AH16" t="s">
        <v>100</v>
      </c>
      <c r="AI16" t="s">
        <v>7</v>
      </c>
      <c r="AJ16" t="s">
        <v>102</v>
      </c>
      <c r="AK16" t="s">
        <v>140</v>
      </c>
      <c r="CU16" t="s">
        <v>523</v>
      </c>
      <c r="CV16" t="s">
        <v>524</v>
      </c>
    </row>
    <row r="17" spans="13:100" x14ac:dyDescent="0.25">
      <c r="M17" s="21" t="s">
        <v>228</v>
      </c>
      <c r="N17" t="s">
        <v>229</v>
      </c>
      <c r="O17" t="s">
        <v>195</v>
      </c>
      <c r="U17">
        <v>15</v>
      </c>
      <c r="AD17" t="s">
        <v>148</v>
      </c>
      <c r="AF17" t="s">
        <v>127</v>
      </c>
      <c r="AG17" t="s">
        <v>127</v>
      </c>
      <c r="AH17" t="s">
        <v>106</v>
      </c>
      <c r="AI17" t="s">
        <v>119</v>
      </c>
      <c r="AJ17" t="s">
        <v>107</v>
      </c>
      <c r="AK17" t="s">
        <v>128</v>
      </c>
      <c r="CU17" t="s">
        <v>525</v>
      </c>
      <c r="CV17" t="s">
        <v>526</v>
      </c>
    </row>
    <row r="18" spans="13:100" x14ac:dyDescent="0.25">
      <c r="M18" s="21" t="s">
        <v>230</v>
      </c>
      <c r="N18" t="s">
        <v>231</v>
      </c>
      <c r="O18" t="s">
        <v>195</v>
      </c>
      <c r="U18">
        <v>16</v>
      </c>
      <c r="AD18" t="s">
        <v>151</v>
      </c>
      <c r="AF18" t="s">
        <v>129</v>
      </c>
      <c r="AG18" t="s">
        <v>129</v>
      </c>
      <c r="AH18" t="s">
        <v>106</v>
      </c>
      <c r="AI18" t="s">
        <v>7</v>
      </c>
      <c r="AJ18" t="s">
        <v>112</v>
      </c>
      <c r="AK18" t="s">
        <v>130</v>
      </c>
      <c r="CU18" t="s">
        <v>527</v>
      </c>
      <c r="CV18" t="s">
        <v>528</v>
      </c>
    </row>
    <row r="19" spans="13:100" x14ac:dyDescent="0.25">
      <c r="M19" s="21" t="s">
        <v>232</v>
      </c>
      <c r="N19" t="s">
        <v>233</v>
      </c>
      <c r="O19" t="s">
        <v>195</v>
      </c>
      <c r="U19" t="s">
        <v>234</v>
      </c>
      <c r="AD19" t="s">
        <v>153</v>
      </c>
      <c r="AF19" t="s">
        <v>133</v>
      </c>
      <c r="AG19" t="s">
        <v>134</v>
      </c>
      <c r="AH19" t="s">
        <v>100</v>
      </c>
      <c r="AI19" t="s">
        <v>7</v>
      </c>
      <c r="AJ19" t="s">
        <v>102</v>
      </c>
      <c r="AK19" t="s">
        <v>135</v>
      </c>
      <c r="CU19" t="s">
        <v>529</v>
      </c>
      <c r="CV19" t="s">
        <v>530</v>
      </c>
    </row>
    <row r="20" spans="13:100" x14ac:dyDescent="0.25">
      <c r="M20" s="21" t="s">
        <v>235</v>
      </c>
      <c r="N20" t="s">
        <v>236</v>
      </c>
      <c r="O20" t="s">
        <v>195</v>
      </c>
      <c r="AD20" t="s">
        <v>154</v>
      </c>
      <c r="AF20" t="s">
        <v>136</v>
      </c>
      <c r="AG20" t="s">
        <v>137</v>
      </c>
      <c r="AH20" t="s">
        <v>100</v>
      </c>
      <c r="AI20" t="s">
        <v>101</v>
      </c>
      <c r="AJ20" t="s">
        <v>102</v>
      </c>
      <c r="AK20" t="s">
        <v>135</v>
      </c>
      <c r="CU20" t="s">
        <v>531</v>
      </c>
      <c r="CV20" t="s">
        <v>532</v>
      </c>
    </row>
    <row r="21" spans="13:100" x14ac:dyDescent="0.25">
      <c r="M21" t="s">
        <v>123</v>
      </c>
      <c r="N21" t="s">
        <v>237</v>
      </c>
      <c r="AD21" t="s">
        <v>158</v>
      </c>
      <c r="AF21" t="s">
        <v>176</v>
      </c>
      <c r="AG21" t="s">
        <v>177</v>
      </c>
      <c r="AH21" t="s">
        <v>100</v>
      </c>
      <c r="AI21" t="s">
        <v>7</v>
      </c>
      <c r="AJ21" t="s">
        <v>102</v>
      </c>
      <c r="AK21" t="s">
        <v>178</v>
      </c>
      <c r="CU21" t="s">
        <v>533</v>
      </c>
      <c r="CV21" t="s">
        <v>534</v>
      </c>
    </row>
    <row r="22" spans="13:100" x14ac:dyDescent="0.25">
      <c r="M22" t="s">
        <v>143</v>
      </c>
      <c r="N22" t="s">
        <v>238</v>
      </c>
      <c r="AD22" t="s">
        <v>161</v>
      </c>
      <c r="AF22" t="s">
        <v>141</v>
      </c>
      <c r="AG22" t="s">
        <v>142</v>
      </c>
      <c r="AH22" t="s">
        <v>100</v>
      </c>
      <c r="AI22" t="s">
        <v>7</v>
      </c>
      <c r="AJ22" t="s">
        <v>102</v>
      </c>
      <c r="AK22" t="s">
        <v>143</v>
      </c>
      <c r="CU22" t="s">
        <v>535</v>
      </c>
      <c r="CV22" t="s">
        <v>536</v>
      </c>
    </row>
    <row r="23" spans="13:100" x14ac:dyDescent="0.25">
      <c r="M23" t="s">
        <v>135</v>
      </c>
      <c r="N23" t="s">
        <v>239</v>
      </c>
      <c r="AD23" t="s">
        <v>156</v>
      </c>
      <c r="AF23" t="s">
        <v>144</v>
      </c>
      <c r="AG23" t="s">
        <v>145</v>
      </c>
      <c r="AH23" t="s">
        <v>100</v>
      </c>
      <c r="AI23" t="s">
        <v>146</v>
      </c>
      <c r="AJ23" t="s">
        <v>102</v>
      </c>
      <c r="AK23" t="s">
        <v>147</v>
      </c>
      <c r="CU23" t="s">
        <v>537</v>
      </c>
      <c r="CV23" t="s">
        <v>538</v>
      </c>
    </row>
    <row r="24" spans="13:100" x14ac:dyDescent="0.25">
      <c r="M24" s="21" t="s">
        <v>240</v>
      </c>
      <c r="N24" t="s">
        <v>241</v>
      </c>
      <c r="O24" t="s">
        <v>195</v>
      </c>
      <c r="AD24" t="s">
        <v>166</v>
      </c>
      <c r="AF24" t="s">
        <v>148</v>
      </c>
      <c r="AG24" t="s">
        <v>149</v>
      </c>
      <c r="AH24" t="s">
        <v>106</v>
      </c>
      <c r="AI24" t="s">
        <v>101</v>
      </c>
      <c r="AJ24" t="s">
        <v>150</v>
      </c>
      <c r="AK24" t="s">
        <v>147</v>
      </c>
      <c r="CU24" t="s">
        <v>539</v>
      </c>
      <c r="CV24" t="s">
        <v>540</v>
      </c>
    </row>
    <row r="25" spans="13:100" x14ac:dyDescent="0.25">
      <c r="M25" t="s">
        <v>96</v>
      </c>
      <c r="N25" t="s">
        <v>242</v>
      </c>
      <c r="AD25" t="s">
        <v>170</v>
      </c>
      <c r="AF25" t="s">
        <v>151</v>
      </c>
      <c r="AG25" t="s">
        <v>152</v>
      </c>
      <c r="AH25" t="s">
        <v>100</v>
      </c>
      <c r="AI25" t="s">
        <v>101</v>
      </c>
      <c r="AJ25" t="s">
        <v>102</v>
      </c>
      <c r="AK25" t="s">
        <v>147</v>
      </c>
      <c r="CU25" t="s">
        <v>541</v>
      </c>
      <c r="CV25" t="s">
        <v>542</v>
      </c>
    </row>
    <row r="26" spans="13:100" x14ac:dyDescent="0.25">
      <c r="M26" s="21" t="s">
        <v>243</v>
      </c>
      <c r="N26" t="s">
        <v>244</v>
      </c>
      <c r="O26" t="s">
        <v>195</v>
      </c>
      <c r="AD26" t="s">
        <v>174</v>
      </c>
      <c r="AF26" t="s">
        <v>153</v>
      </c>
      <c r="AG26" t="s">
        <v>153</v>
      </c>
      <c r="AH26" t="s">
        <v>106</v>
      </c>
      <c r="AI26" t="s">
        <v>119</v>
      </c>
      <c r="AJ26" t="s">
        <v>112</v>
      </c>
      <c r="AK26" t="s">
        <v>12</v>
      </c>
      <c r="CU26" t="s">
        <v>543</v>
      </c>
      <c r="CV26" t="s">
        <v>544</v>
      </c>
    </row>
    <row r="27" spans="13:100" x14ac:dyDescent="0.25">
      <c r="M27" t="s">
        <v>12</v>
      </c>
      <c r="N27" t="s">
        <v>245</v>
      </c>
      <c r="AD27" t="s">
        <v>172</v>
      </c>
      <c r="AF27" t="s">
        <v>154</v>
      </c>
      <c r="AG27" t="s">
        <v>155</v>
      </c>
      <c r="AH27" t="s">
        <v>106</v>
      </c>
      <c r="AI27" t="s">
        <v>119</v>
      </c>
      <c r="AJ27" t="s">
        <v>150</v>
      </c>
      <c r="AK27" t="s">
        <v>140</v>
      </c>
      <c r="CU27" t="s">
        <v>545</v>
      </c>
      <c r="CV27" t="s">
        <v>546</v>
      </c>
    </row>
    <row r="28" spans="13:100" x14ac:dyDescent="0.25">
      <c r="M28" t="s">
        <v>147</v>
      </c>
      <c r="N28" t="s">
        <v>246</v>
      </c>
      <c r="AF28" t="s">
        <v>158</v>
      </c>
      <c r="AG28" t="s">
        <v>159</v>
      </c>
      <c r="AH28" t="s">
        <v>106</v>
      </c>
      <c r="AI28" t="s">
        <v>101</v>
      </c>
      <c r="AJ28" t="s">
        <v>150</v>
      </c>
      <c r="AK28" t="s">
        <v>160</v>
      </c>
      <c r="CU28" t="s">
        <v>547</v>
      </c>
      <c r="CV28" t="s">
        <v>548</v>
      </c>
    </row>
    <row r="29" spans="13:100" x14ac:dyDescent="0.25">
      <c r="M29" s="21" t="s">
        <v>247</v>
      </c>
      <c r="N29" t="s">
        <v>248</v>
      </c>
      <c r="O29" t="s">
        <v>195</v>
      </c>
      <c r="AF29" t="s">
        <v>161</v>
      </c>
      <c r="AG29" t="s">
        <v>162</v>
      </c>
      <c r="AH29" t="s">
        <v>106</v>
      </c>
      <c r="AI29" t="s">
        <v>101</v>
      </c>
      <c r="AJ29" t="s">
        <v>150</v>
      </c>
      <c r="AK29" t="s">
        <v>163</v>
      </c>
      <c r="CU29" t="s">
        <v>549</v>
      </c>
      <c r="CV29" t="s">
        <v>550</v>
      </c>
    </row>
    <row r="30" spans="13:100" x14ac:dyDescent="0.25">
      <c r="M30" s="21" t="s">
        <v>249</v>
      </c>
      <c r="N30" t="s">
        <v>250</v>
      </c>
      <c r="O30" t="s">
        <v>195</v>
      </c>
      <c r="AF30" t="s">
        <v>161</v>
      </c>
      <c r="AG30" t="s">
        <v>164</v>
      </c>
      <c r="AH30" t="s">
        <v>106</v>
      </c>
      <c r="AI30" t="s">
        <v>101</v>
      </c>
      <c r="AJ30" t="s">
        <v>150</v>
      </c>
      <c r="AK30" t="s">
        <v>163</v>
      </c>
    </row>
    <row r="31" spans="13:100" x14ac:dyDescent="0.25">
      <c r="M31" t="s">
        <v>128</v>
      </c>
      <c r="N31" t="s">
        <v>251</v>
      </c>
      <c r="AF31" t="s">
        <v>161</v>
      </c>
      <c r="AG31" t="s">
        <v>165</v>
      </c>
      <c r="AH31" t="s">
        <v>106</v>
      </c>
      <c r="AI31" t="s">
        <v>101</v>
      </c>
      <c r="AJ31" t="s">
        <v>150</v>
      </c>
      <c r="AK31" t="s">
        <v>132</v>
      </c>
    </row>
    <row r="32" spans="13:100" x14ac:dyDescent="0.25">
      <c r="M32" s="21" t="s">
        <v>252</v>
      </c>
      <c r="N32" t="s">
        <v>253</v>
      </c>
      <c r="O32" t="s">
        <v>195</v>
      </c>
      <c r="AF32" t="s">
        <v>156</v>
      </c>
      <c r="AG32" t="s">
        <v>157</v>
      </c>
      <c r="AH32" t="s">
        <v>106</v>
      </c>
      <c r="AI32" t="s">
        <v>7</v>
      </c>
      <c r="AJ32" t="s">
        <v>150</v>
      </c>
      <c r="AK32" t="s">
        <v>132</v>
      </c>
    </row>
    <row r="33" spans="13:37" x14ac:dyDescent="0.25">
      <c r="M33" s="21" t="s">
        <v>254</v>
      </c>
      <c r="N33" t="s">
        <v>255</v>
      </c>
      <c r="O33" t="s">
        <v>195</v>
      </c>
      <c r="AF33" t="s">
        <v>166</v>
      </c>
      <c r="AG33" t="s">
        <v>167</v>
      </c>
      <c r="AH33" t="s">
        <v>100</v>
      </c>
      <c r="AI33" t="s">
        <v>7</v>
      </c>
      <c r="AJ33" t="s">
        <v>102</v>
      </c>
      <c r="AK33" t="s">
        <v>168</v>
      </c>
    </row>
    <row r="34" spans="13:37" x14ac:dyDescent="0.25">
      <c r="M34" t="s">
        <v>125</v>
      </c>
      <c r="N34" t="s">
        <v>256</v>
      </c>
      <c r="AF34" t="s">
        <v>170</v>
      </c>
      <c r="AG34" t="s">
        <v>171</v>
      </c>
      <c r="AH34" t="s">
        <v>106</v>
      </c>
      <c r="AI34" t="s">
        <v>101</v>
      </c>
      <c r="AJ34" t="s">
        <v>150</v>
      </c>
      <c r="AK34" t="s">
        <v>131</v>
      </c>
    </row>
    <row r="35" spans="13:37" x14ac:dyDescent="0.25">
      <c r="M35" t="s">
        <v>169</v>
      </c>
      <c r="N35" t="s">
        <v>257</v>
      </c>
      <c r="AF35" t="s">
        <v>174</v>
      </c>
      <c r="AG35" t="s">
        <v>175</v>
      </c>
      <c r="AH35" t="s">
        <v>106</v>
      </c>
      <c r="AI35" t="s">
        <v>101</v>
      </c>
      <c r="AJ35" t="s">
        <v>150</v>
      </c>
      <c r="AK35" t="s">
        <v>96</v>
      </c>
    </row>
    <row r="36" spans="13:37" x14ac:dyDescent="0.25">
      <c r="M36" s="21" t="s">
        <v>258</v>
      </c>
      <c r="N36" t="s">
        <v>259</v>
      </c>
      <c r="O36" t="s">
        <v>195</v>
      </c>
      <c r="AF36" t="s">
        <v>172</v>
      </c>
      <c r="AG36" t="s">
        <v>173</v>
      </c>
      <c r="AH36" t="s">
        <v>106</v>
      </c>
      <c r="AI36" t="s">
        <v>101</v>
      </c>
      <c r="AJ36" t="s">
        <v>150</v>
      </c>
      <c r="AK36" t="s">
        <v>123</v>
      </c>
    </row>
    <row r="37" spans="13:37" x14ac:dyDescent="0.25">
      <c r="M37" t="s">
        <v>178</v>
      </c>
      <c r="N37" t="s">
        <v>260</v>
      </c>
      <c r="AK37" t="s">
        <v>110</v>
      </c>
    </row>
    <row r="38" spans="13:37" x14ac:dyDescent="0.25">
      <c r="AK38" t="s">
        <v>104</v>
      </c>
    </row>
    <row r="39" spans="13:37" x14ac:dyDescent="0.25">
      <c r="AK39" t="s">
        <v>123</v>
      </c>
    </row>
    <row r="40" spans="13:37" x14ac:dyDescent="0.25">
      <c r="AK40" t="s">
        <v>123</v>
      </c>
    </row>
    <row r="41" spans="13:37" x14ac:dyDescent="0.25">
      <c r="M41" s="21"/>
      <c r="AK41" t="s">
        <v>96</v>
      </c>
    </row>
    <row r="42" spans="13:37" x14ac:dyDescent="0.25">
      <c r="M42" s="21"/>
      <c r="AK42" t="s">
        <v>96</v>
      </c>
    </row>
    <row r="43" spans="13:37" x14ac:dyDescent="0.25">
      <c r="M43" s="21"/>
      <c r="AK43" t="s">
        <v>96</v>
      </c>
    </row>
    <row r="44" spans="13:37" x14ac:dyDescent="0.25">
      <c r="AK44" t="s">
        <v>12</v>
      </c>
    </row>
    <row r="45" spans="13:37" x14ac:dyDescent="0.25">
      <c r="AK45" t="s">
        <v>12</v>
      </c>
    </row>
    <row r="46" spans="13:37" x14ac:dyDescent="0.25">
      <c r="AK46" t="s">
        <v>132</v>
      </c>
    </row>
    <row r="47" spans="13:37" x14ac:dyDescent="0.25">
      <c r="AK47" t="s">
        <v>131</v>
      </c>
    </row>
    <row r="48" spans="13:37" x14ac:dyDescent="0.25">
      <c r="AK48" t="s">
        <v>128</v>
      </c>
    </row>
    <row r="49" spans="37:37" x14ac:dyDescent="0.25">
      <c r="AK49" t="s">
        <v>169</v>
      </c>
    </row>
  </sheetData>
  <autoFilter ref="AF1:AK49" xr:uid="{05107F6C-3396-4BDD-82EF-E900A0A7712D}"/>
  <phoneticPr fontId="2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C886-DB4F-4E34-A625-9C8E8CF33B64}">
  <dimension ref="A1:N55"/>
  <sheetViews>
    <sheetView zoomScaleNormal="100" workbookViewId="0">
      <selection sqref="A1:G1"/>
    </sheetView>
  </sheetViews>
  <sheetFormatPr defaultRowHeight="15" x14ac:dyDescent="0.25"/>
  <cols>
    <col min="1" max="1" width="11.42578125" customWidth="1"/>
    <col min="2" max="2" width="13.5703125" customWidth="1"/>
    <col min="3" max="3" width="16.42578125" customWidth="1"/>
    <col min="4" max="4" width="15.5703125" customWidth="1"/>
    <col min="5" max="5" width="8.5703125" customWidth="1"/>
    <col min="6" max="6" width="12.42578125" customWidth="1"/>
    <col min="7" max="7" width="11.85546875" bestFit="1" customWidth="1"/>
    <col min="8" max="8" width="13.28515625" customWidth="1"/>
    <col min="10" max="10" width="12.7109375" customWidth="1"/>
    <col min="11" max="11" width="10" customWidth="1"/>
    <col min="12" max="12" width="12.28515625" customWidth="1"/>
    <col min="13" max="13" width="9.140625" customWidth="1"/>
    <col min="14" max="14" width="12.5703125" customWidth="1"/>
  </cols>
  <sheetData>
    <row r="1" spans="1:14" ht="33.950000000000003" customHeight="1" x14ac:dyDescent="0.3">
      <c r="A1" s="320" t="s">
        <v>261</v>
      </c>
      <c r="B1" s="321"/>
      <c r="C1" s="321"/>
      <c r="D1" s="321"/>
      <c r="E1" s="321"/>
      <c r="F1" s="321"/>
      <c r="G1" s="322"/>
    </row>
    <row r="2" spans="1:14" ht="34.5" customHeight="1" thickBot="1" x14ac:dyDescent="0.3">
      <c r="A2" s="323" t="s">
        <v>262</v>
      </c>
      <c r="B2" s="324"/>
      <c r="C2" s="324"/>
      <c r="D2" s="324"/>
      <c r="E2" s="324"/>
      <c r="F2" s="324"/>
      <c r="G2" s="325"/>
    </row>
    <row r="3" spans="1:14" ht="24" customHeight="1" thickBot="1" x14ac:dyDescent="0.3">
      <c r="A3" s="40" t="s">
        <v>6</v>
      </c>
      <c r="B3" s="37"/>
      <c r="C3" s="307"/>
      <c r="D3" s="307"/>
      <c r="E3" s="307"/>
      <c r="F3" s="307"/>
      <c r="G3" s="308"/>
      <c r="H3" s="299" t="s">
        <v>263</v>
      </c>
      <c r="I3" s="300"/>
      <c r="J3" s="300"/>
      <c r="K3" s="300"/>
      <c r="L3" s="300"/>
      <c r="M3" s="300"/>
      <c r="N3" s="301"/>
    </row>
    <row r="4" spans="1:14" ht="24" customHeight="1" thickBot="1" x14ac:dyDescent="0.3">
      <c r="A4" s="326" t="s">
        <v>264</v>
      </c>
      <c r="B4" s="327"/>
      <c r="C4" s="328"/>
      <c r="D4" s="329"/>
      <c r="E4" s="329"/>
      <c r="F4" s="329"/>
      <c r="G4" s="330"/>
      <c r="H4" s="302"/>
      <c r="I4" s="302"/>
      <c r="J4" s="302"/>
      <c r="K4" s="302"/>
      <c r="L4" s="302"/>
      <c r="M4" s="302"/>
      <c r="N4" s="303"/>
    </row>
    <row r="5" spans="1:14" ht="22.5" customHeight="1" x14ac:dyDescent="0.25">
      <c r="A5" s="40" t="s">
        <v>265</v>
      </c>
      <c r="B5" s="34"/>
      <c r="C5" s="307"/>
      <c r="D5" s="307"/>
      <c r="E5" s="307"/>
      <c r="F5" s="307"/>
      <c r="G5" s="308"/>
      <c r="H5" s="38" t="s">
        <v>266</v>
      </c>
      <c r="I5" s="296"/>
      <c r="J5" s="297"/>
      <c r="K5" s="298"/>
      <c r="L5" s="36" t="s">
        <v>267</v>
      </c>
    </row>
    <row r="6" spans="1:14" ht="22.5" customHeight="1" thickBot="1" x14ac:dyDescent="0.3">
      <c r="A6" s="317" t="s">
        <v>268</v>
      </c>
      <c r="B6" s="318"/>
      <c r="C6" s="318"/>
      <c r="D6" s="318" t="s">
        <v>269</v>
      </c>
      <c r="E6" s="318"/>
      <c r="F6" s="319"/>
      <c r="G6" s="41"/>
      <c r="H6" s="39"/>
      <c r="I6" s="35"/>
      <c r="J6" s="35"/>
      <c r="K6" s="35"/>
      <c r="L6" s="35"/>
    </row>
    <row r="7" spans="1:14" ht="22.5" customHeight="1" x14ac:dyDescent="0.25">
      <c r="A7" s="315" t="s">
        <v>270</v>
      </c>
      <c r="B7" s="316"/>
      <c r="C7" s="304" t="s">
        <v>271</v>
      </c>
      <c r="D7" s="306"/>
      <c r="E7" s="304"/>
      <c r="F7" s="305"/>
      <c r="G7" s="305"/>
      <c r="H7" s="305"/>
      <c r="I7" s="305"/>
      <c r="J7" s="305"/>
      <c r="K7" s="305"/>
      <c r="L7" s="306"/>
    </row>
    <row r="8" spans="1:14" ht="33" customHeight="1" x14ac:dyDescent="0.25">
      <c r="A8" s="30" t="s">
        <v>272</v>
      </c>
      <c r="B8" s="29" t="s">
        <v>273</v>
      </c>
      <c r="C8" s="29" t="s">
        <v>274</v>
      </c>
      <c r="D8" s="29" t="s">
        <v>275</v>
      </c>
      <c r="E8" s="29" t="s">
        <v>276</v>
      </c>
      <c r="F8" s="29" t="s">
        <v>277</v>
      </c>
      <c r="G8" s="29" t="s">
        <v>276</v>
      </c>
      <c r="H8" s="29" t="s">
        <v>277</v>
      </c>
      <c r="I8" s="29" t="s">
        <v>276</v>
      </c>
      <c r="J8" s="29" t="s">
        <v>277</v>
      </c>
      <c r="K8" s="29" t="s">
        <v>276</v>
      </c>
      <c r="L8" s="29" t="s">
        <v>277</v>
      </c>
      <c r="M8" s="29" t="s">
        <v>276</v>
      </c>
      <c r="N8" s="29" t="s">
        <v>277</v>
      </c>
    </row>
    <row r="9" spans="1:14" ht="36" customHeight="1" thickBot="1" x14ac:dyDescent="0.3">
      <c r="A9" s="31"/>
      <c r="B9" s="31"/>
      <c r="C9" s="31"/>
      <c r="D9" s="31"/>
      <c r="E9" s="32"/>
      <c r="F9" s="32"/>
      <c r="G9" s="32"/>
      <c r="H9" s="32"/>
      <c r="I9" s="32"/>
      <c r="J9" s="32"/>
      <c r="K9" s="32"/>
      <c r="L9" s="32"/>
      <c r="M9" s="32"/>
      <c r="N9" s="32"/>
    </row>
    <row r="10" spans="1:14" ht="36" customHeight="1" thickBot="1" x14ac:dyDescent="0.3">
      <c r="A10" s="309" t="s">
        <v>278</v>
      </c>
      <c r="B10" s="310"/>
      <c r="C10" s="311"/>
      <c r="D10" s="312" t="s">
        <v>279</v>
      </c>
      <c r="E10" s="313"/>
      <c r="F10" s="313"/>
      <c r="G10" s="313"/>
      <c r="H10" s="313"/>
      <c r="I10" s="313"/>
      <c r="J10" s="313"/>
      <c r="K10" s="313"/>
      <c r="L10" s="313"/>
      <c r="M10" s="313"/>
      <c r="N10" s="314"/>
    </row>
    <row r="11" spans="1:14" x14ac:dyDescent="0.25">
      <c r="A11" s="3" t="s">
        <v>280</v>
      </c>
      <c r="C11" s="7"/>
      <c r="D11" s="33" t="s">
        <v>281</v>
      </c>
      <c r="E11" s="331" t="s">
        <v>282</v>
      </c>
      <c r="F11" s="331"/>
      <c r="G11" s="332"/>
    </row>
    <row r="12" spans="1:14" ht="15" customHeight="1" x14ac:dyDescent="0.25">
      <c r="A12" s="333" t="s">
        <v>283</v>
      </c>
      <c r="B12" s="334"/>
      <c r="C12" s="334"/>
      <c r="D12" s="2"/>
      <c r="E12" s="335"/>
      <c r="F12" s="335"/>
      <c r="G12" s="336"/>
    </row>
    <row r="13" spans="1:14" x14ac:dyDescent="0.25">
      <c r="A13" s="333" t="s">
        <v>284</v>
      </c>
      <c r="B13" s="334"/>
      <c r="C13" s="334"/>
      <c r="D13" s="2"/>
      <c r="E13" s="335"/>
      <c r="F13" s="335"/>
      <c r="G13" s="336"/>
    </row>
    <row r="14" spans="1:14" x14ac:dyDescent="0.25">
      <c r="A14" s="333" t="s">
        <v>284</v>
      </c>
      <c r="B14" s="334"/>
      <c r="C14" s="334"/>
      <c r="D14" s="2"/>
      <c r="E14" s="335"/>
      <c r="F14" s="335"/>
      <c r="G14" s="336"/>
    </row>
    <row r="15" spans="1:14" x14ac:dyDescent="0.25">
      <c r="A15" s="333" t="s">
        <v>284</v>
      </c>
      <c r="B15" s="334"/>
      <c r="C15" s="334"/>
      <c r="D15" s="2"/>
      <c r="E15" s="335"/>
      <c r="F15" s="335"/>
      <c r="G15" s="336"/>
    </row>
    <row r="16" spans="1:14" x14ac:dyDescent="0.25">
      <c r="A16" s="337" t="s">
        <v>285</v>
      </c>
      <c r="B16" s="338"/>
      <c r="C16" s="338"/>
      <c r="D16" s="2">
        <f>SUM(D12:D15)</f>
        <v>0</v>
      </c>
      <c r="E16" s="335"/>
      <c r="F16" s="335"/>
      <c r="G16" s="336"/>
    </row>
    <row r="17" spans="1:7" ht="8.4499999999999993" customHeight="1" x14ac:dyDescent="0.25">
      <c r="A17" s="339"/>
      <c r="B17" s="340"/>
      <c r="C17" s="340"/>
      <c r="D17" s="340"/>
      <c r="E17" s="340"/>
      <c r="F17" s="340"/>
      <c r="G17" s="341"/>
    </row>
    <row r="18" spans="1:7" x14ac:dyDescent="0.25">
      <c r="A18" s="3" t="s">
        <v>286</v>
      </c>
      <c r="B18" s="4"/>
      <c r="C18" s="5"/>
      <c r="D18" s="5"/>
      <c r="E18" s="342"/>
      <c r="F18" s="342"/>
      <c r="G18" s="343"/>
    </row>
    <row r="19" spans="1:7" ht="13.7" customHeight="1" x14ac:dyDescent="0.25">
      <c r="A19" s="6"/>
      <c r="C19" s="7"/>
      <c r="E19" s="331"/>
      <c r="F19" s="331"/>
      <c r="G19" s="332"/>
    </row>
    <row r="20" spans="1:7" ht="45.75" customHeight="1" x14ac:dyDescent="0.25">
      <c r="A20" s="344" t="s">
        <v>287</v>
      </c>
      <c r="B20" s="345"/>
      <c r="C20" s="345"/>
      <c r="D20" s="8" t="s">
        <v>288</v>
      </c>
      <c r="E20" s="9" t="s">
        <v>289</v>
      </c>
      <c r="F20" s="8" t="s">
        <v>290</v>
      </c>
      <c r="G20" s="10" t="s">
        <v>291</v>
      </c>
    </row>
    <row r="21" spans="1:7" x14ac:dyDescent="0.25">
      <c r="A21" s="346" t="s">
        <v>292</v>
      </c>
      <c r="B21" s="347"/>
      <c r="C21" s="347"/>
      <c r="D21" s="23"/>
      <c r="E21" s="24"/>
      <c r="F21" s="24"/>
      <c r="G21" s="25"/>
    </row>
    <row r="22" spans="1:7" x14ac:dyDescent="0.25">
      <c r="A22" s="333" t="s">
        <v>293</v>
      </c>
      <c r="B22" s="334"/>
      <c r="C22" s="334"/>
      <c r="D22" s="23"/>
      <c r="E22" s="24"/>
      <c r="F22" s="24"/>
      <c r="G22" s="25"/>
    </row>
    <row r="23" spans="1:7" x14ac:dyDescent="0.25">
      <c r="A23" s="12" t="s">
        <v>294</v>
      </c>
      <c r="B23" s="13"/>
      <c r="C23" s="13"/>
      <c r="D23" s="23" t="s">
        <v>295</v>
      </c>
      <c r="E23" s="24"/>
      <c r="F23" s="24"/>
      <c r="G23" s="25"/>
    </row>
    <row r="24" spans="1:7" x14ac:dyDescent="0.25">
      <c r="A24" s="12" t="s">
        <v>296</v>
      </c>
      <c r="B24" s="13"/>
      <c r="C24" s="13"/>
      <c r="D24" s="23"/>
      <c r="E24" s="24"/>
      <c r="F24" s="24"/>
      <c r="G24" s="25"/>
    </row>
    <row r="25" spans="1:7" x14ac:dyDescent="0.25">
      <c r="A25" s="333" t="s">
        <v>297</v>
      </c>
      <c r="B25" s="334"/>
      <c r="C25" s="334"/>
      <c r="D25" s="23"/>
      <c r="E25" s="24"/>
      <c r="F25" s="24"/>
      <c r="G25" s="25"/>
    </row>
    <row r="26" spans="1:7" x14ac:dyDescent="0.25">
      <c r="A26" s="12" t="s">
        <v>298</v>
      </c>
      <c r="B26" s="13"/>
      <c r="C26" s="13"/>
      <c r="D26" s="23"/>
      <c r="E26" s="24"/>
      <c r="F26" s="24"/>
      <c r="G26" s="25"/>
    </row>
    <row r="27" spans="1:7" x14ac:dyDescent="0.25">
      <c r="A27" s="333" t="s">
        <v>299</v>
      </c>
      <c r="B27" s="334"/>
      <c r="C27" s="334"/>
      <c r="D27" s="23"/>
      <c r="E27" s="24"/>
      <c r="F27" s="24"/>
      <c r="G27" s="25"/>
    </row>
    <row r="28" spans="1:7" x14ac:dyDescent="0.25">
      <c r="A28" s="12" t="s">
        <v>300</v>
      </c>
      <c r="B28" s="13"/>
      <c r="C28" s="13"/>
      <c r="D28" s="23"/>
      <c r="E28" s="24"/>
      <c r="F28" s="24"/>
      <c r="G28" s="25"/>
    </row>
    <row r="29" spans="1:7" x14ac:dyDescent="0.25">
      <c r="A29" s="12" t="s">
        <v>301</v>
      </c>
      <c r="B29" s="13"/>
      <c r="C29" s="13"/>
      <c r="D29" s="23"/>
      <c r="E29" s="24"/>
      <c r="F29" s="24"/>
      <c r="G29" s="25"/>
    </row>
    <row r="30" spans="1:7" x14ac:dyDescent="0.25">
      <c r="A30" s="333" t="s">
        <v>302</v>
      </c>
      <c r="B30" s="334"/>
      <c r="C30" s="334"/>
      <c r="D30" s="23"/>
      <c r="E30" s="24"/>
      <c r="F30" s="24"/>
      <c r="G30" s="25"/>
    </row>
    <row r="31" spans="1:7" x14ac:dyDescent="0.25">
      <c r="A31" s="333" t="s">
        <v>303</v>
      </c>
      <c r="B31" s="334"/>
      <c r="C31" s="334"/>
      <c r="D31" s="23"/>
      <c r="E31" s="24"/>
      <c r="F31" s="24"/>
      <c r="G31" s="25"/>
    </row>
    <row r="32" spans="1:7" x14ac:dyDescent="0.25">
      <c r="A32" s="333" t="s">
        <v>304</v>
      </c>
      <c r="B32" s="334"/>
      <c r="C32" s="334"/>
      <c r="D32" s="23"/>
      <c r="E32" s="24"/>
      <c r="F32" s="24"/>
      <c r="G32" s="25"/>
    </row>
    <row r="33" spans="1:7" ht="21.75" customHeight="1" x14ac:dyDescent="0.25">
      <c r="A33" s="14" t="s">
        <v>305</v>
      </c>
      <c r="B33" s="15"/>
      <c r="C33" s="13"/>
      <c r="D33" s="23">
        <f>SUM(D22:D32)</f>
        <v>0</v>
      </c>
      <c r="E33" s="24"/>
      <c r="F33" s="24"/>
      <c r="G33" s="25"/>
    </row>
    <row r="34" spans="1:7" ht="9.75" customHeight="1" x14ac:dyDescent="0.25">
      <c r="A34" s="17"/>
      <c r="B34" s="18"/>
      <c r="C34" s="18"/>
      <c r="D34" s="19"/>
      <c r="E34" s="348"/>
      <c r="F34" s="348"/>
      <c r="G34" s="349"/>
    </row>
    <row r="35" spans="1:7" x14ac:dyDescent="0.25">
      <c r="A35" s="20" t="s">
        <v>306</v>
      </c>
      <c r="B35" s="21"/>
      <c r="C35" s="21"/>
      <c r="D35" s="22"/>
      <c r="E35" s="26"/>
      <c r="F35" s="27"/>
      <c r="G35" s="28"/>
    </row>
    <row r="36" spans="1:7" x14ac:dyDescent="0.25">
      <c r="A36" s="333" t="s">
        <v>307</v>
      </c>
      <c r="B36" s="334"/>
      <c r="C36" s="334"/>
      <c r="D36" s="11"/>
      <c r="E36" s="350"/>
      <c r="F36" s="335"/>
      <c r="G36" s="336"/>
    </row>
    <row r="37" spans="1:7" x14ac:dyDescent="0.25">
      <c r="A37" s="333" t="s">
        <v>308</v>
      </c>
      <c r="B37" s="334"/>
      <c r="C37" s="334"/>
      <c r="D37" s="11"/>
      <c r="E37" s="350"/>
      <c r="F37" s="335"/>
      <c r="G37" s="336"/>
    </row>
    <row r="38" spans="1:7" x14ac:dyDescent="0.25">
      <c r="A38" s="333" t="s">
        <v>309</v>
      </c>
      <c r="B38" s="334"/>
      <c r="C38" s="334"/>
      <c r="D38" s="11"/>
      <c r="E38" s="350"/>
      <c r="F38" s="335"/>
      <c r="G38" s="336"/>
    </row>
    <row r="39" spans="1:7" x14ac:dyDescent="0.25">
      <c r="A39" s="333" t="s">
        <v>310</v>
      </c>
      <c r="B39" s="334"/>
      <c r="C39" s="334"/>
      <c r="D39" s="11"/>
      <c r="E39" s="350"/>
      <c r="F39" s="335"/>
      <c r="G39" s="336"/>
    </row>
    <row r="40" spans="1:7" x14ac:dyDescent="0.25">
      <c r="A40" s="333" t="s">
        <v>311</v>
      </c>
      <c r="B40" s="334"/>
      <c r="C40" s="334"/>
      <c r="D40" s="11"/>
      <c r="E40" s="350"/>
      <c r="F40" s="335"/>
      <c r="G40" s="336"/>
    </row>
    <row r="41" spans="1:7" x14ac:dyDescent="0.25">
      <c r="A41" s="333" t="s">
        <v>312</v>
      </c>
      <c r="B41" s="334"/>
      <c r="C41" s="334"/>
      <c r="D41" s="11"/>
      <c r="E41" s="350"/>
      <c r="F41" s="335"/>
      <c r="G41" s="336"/>
    </row>
    <row r="42" spans="1:7" x14ac:dyDescent="0.25">
      <c r="A42" s="333" t="s">
        <v>313</v>
      </c>
      <c r="B42" s="334"/>
      <c r="C42" s="334"/>
      <c r="D42" s="11"/>
      <c r="E42" s="350"/>
      <c r="F42" s="335"/>
      <c r="G42" s="336"/>
    </row>
    <row r="43" spans="1:7" x14ac:dyDescent="0.25">
      <c r="A43" s="12" t="s">
        <v>314</v>
      </c>
      <c r="B43" s="13"/>
      <c r="C43" s="13"/>
      <c r="D43" s="11"/>
      <c r="E43" s="350"/>
      <c r="F43" s="335"/>
      <c r="G43" s="336"/>
    </row>
    <row r="44" spans="1:7" x14ac:dyDescent="0.25">
      <c r="A44" s="333" t="s">
        <v>315</v>
      </c>
      <c r="B44" s="334"/>
      <c r="C44" s="334"/>
      <c r="D44" s="11"/>
      <c r="E44" s="350"/>
      <c r="F44" s="335"/>
      <c r="G44" s="336"/>
    </row>
    <row r="45" spans="1:7" x14ac:dyDescent="0.25">
      <c r="A45" s="333" t="s">
        <v>316</v>
      </c>
      <c r="B45" s="334"/>
      <c r="C45" s="334"/>
      <c r="D45" s="11"/>
      <c r="E45" s="350"/>
      <c r="F45" s="335"/>
      <c r="G45" s="336"/>
    </row>
    <row r="46" spans="1:7" x14ac:dyDescent="0.25">
      <c r="A46" s="333" t="s">
        <v>317</v>
      </c>
      <c r="B46" s="334"/>
      <c r="C46" s="334"/>
      <c r="D46" s="11"/>
      <c r="E46" s="350"/>
      <c r="F46" s="335"/>
      <c r="G46" s="336"/>
    </row>
    <row r="47" spans="1:7" x14ac:dyDescent="0.25">
      <c r="A47" s="333" t="s">
        <v>318</v>
      </c>
      <c r="B47" s="334"/>
      <c r="C47" s="334"/>
      <c r="D47" s="11"/>
      <c r="E47" s="350"/>
      <c r="F47" s="335"/>
      <c r="G47" s="336"/>
    </row>
    <row r="48" spans="1:7" ht="22.5" customHeight="1" x14ac:dyDescent="0.25">
      <c r="A48" s="20" t="s">
        <v>319</v>
      </c>
      <c r="D48" s="16">
        <f>SUM(D36:D47)</f>
        <v>0</v>
      </c>
      <c r="E48" s="304"/>
      <c r="F48" s="305"/>
      <c r="G48" s="356"/>
    </row>
    <row r="49" spans="1:7" ht="11.25" customHeight="1" x14ac:dyDescent="0.25">
      <c r="A49" s="357"/>
      <c r="B49" s="358"/>
      <c r="C49" s="358"/>
      <c r="D49" s="358"/>
      <c r="E49" s="358"/>
      <c r="F49" s="358"/>
      <c r="G49" s="359"/>
    </row>
    <row r="50" spans="1:7" ht="18.600000000000001" customHeight="1" x14ac:dyDescent="0.25">
      <c r="A50" s="360" t="s">
        <v>320</v>
      </c>
      <c r="B50" s="331"/>
      <c r="C50" s="331"/>
      <c r="D50" s="16"/>
      <c r="E50" s="335"/>
      <c r="F50" s="335"/>
      <c r="G50" s="336"/>
    </row>
    <row r="51" spans="1:7" x14ac:dyDescent="0.25">
      <c r="A51" s="333" t="s">
        <v>321</v>
      </c>
      <c r="B51" s="334"/>
      <c r="C51" s="334"/>
      <c r="D51" s="334"/>
      <c r="E51" s="334"/>
      <c r="F51" s="334"/>
      <c r="G51" s="355"/>
    </row>
    <row r="52" spans="1:7" x14ac:dyDescent="0.25">
      <c r="A52" s="351"/>
      <c r="B52" s="335"/>
      <c r="C52" s="335"/>
      <c r="D52" s="335"/>
      <c r="E52" s="335"/>
      <c r="F52" s="335"/>
      <c r="G52" s="336"/>
    </row>
    <row r="53" spans="1:7" x14ac:dyDescent="0.25">
      <c r="A53" s="351"/>
      <c r="B53" s="335"/>
      <c r="C53" s="335"/>
      <c r="D53" s="335"/>
      <c r="E53" s="335"/>
      <c r="F53" s="335"/>
      <c r="G53" s="336"/>
    </row>
    <row r="54" spans="1:7" ht="15.75" thickBot="1" x14ac:dyDescent="0.3">
      <c r="A54" s="352"/>
      <c r="B54" s="353"/>
      <c r="C54" s="353"/>
      <c r="D54" s="353"/>
      <c r="E54" s="353"/>
      <c r="F54" s="353"/>
      <c r="G54" s="354"/>
    </row>
    <row r="55" spans="1:7" ht="15.75" thickTop="1" x14ac:dyDescent="0.25"/>
  </sheetData>
  <mergeCells count="69">
    <mergeCell ref="A53:G53"/>
    <mergeCell ref="A54:G54"/>
    <mergeCell ref="A25:C25"/>
    <mergeCell ref="A27:C27"/>
    <mergeCell ref="A30:C30"/>
    <mergeCell ref="A31:C31"/>
    <mergeCell ref="A32:C32"/>
    <mergeCell ref="A51:G51"/>
    <mergeCell ref="E48:G48"/>
    <mergeCell ref="A49:G49"/>
    <mergeCell ref="A50:C50"/>
    <mergeCell ref="E50:G50"/>
    <mergeCell ref="A52:G52"/>
    <mergeCell ref="A45:C45"/>
    <mergeCell ref="E45:G45"/>
    <mergeCell ref="A46:C46"/>
    <mergeCell ref="E46:G46"/>
    <mergeCell ref="A47:C47"/>
    <mergeCell ref="E47:G47"/>
    <mergeCell ref="A41:C41"/>
    <mergeCell ref="E41:G41"/>
    <mergeCell ref="A42:C42"/>
    <mergeCell ref="E42:G42"/>
    <mergeCell ref="E43:G43"/>
    <mergeCell ref="A44:C44"/>
    <mergeCell ref="E44:G44"/>
    <mergeCell ref="A38:C38"/>
    <mergeCell ref="E38:G38"/>
    <mergeCell ref="A39:C39"/>
    <mergeCell ref="E39:G39"/>
    <mergeCell ref="A40:C40"/>
    <mergeCell ref="E40:G40"/>
    <mergeCell ref="E34:G34"/>
    <mergeCell ref="A36:C36"/>
    <mergeCell ref="E36:G36"/>
    <mergeCell ref="A37:C37"/>
    <mergeCell ref="E37:G37"/>
    <mergeCell ref="A22:C22"/>
    <mergeCell ref="A14:C14"/>
    <mergeCell ref="E14:G14"/>
    <mergeCell ref="A15:C15"/>
    <mergeCell ref="E15:G15"/>
    <mergeCell ref="A16:C16"/>
    <mergeCell ref="E16:G16"/>
    <mergeCell ref="A17:G17"/>
    <mergeCell ref="E18:G18"/>
    <mergeCell ref="E19:G19"/>
    <mergeCell ref="A20:C20"/>
    <mergeCell ref="A21:C21"/>
    <mergeCell ref="E11:G11"/>
    <mergeCell ref="A12:C12"/>
    <mergeCell ref="E12:G12"/>
    <mergeCell ref="A13:C13"/>
    <mergeCell ref="E13:G13"/>
    <mergeCell ref="A1:G1"/>
    <mergeCell ref="A2:G2"/>
    <mergeCell ref="C3:G3"/>
    <mergeCell ref="A4:B4"/>
    <mergeCell ref="C4:G4"/>
    <mergeCell ref="I5:K5"/>
    <mergeCell ref="H3:N4"/>
    <mergeCell ref="E7:L7"/>
    <mergeCell ref="C5:G5"/>
    <mergeCell ref="A10:C10"/>
    <mergeCell ref="D10:N10"/>
    <mergeCell ref="A7:B7"/>
    <mergeCell ref="C7:D7"/>
    <mergeCell ref="A6:C6"/>
    <mergeCell ref="D6:F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3236BED640FB4581DBE523032E26F0" ma:contentTypeVersion="40" ma:contentTypeDescription="Create a new document." ma:contentTypeScope="" ma:versionID="c0bf687c0930eff9fcda6392e513b30a">
  <xsd:schema xmlns:xsd="http://www.w3.org/2001/XMLSchema" xmlns:xs="http://www.w3.org/2001/XMLSchema" xmlns:p="http://schemas.microsoft.com/office/2006/metadata/properties" xmlns:ns1="f6f59e2a-72cf-4e98-8507-d5f2b131d468" xmlns:ns2="http://schemas.microsoft.com/sharepoint/v3" xmlns:ns3="59da1016-2a1b-4f8a-9768-d7a4932f6f16" targetNamespace="http://schemas.microsoft.com/office/2006/metadata/properties" ma:root="true" ma:fieldsID="48f41e87b46b6f3320b9a6cd036397ef" ns1:_="" ns2:_="" ns3:_="">
    <xsd:import namespace="f6f59e2a-72cf-4e98-8507-d5f2b131d468"/>
    <xsd:import namespace="http://schemas.microsoft.com/sharepoint/v3"/>
    <xsd:import namespace="59da1016-2a1b-4f8a-9768-d7a4932f6f16"/>
    <xsd:element name="properties">
      <xsd:complexType>
        <xsd:sequence>
          <xsd:element name="documentManagement">
            <xsd:complexType>
              <xsd:all>
                <xsd:element ref="ns1:Issue_x0020_Date" minOccurs="0"/>
                <xsd:element ref="ns1:Applies_x0020_to" minOccurs="0"/>
                <xsd:element ref="ns1:Category" minOccurs="0"/>
                <xsd:element ref="ns1:Location" minOccurs="0"/>
                <xsd:element ref="ns3:DocumentExpirationDate" minOccurs="0"/>
                <xsd:element ref="ns1:Click_x0020_to_x0020_Exclude_x0020_from_x0020_Webpart_x0020_List" minOccurs="0"/>
                <xsd:element ref="ns2:RoutingRuleDescription" minOccurs="0"/>
                <xsd:element ref="ns3:IACategory" minOccurs="0"/>
                <xsd:element ref="ns2:URL" minOccurs="0"/>
                <xsd:element ref="ns3:IATopic" minOccurs="0"/>
                <xsd:element ref="ns3:IASubtopic" minOccurs="0"/>
                <xsd:element ref="ns1:Meta_x0020_Description" minOccurs="0"/>
                <xsd:element ref="ns1:Metadata" minOccurs="0"/>
                <xsd:element ref="ns1:Meta_x0020_Keywords" minOccurs="0"/>
                <xsd:element ref="ns3:SharedWithUsers" minOccurs="0"/>
                <xsd:element ref="ns1:Program" minOccurs="0"/>
                <xsd:element ref="ns1: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59e2a-72cf-4e98-8507-d5f2b131d468" elementFormDefault="qualified">
    <xsd:import namespace="http://schemas.microsoft.com/office/2006/documentManagement/types"/>
    <xsd:import namespace="http://schemas.microsoft.com/office/infopath/2007/PartnerControls"/>
    <xsd:element name="Issue_x0020_Date" ma:index="0" nillable="true" ma:displayName="Issue date" ma:format="DateOnly" ma:internalName="Issue_x0020_Date" ma:readOnly="false">
      <xsd:simpleType>
        <xsd:restriction base="dms:DateTime"/>
      </xsd:simpleType>
    </xsd:element>
    <xsd:element name="Applies_x0020_to" ma:index="3" nillable="true" ma:displayName="Applies to" ma:description="For provider updates: Choose the provider type(s) the update applies to." ma:internalName="Applies_x0020_to" ma:readOnly="false">
      <xsd:complexType>
        <xsd:complexContent>
          <xsd:extension base="dms:MultiChoiceFillIn">
            <xsd:sequence>
              <xsd:element name="Value" maxOccurs="unbounded" minOccurs="0" nillable="true">
                <xsd:simpleType>
                  <xsd:union memberTypes="dms:Text">
                    <xsd:simpleType>
                      <xsd:restriction base="dms:Choice">
                        <xsd:enumeration value="All Behavioral Health Providers"/>
                        <xsd:enumeration value="All interested parties"/>
                        <xsd:enumeration value="Adult Foster Homes"/>
                        <xsd:enumeration value="Community-Based Organizations"/>
                        <xsd:enumeration value="Community Mental Health Programs"/>
                        <xsd:enumeration value="Licensed Residential Programs"/>
                        <xsd:enumeration value="Peer-Run Organizations"/>
                        <xsd:enumeration value="Peer Support Specialists"/>
                        <xsd:enumeration value="Personal Support Workers"/>
                        <xsd:enumeration value="Recovery Support Programs"/>
                        <xsd:enumeration value="Residential Treatment Facilities"/>
                        <xsd:enumeration value="Residential Treatment Homes"/>
                        <xsd:enumeration value="Secure Residential Treatment Facilities"/>
                        <xsd:enumeration value="Young Adults in Transition Programs"/>
                      </xsd:restriction>
                    </xsd:simpleType>
                  </xsd:union>
                </xsd:simpleType>
              </xsd:element>
            </xsd:sequence>
          </xsd:extension>
        </xsd:complexContent>
      </xsd:complexType>
    </xsd:element>
    <xsd:element name="Category" ma:index="4" nillable="true" ma:displayName="Category" ma:format="Dropdown" ma:internalName="Category" ma:readOnly="false">
      <xsd:simpleType>
        <xsd:restriction base="dms:Choice">
          <xsd:enumeration value="Brief Annual Screen"/>
          <xsd:enumeration value="Full Screen - Adolescents"/>
          <xsd:enumeration value="Full Screen - Adults"/>
          <xsd:enumeration value="Children - Adolescents"/>
          <xsd:enumeration value="Native American Population"/>
          <xsd:enumeration value="African-American Population"/>
          <xsd:enumeration value="Latino Population"/>
          <xsd:enumeration value="Approved Tribal Program"/>
          <xsd:enumeration value="Fidelity Scale"/>
          <xsd:enumeration value="Joint Interim Judiciary Committee"/>
          <xsd:enumeration value="Criminal Justice"/>
          <xsd:enumeration value="Reference Document"/>
        </xsd:restriction>
      </xsd:simpleType>
    </xsd:element>
    <xsd:element name="Location" ma:index="5" nillable="true" ma:displayName="Location" ma:description="Choose the page(s) this document should live on." ma:internalName="Location" ma:readOnly="false">
      <xsd:complexType>
        <xsd:complexContent>
          <xsd:extension base="dms:MultiChoice">
            <xsd:sequence>
              <xsd:element name="Value" maxOccurs="unbounded" minOccurs="0" nillable="true">
                <xsd:simpleType>
                  <xsd:restriction base="dms:Choice">
                    <xsd:enumeration value="Affordable Housing"/>
                    <xsd:enumeration value="Behavioral Health Mapping"/>
                    <xsd:enumeration value="Choice Model"/>
                    <xsd:enumeration value="Co-Occurring Disorders"/>
                    <xsd:enumeration value="Diversion Services"/>
                    <xsd:enumeration value="Evidence-Based Practices"/>
                    <xsd:enumeration value="Medication-Assisted Treatment"/>
                    <xsd:enumeration value="OCAC"/>
                    <xsd:enumeration value="PASRR"/>
                    <xsd:enumeration value="Provider Updates"/>
                    <xsd:enumeration value="Reporting Requirements"/>
                    <xsd:enumeration value="SBIRT"/>
                    <xsd:enumeration value="SBIRT Tools"/>
                    <xsd:enumeration value="Other"/>
                  </xsd:restriction>
                </xsd:simpleType>
              </xsd:element>
            </xsd:sequence>
          </xsd:extension>
        </xsd:complexContent>
      </xsd:complexType>
    </xsd:element>
    <xsd:element name="Click_x0020_to_x0020_Exclude_x0020_from_x0020_Webpart_x0020_List" ma:index="7" nillable="true" ma:displayName="Click to Exclude from Webpart List" ma:default="0" ma:description="Check yes if this document is a stand-alone document on the page." ma:internalName="Click_x0020_to_x0020_Exclude_x0020_from_x0020_Webpart_x0020_List" ma:readOnly="false">
      <xsd:simpleType>
        <xsd:restriction base="dms:Boolean"/>
      </xsd:simpleType>
    </xsd:element>
    <xsd:element name="Meta_x0020_Description" ma:index="19" nillable="true" ma:displayName="Meta Description" ma:hidden="true" ma:internalName="Meta_x0020_Description" ma:readOnly="false">
      <xsd:simpleType>
        <xsd:restriction base="dms:Text"/>
      </xsd:simpleType>
    </xsd:element>
    <xsd:element name="Metadata" ma:index="20" nillable="true" ma:displayName="Metadata" ma:hidden="true" ma:internalName="Metadata" ma:readOnly="false">
      <xsd:simpleType>
        <xsd:restriction base="dms:Note"/>
      </xsd:simpleType>
    </xsd:element>
    <xsd:element name="Meta_x0020_Keywords" ma:index="22" nillable="true" ma:displayName="Meta Keywords" ma:hidden="true" ma:internalName="Meta_x0020_Keywords" ma:readOnly="false">
      <xsd:simpleType>
        <xsd:restriction base="dms:Text"/>
      </xsd:simpleType>
    </xsd:element>
    <xsd:element name="Program" ma:index="25" nillable="true" ma:displayName="Program" ma:format="Dropdown" ma:internalName="Program">
      <xsd:simpleType>
        <xsd:restriction base="dms:Choice">
          <xsd:enumeration value="Aid and Assist"/>
          <xsd:enumeration value="Crisis Intervention Team Center of Excellence"/>
          <xsd:enumeration value="Jail Diversion"/>
        </xsd:restriction>
      </xsd:simpleType>
    </xsd:element>
    <xsd:element name="Meeting" ma:index="26" nillable="true" ma:displayName="Meeting" ma:list="{6ab41728-c798-41a4-b4e9-58677857ed59}" ma:internalName="Meeting" ma:showField="Meeting_x0020_Lookup_x0020_Ref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internalName="RoutingRuleDescription" ma:readOnly="false">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6" nillable="true" ma:displayName="Document Expiration Date" ma:format="DateOnly" ma:internalName="DocumentExpirationDate" ma:readOnly="false">
      <xsd:simpleType>
        <xsd:restriction base="dms:DateTime"/>
      </xsd:simpleType>
    </xsd:element>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Program xmlns="f6f59e2a-72cf-4e98-8507-d5f2b131d468" xsi:nil="true"/>
    <Category xmlns="f6f59e2a-72cf-4e98-8507-d5f2b131d468" xsi:nil="true"/>
    <DocumentExpirationDate xmlns="59da1016-2a1b-4f8a-9768-d7a4932f6f16" xsi:nil="true"/>
    <Meeting xmlns="f6f59e2a-72cf-4e98-8507-d5f2b131d468" xsi:nil="true"/>
    <Click_x0020_to_x0020_Exclude_x0020_from_x0020_Webpart_x0020_List xmlns="f6f59e2a-72cf-4e98-8507-d5f2b131d468">false</Click_x0020_to_x0020_Exclude_x0020_from_x0020_Webpart_x0020_List>
    <Location xmlns="f6f59e2a-72cf-4e98-8507-d5f2b131d468"/>
    <IATopic xmlns="59da1016-2a1b-4f8a-9768-d7a4932f6f16" xsi:nil="true"/>
    <URL xmlns="http://schemas.microsoft.com/sharepoint/v3">
      <Url>https://www.oregon.gov/oha/HSD/AMH/docs/HB-5024%20Quarterly%20Report.xlsx</Url>
      <Description>5024 Quarterly Report</Description>
    </URL>
    <IASubtopic xmlns="59da1016-2a1b-4f8a-9768-d7a4932f6f16" xsi:nil="true"/>
    <Metadata xmlns="f6f59e2a-72cf-4e98-8507-d5f2b131d468" xsi:nil="true"/>
    <RoutingRuleDescription xmlns="http://schemas.microsoft.com/sharepoint/v3" xsi:nil="true"/>
    <Meta_x0020_Keywords xmlns="f6f59e2a-72cf-4e98-8507-d5f2b131d468" xsi:nil="true"/>
    <Applies_x0020_to xmlns="f6f59e2a-72cf-4e98-8507-d5f2b131d468"/>
    <Issue_x0020_Date xmlns="f6f59e2a-72cf-4e98-8507-d5f2b131d468" xsi:nil="true"/>
    <Meta_x0020_Description xmlns="f6f59e2a-72cf-4e98-8507-d5f2b131d468" xsi:nil="true"/>
  </documentManagement>
</p:properties>
</file>

<file path=customXml/itemProps1.xml><?xml version="1.0" encoding="utf-8"?>
<ds:datastoreItem xmlns:ds="http://schemas.openxmlformats.org/officeDocument/2006/customXml" ds:itemID="{580D83BB-4C12-4870-A0D6-A58CFE77F0F8}"/>
</file>

<file path=customXml/itemProps2.xml><?xml version="1.0" encoding="utf-8"?>
<ds:datastoreItem xmlns:ds="http://schemas.openxmlformats.org/officeDocument/2006/customXml" ds:itemID="{D5EF97B3-88C0-4A9F-BE27-975BC1D0E8F7}">
  <ds:schemaRefs>
    <ds:schemaRef ds:uri="http://schemas.microsoft.com/sharepoint/v3/contenttype/forms"/>
  </ds:schemaRefs>
</ds:datastoreItem>
</file>

<file path=customXml/itemProps3.xml><?xml version="1.0" encoding="utf-8"?>
<ds:datastoreItem xmlns:ds="http://schemas.openxmlformats.org/officeDocument/2006/customXml" ds:itemID="{A6F689EF-7699-4F7D-92C0-5FAC1A863F42}">
  <ds:schemaRefs>
    <ds:schemaRef ds:uri="http://purl.org/dc/elements/1.1/"/>
    <ds:schemaRef ds:uri="http://schemas.openxmlformats.org/package/2006/metadata/core-properties"/>
    <ds:schemaRef ds:uri="http://purl.org/dc/dcmitype/"/>
    <ds:schemaRef ds:uri="91055a63-a35c-4ef6-a741-5d4493807d3a"/>
    <ds:schemaRef ds:uri="http://schemas.microsoft.com/office/2006/metadata/properties"/>
    <ds:schemaRef ds:uri="638ab3bd-13d0-4565-8f54-27d323d4874d"/>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Instructions</vt:lpstr>
      <vt:lpstr>1. Quarterly Report Form</vt:lpstr>
      <vt:lpstr>2. Budget Update Form</vt:lpstr>
      <vt:lpstr>3. Certification</vt:lpstr>
      <vt:lpstr>Data Entry Import</vt:lpstr>
      <vt:lpstr>Smartsheet Export</vt:lpstr>
      <vt:lpstr>Data Validation</vt:lpstr>
      <vt:lpstr>Detailed Budget Report</vt:lpstr>
      <vt:lpstr>Benton</vt:lpstr>
      <vt:lpstr>Clatsop</vt:lpstr>
      <vt:lpstr>Curry</vt:lpstr>
      <vt:lpstr>Douglas</vt:lpstr>
      <vt:lpstr>Jackson</vt:lpstr>
      <vt:lpstr>Lane</vt:lpstr>
      <vt:lpstr>Lincoln</vt:lpstr>
      <vt:lpstr>Linn</vt:lpstr>
      <vt:lpstr>Marion</vt:lpstr>
      <vt:lpstr>Multnomah</vt:lpstr>
      <vt:lpstr>Organizations</vt:lpstr>
      <vt:lpstr>Polk</vt:lpstr>
      <vt:lpstr>Umatilla</vt:lpstr>
      <vt:lpstr>Wasco</vt:lpstr>
      <vt:lpstr>Yamhill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5024 Quarterly Report</dc:title>
  <dc:subject/>
  <dc:creator>Susan G Lind</dc:creator>
  <cp:keywords/>
  <dc:description/>
  <cp:lastModifiedBy>Kim Witbeck</cp:lastModifiedBy>
  <cp:revision/>
  <dcterms:created xsi:type="dcterms:W3CDTF">2019-02-22T19:49:01Z</dcterms:created>
  <dcterms:modified xsi:type="dcterms:W3CDTF">2023-05-23T19:50:29Z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0x010100C43236BED640FB4581DBE523032E26F0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SIP_Label_ea60d57e-af5b-4752-ac57-3e4f28ca11dc_Enabled">
    <vt:lpwstr>true</vt:lpwstr>
  </property>
  <property fmtid="{D5CDD505-2E9C-101B-9397-08002B2CF9AE}" pid="11" name="MSIP_Label_ea60d57e-af5b-4752-ac57-3e4f28ca11dc_SetDate">
    <vt:lpwstr>2023-03-20T16:38:41Z</vt:lpwstr>
  </property>
  <property fmtid="{D5CDD505-2E9C-101B-9397-08002B2CF9AE}" pid="12" name="MSIP_Label_ea60d57e-af5b-4752-ac57-3e4f28ca11dc_Method">
    <vt:lpwstr>Standard</vt:lpwstr>
  </property>
  <property fmtid="{D5CDD505-2E9C-101B-9397-08002B2CF9AE}" pid="13" name="MSIP_Label_ea60d57e-af5b-4752-ac57-3e4f28ca11dc_Name">
    <vt:lpwstr>ea60d57e-af5b-4752-ac57-3e4f28ca11dc</vt:lpwstr>
  </property>
  <property fmtid="{D5CDD505-2E9C-101B-9397-08002B2CF9AE}" pid="14" name="MSIP_Label_ea60d57e-af5b-4752-ac57-3e4f28ca11dc_SiteId">
    <vt:lpwstr>36da45f1-dd2c-4d1f-af13-5abe46b99921</vt:lpwstr>
  </property>
  <property fmtid="{D5CDD505-2E9C-101B-9397-08002B2CF9AE}" pid="15" name="MSIP_Label_ea60d57e-af5b-4752-ac57-3e4f28ca11dc_ActionId">
    <vt:lpwstr>e13d3fa8-2d94-470a-bdb6-ac6c57d18911</vt:lpwstr>
  </property>
  <property fmtid="{D5CDD505-2E9C-101B-9397-08002B2CF9AE}" pid="16" name="MSIP_Label_ea60d57e-af5b-4752-ac57-3e4f28ca11dc_ContentBits">
    <vt:lpwstr>0</vt:lpwstr>
  </property>
  <property fmtid="{D5CDD505-2E9C-101B-9397-08002B2CF9AE}" pid="17" name="WorkflowChangePath">
    <vt:lpwstr>dafb592c-b740-41da-a45e-b0a4e2b87d8a,4;</vt:lpwstr>
  </property>
</Properties>
</file>