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19\2019 CMS Reports\"/>
    </mc:Choice>
  </mc:AlternateContent>
  <xr:revisionPtr revIDLastSave="0" documentId="13_ncr:1_{D6139772-B501-4A0C-9111-C78B347DFC9A}" xr6:coauthVersionLast="36" xr6:coauthVersionMax="36" xr10:uidLastSave="{00000000-0000-0000-0000-000000000000}"/>
  <bookViews>
    <workbookView xWindow="0" yWindow="0" windowWidth="28800" windowHeight="11700" activeTab="1" xr2:uid="{58A92BF0-03B7-4BBF-9E5D-1BD85DE5AA90}"/>
  </bookViews>
  <sheets>
    <sheet name="Complaint Summary_OLD" sheetId="1" r:id="rId1"/>
    <sheet name="Complaint Summary" sheetId="2" r:id="rId2"/>
  </sheets>
  <externalReferences>
    <externalReference r:id="rId3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2" l="1"/>
  <c r="E33" i="2" l="1"/>
  <c r="R35" i="2" l="1"/>
  <c r="Q34" i="2"/>
  <c r="Q36" i="2" s="1"/>
  <c r="P34" i="2"/>
  <c r="P36" i="2" s="1"/>
  <c r="L34" i="2"/>
  <c r="L36" i="2" s="1"/>
  <c r="H34" i="2"/>
  <c r="H36" i="2" s="1"/>
  <c r="D34" i="2"/>
  <c r="D36" i="2" s="1"/>
  <c r="P33" i="2"/>
  <c r="L33" i="2"/>
  <c r="H33" i="2"/>
  <c r="D33" i="2"/>
  <c r="R32" i="2"/>
  <c r="P30" i="2"/>
  <c r="O30" i="2"/>
  <c r="N30" i="2"/>
  <c r="M30" i="2"/>
  <c r="L30" i="2"/>
  <c r="K30" i="2"/>
  <c r="J30" i="2"/>
  <c r="I30" i="2"/>
  <c r="H30" i="2"/>
  <c r="G30" i="2"/>
  <c r="F30" i="2"/>
  <c r="R29" i="2"/>
  <c r="D30" i="2"/>
  <c r="C30" i="2"/>
  <c r="B30" i="2"/>
  <c r="R28" i="2"/>
  <c r="P25" i="2"/>
  <c r="O25" i="2"/>
  <c r="N25" i="2"/>
  <c r="M25" i="2"/>
  <c r="L25" i="2"/>
  <c r="K25" i="2"/>
  <c r="J25" i="2"/>
  <c r="I25" i="2"/>
  <c r="H25" i="2"/>
  <c r="G25" i="2"/>
  <c r="F25" i="2"/>
  <c r="R24" i="2"/>
  <c r="D25" i="2"/>
  <c r="C25" i="2"/>
  <c r="B25" i="2"/>
  <c r="R23" i="2"/>
  <c r="P20" i="2"/>
  <c r="O20" i="2"/>
  <c r="N20" i="2"/>
  <c r="M20" i="2"/>
  <c r="L20" i="2"/>
  <c r="K20" i="2"/>
  <c r="J20" i="2"/>
  <c r="I20" i="2"/>
  <c r="H20" i="2"/>
  <c r="G20" i="2"/>
  <c r="F20" i="2"/>
  <c r="R19" i="2"/>
  <c r="D20" i="2"/>
  <c r="C20" i="2"/>
  <c r="B20" i="2"/>
  <c r="R18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R13" i="2"/>
  <c r="P10" i="2"/>
  <c r="O10" i="2"/>
  <c r="N10" i="2"/>
  <c r="M10" i="2"/>
  <c r="L10" i="2"/>
  <c r="K10" i="2"/>
  <c r="J10" i="2"/>
  <c r="I10" i="2"/>
  <c r="H10" i="2"/>
  <c r="G10" i="2"/>
  <c r="F10" i="2"/>
  <c r="R9" i="2"/>
  <c r="D10" i="2"/>
  <c r="C10" i="2"/>
  <c r="B10" i="2"/>
  <c r="R8" i="2"/>
  <c r="P5" i="2"/>
  <c r="O33" i="2"/>
  <c r="N33" i="2"/>
  <c r="M5" i="2"/>
  <c r="L5" i="2"/>
  <c r="K33" i="2"/>
  <c r="J33" i="2"/>
  <c r="I33" i="2"/>
  <c r="H5" i="2"/>
  <c r="G33" i="2"/>
  <c r="E5" i="2"/>
  <c r="D5" i="2"/>
  <c r="C33" i="2"/>
  <c r="B33" i="2"/>
  <c r="O34" i="2"/>
  <c r="O36" i="2" s="1"/>
  <c r="N34" i="2"/>
  <c r="N36" i="2" s="1"/>
  <c r="M34" i="2"/>
  <c r="M36" i="2" s="1"/>
  <c r="K34" i="2"/>
  <c r="K36" i="2" s="1"/>
  <c r="J34" i="2"/>
  <c r="J36" i="2" s="1"/>
  <c r="I34" i="2"/>
  <c r="I36" i="2" s="1"/>
  <c r="G34" i="2"/>
  <c r="G36" i="2" s="1"/>
  <c r="F34" i="2"/>
  <c r="F36" i="2" s="1"/>
  <c r="R3" i="2"/>
  <c r="C34" i="2"/>
  <c r="C36" i="2" s="1"/>
  <c r="B34" i="2"/>
  <c r="R15" i="2" l="1"/>
  <c r="B36" i="2"/>
  <c r="R34" i="2"/>
  <c r="R36" i="2" s="1"/>
  <c r="R4" i="2"/>
  <c r="I5" i="2"/>
  <c r="E10" i="2"/>
  <c r="R10" i="2" s="1"/>
  <c r="R14" i="2"/>
  <c r="E20" i="2"/>
  <c r="R20" i="2" s="1"/>
  <c r="E25" i="2"/>
  <c r="R25" i="2" s="1"/>
  <c r="E30" i="2"/>
  <c r="R30" i="2" s="1"/>
  <c r="B5" i="2"/>
  <c r="F5" i="2"/>
  <c r="J5" i="2"/>
  <c r="N5" i="2"/>
  <c r="M33" i="2"/>
  <c r="E34" i="2"/>
  <c r="E36" i="2" s="1"/>
  <c r="C5" i="2"/>
  <c r="G5" i="2"/>
  <c r="K5" i="2"/>
  <c r="O5" i="2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R33" i="2" l="1"/>
  <c r="R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<sst xmlns="http://schemas.openxmlformats.org/spreadsheetml/2006/main" count="104" uniqueCount="34">
  <si>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</si>
  <si>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</si>
  <si>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</si>
  <si>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</si>
  <si>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</si>
  <si>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</si>
  <si>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</si>
  <si>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</si>
  <si>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</si>
  <si>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</si>
  <si>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</si>
  <si>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</si>
  <si>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</si>
  <si>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</si>
  <si>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</si>
  <si>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</si>
  <si>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</si>
  <si>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</si>
  <si>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</si>
  <si>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</si>
  <si>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</si>
  <si>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</si>
  <si>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</si>
  <si>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</si>
  <si>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</si>
  <si>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</si>
  <si>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</si>
  <si>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</si>
  <si>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</si>
  <si>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</si>
  <si>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</si>
  <si>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</si>
  <si>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Enrollment Numbers: as of 3/31/2019</t>
  </si>
  <si>
    <t>(Western Oregon) 
Advanced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</si>
</sst>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wrapText="1"/>
    </xf>
    <xf numFmtId="0" fontId="1" fillId="2" borderId="1" xfId="1" applyFont="1" applyFill="1" applyBorder="1"/>
    <xf numFmtId="0" fontId="2" fillId="0" borderId="1" xfId="1" applyFont="1" applyFill="1" applyBorder="1" applyAlignment="1">
      <alignment horizontal="right" wrapText="1"/>
    </xf>
    <xf numFmtId="1" fontId="1" fillId="0" borderId="1" xfId="1" applyNumberFormat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horizontal="right" wrapText="1"/>
    </xf>
    <xf numFmtId="3" fontId="1" fillId="0" borderId="1" xfId="1" applyNumberFormat="1" applyFont="1" applyFill="1" applyBorder="1"/>
    <xf numFmtId="3" fontId="7" fillId="0" borderId="1" xfId="1" applyNumberFormat="1" applyFont="1" applyBorder="1" applyAlignment="1">
      <alignment wrapText="1"/>
    </xf>
    <xf numFmtId="2" fontId="1" fillId="0" borderId="1" xfId="1" applyNumberFormat="1" applyFont="1" applyFill="1" applyBorder="1"/>
    <xf numFmtId="3" fontId="1" fillId="0" borderId="1" xfId="1" applyNumberFormat="1" applyFont="1" applyBorder="1" applyAlignment="1">
      <alignment wrapText="1"/>
    </xf>
  </cellXfs>
  <cellStyles count="2"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4" x14ac:dyDescent="0.3"/>
  <cols>
    <col min="1" max="1" width="26.6640625" style="4" customWidth="1"/>
    <col min="2" max="3" width="9.109375" style="4"/>
    <col min="4" max="4" width="9.6640625" style="4" customWidth="1"/>
    <col min="5" max="8" width="9.109375" style="4"/>
    <col min="9" max="9" width="8.109375" style="4" customWidth="1"/>
    <col min="10" max="10" width="7.88671875" style="4" customWidth="1"/>
    <col min="11" max="13" width="9.109375" style="4"/>
    <col min="14" max="14" width="10.109375" style="4" customWidth="1"/>
    <col min="15" max="15" width="10.88671875" style="4" customWidth="1"/>
    <col min="16" max="256" width="9.109375" style="4"/>
    <col min="257" max="257" width="26.6640625" style="4" customWidth="1"/>
    <col min="258" max="512" width="9.109375" style="4"/>
    <col min="513" max="513" width="26.6640625" style="4" customWidth="1"/>
    <col min="514" max="768" width="9.109375" style="4"/>
    <col min="769" max="769" width="26.6640625" style="4" customWidth="1"/>
    <col min="770" max="1024" width="9.109375" style="4"/>
    <col min="1025" max="1025" width="26.6640625" style="4" customWidth="1"/>
    <col min="1026" max="1280" width="9.109375" style="4"/>
    <col min="1281" max="1281" width="26.6640625" style="4" customWidth="1"/>
    <col min="1282" max="1536" width="9.109375" style="4"/>
    <col min="1537" max="1537" width="26.6640625" style="4" customWidth="1"/>
    <col min="1538" max="1792" width="9.109375" style="4"/>
    <col min="1793" max="1793" width="26.6640625" style="4" customWidth="1"/>
    <col min="1794" max="2048" width="9.109375" style="4"/>
    <col min="2049" max="2049" width="26.6640625" style="4" customWidth="1"/>
    <col min="2050" max="2304" width="9.109375" style="4"/>
    <col min="2305" max="2305" width="26.6640625" style="4" customWidth="1"/>
    <col min="2306" max="2560" width="9.109375" style="4"/>
    <col min="2561" max="2561" width="26.6640625" style="4" customWidth="1"/>
    <col min="2562" max="2816" width="9.109375" style="4"/>
    <col min="2817" max="2817" width="26.6640625" style="4" customWidth="1"/>
    <col min="2818" max="3072" width="9.109375" style="4"/>
    <col min="3073" max="3073" width="26.6640625" style="4" customWidth="1"/>
    <col min="3074" max="3328" width="9.109375" style="4"/>
    <col min="3329" max="3329" width="26.6640625" style="4" customWidth="1"/>
    <col min="3330" max="3584" width="9.109375" style="4"/>
    <col min="3585" max="3585" width="26.6640625" style="4" customWidth="1"/>
    <col min="3586" max="3840" width="9.109375" style="4"/>
    <col min="3841" max="3841" width="26.6640625" style="4" customWidth="1"/>
    <col min="3842" max="4096" width="9.109375" style="4"/>
    <col min="4097" max="4097" width="26.6640625" style="4" customWidth="1"/>
    <col min="4098" max="4352" width="9.109375" style="4"/>
    <col min="4353" max="4353" width="26.6640625" style="4" customWidth="1"/>
    <col min="4354" max="4608" width="9.109375" style="4"/>
    <col min="4609" max="4609" width="26.6640625" style="4" customWidth="1"/>
    <col min="4610" max="4864" width="9.109375" style="4"/>
    <col min="4865" max="4865" width="26.6640625" style="4" customWidth="1"/>
    <col min="4866" max="5120" width="9.109375" style="4"/>
    <col min="5121" max="5121" width="26.6640625" style="4" customWidth="1"/>
    <col min="5122" max="5376" width="9.109375" style="4"/>
    <col min="5377" max="5377" width="26.6640625" style="4" customWidth="1"/>
    <col min="5378" max="5632" width="9.109375" style="4"/>
    <col min="5633" max="5633" width="26.6640625" style="4" customWidth="1"/>
    <col min="5634" max="5888" width="9.109375" style="4"/>
    <col min="5889" max="5889" width="26.6640625" style="4" customWidth="1"/>
    <col min="5890" max="6144" width="9.109375" style="4"/>
    <col min="6145" max="6145" width="26.6640625" style="4" customWidth="1"/>
    <col min="6146" max="6400" width="9.109375" style="4"/>
    <col min="6401" max="6401" width="26.6640625" style="4" customWidth="1"/>
    <col min="6402" max="6656" width="9.109375" style="4"/>
    <col min="6657" max="6657" width="26.6640625" style="4" customWidth="1"/>
    <col min="6658" max="6912" width="9.109375" style="4"/>
    <col min="6913" max="6913" width="26.6640625" style="4" customWidth="1"/>
    <col min="6914" max="7168" width="9.109375" style="4"/>
    <col min="7169" max="7169" width="26.6640625" style="4" customWidth="1"/>
    <col min="7170" max="7424" width="9.109375" style="4"/>
    <col min="7425" max="7425" width="26.6640625" style="4" customWidth="1"/>
    <col min="7426" max="7680" width="9.109375" style="4"/>
    <col min="7681" max="7681" width="26.6640625" style="4" customWidth="1"/>
    <col min="7682" max="7936" width="9.109375" style="4"/>
    <col min="7937" max="7937" width="26.6640625" style="4" customWidth="1"/>
    <col min="7938" max="8192" width="9.109375" style="4"/>
    <col min="8193" max="8193" width="26.6640625" style="4" customWidth="1"/>
    <col min="8194" max="8448" width="9.109375" style="4"/>
    <col min="8449" max="8449" width="26.6640625" style="4" customWidth="1"/>
    <col min="8450" max="8704" width="9.109375" style="4"/>
    <col min="8705" max="8705" width="26.6640625" style="4" customWidth="1"/>
    <col min="8706" max="8960" width="9.109375" style="4"/>
    <col min="8961" max="8961" width="26.6640625" style="4" customWidth="1"/>
    <col min="8962" max="9216" width="9.109375" style="4"/>
    <col min="9217" max="9217" width="26.6640625" style="4" customWidth="1"/>
    <col min="9218" max="9472" width="9.109375" style="4"/>
    <col min="9473" max="9473" width="26.6640625" style="4" customWidth="1"/>
    <col min="9474" max="9728" width="9.109375" style="4"/>
    <col min="9729" max="9729" width="26.6640625" style="4" customWidth="1"/>
    <col min="9730" max="9984" width="9.109375" style="4"/>
    <col min="9985" max="9985" width="26.6640625" style="4" customWidth="1"/>
    <col min="9986" max="10240" width="9.109375" style="4"/>
    <col min="10241" max="10241" width="26.6640625" style="4" customWidth="1"/>
    <col min="10242" max="10496" width="9.109375" style="4"/>
    <col min="10497" max="10497" width="26.6640625" style="4" customWidth="1"/>
    <col min="10498" max="10752" width="9.109375" style="4"/>
    <col min="10753" max="10753" width="26.6640625" style="4" customWidth="1"/>
    <col min="10754" max="11008" width="9.109375" style="4"/>
    <col min="11009" max="11009" width="26.6640625" style="4" customWidth="1"/>
    <col min="11010" max="11264" width="9.109375" style="4"/>
    <col min="11265" max="11265" width="26.6640625" style="4" customWidth="1"/>
    <col min="11266" max="11520" width="9.109375" style="4"/>
    <col min="11521" max="11521" width="26.6640625" style="4" customWidth="1"/>
    <col min="11522" max="11776" width="9.109375" style="4"/>
    <col min="11777" max="11777" width="26.6640625" style="4" customWidth="1"/>
    <col min="11778" max="12032" width="9.109375" style="4"/>
    <col min="12033" max="12033" width="26.6640625" style="4" customWidth="1"/>
    <col min="12034" max="12288" width="9.109375" style="4"/>
    <col min="12289" max="12289" width="26.6640625" style="4" customWidth="1"/>
    <col min="12290" max="12544" width="9.109375" style="4"/>
    <col min="12545" max="12545" width="26.6640625" style="4" customWidth="1"/>
    <col min="12546" max="12800" width="9.109375" style="4"/>
    <col min="12801" max="12801" width="26.6640625" style="4" customWidth="1"/>
    <col min="12802" max="13056" width="9.109375" style="4"/>
    <col min="13057" max="13057" width="26.6640625" style="4" customWidth="1"/>
    <col min="13058" max="13312" width="9.109375" style="4"/>
    <col min="13313" max="13313" width="26.6640625" style="4" customWidth="1"/>
    <col min="13314" max="13568" width="9.109375" style="4"/>
    <col min="13569" max="13569" width="26.6640625" style="4" customWidth="1"/>
    <col min="13570" max="13824" width="9.109375" style="4"/>
    <col min="13825" max="13825" width="26.6640625" style="4" customWidth="1"/>
    <col min="13826" max="14080" width="9.109375" style="4"/>
    <col min="14081" max="14081" width="26.6640625" style="4" customWidth="1"/>
    <col min="14082" max="14336" width="9.109375" style="4"/>
    <col min="14337" max="14337" width="26.6640625" style="4" customWidth="1"/>
    <col min="14338" max="14592" width="9.109375" style="4"/>
    <col min="14593" max="14593" width="26.6640625" style="4" customWidth="1"/>
    <col min="14594" max="14848" width="9.109375" style="4"/>
    <col min="14849" max="14849" width="26.6640625" style="4" customWidth="1"/>
    <col min="14850" max="15104" width="9.109375" style="4"/>
    <col min="15105" max="15105" width="26.6640625" style="4" customWidth="1"/>
    <col min="15106" max="15360" width="9.109375" style="4"/>
    <col min="15361" max="15361" width="26.6640625" style="4" customWidth="1"/>
    <col min="15362" max="15616" width="9.109375" style="4"/>
    <col min="15617" max="15617" width="26.6640625" style="4" customWidth="1"/>
    <col min="15618" max="15872" width="9.109375" style="4"/>
    <col min="15873" max="15873" width="26.6640625" style="4" customWidth="1"/>
    <col min="15874" max="16128" width="9.109375" style="4"/>
    <col min="16129" max="16129" width="26.6640625" style="4" customWidth="1"/>
    <col min="16130" max="16384" width="9.109375" style="4"/>
  </cols>
  <sheetData>
    <row r="1" spans="1:18" ht="26.4" x14ac:dyDescent="0.3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7" x14ac:dyDescent="0.3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ht="27" x14ac:dyDescent="0.3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7" x14ac:dyDescent="0.3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7" x14ac:dyDescent="0.3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R36"/>
  <sheetViews>
    <sheetView showGridLines="0" tabSelected="1" zoomScaleNormal="100" workbookViewId="0">
      <pane ySplit="1" topLeftCell="A14" activePane="bottomLeft" state="frozen"/>
      <selection activeCell="D37" sqref="D37"/>
      <selection pane="bottomLeft" activeCell="M37" sqref="M37"/>
    </sheetView>
  </sheetViews>
  <sheetFormatPr defaultRowHeight="14.4" x14ac:dyDescent="0.3"/>
  <cols>
    <col min="1" max="1" width="33" style="4" bestFit="1" customWidth="1"/>
    <col min="2" max="3" width="9.109375" style="4"/>
    <col min="4" max="4" width="9.6640625" style="4" customWidth="1"/>
    <col min="5" max="8" width="9.109375" style="4"/>
    <col min="9" max="9" width="8.109375" style="4" customWidth="1"/>
    <col min="10" max="10" width="7.88671875" style="4" customWidth="1"/>
    <col min="11" max="13" width="9.109375" style="4"/>
    <col min="14" max="14" width="10.109375" style="4" customWidth="1"/>
    <col min="15" max="15" width="10.88671875" style="4" customWidth="1"/>
    <col min="16" max="256" width="9.109375" style="4"/>
    <col min="257" max="257" width="26.6640625" style="4" customWidth="1"/>
    <col min="258" max="512" width="9.109375" style="4"/>
    <col min="513" max="513" width="26.6640625" style="4" customWidth="1"/>
    <col min="514" max="768" width="9.109375" style="4"/>
    <col min="769" max="769" width="26.6640625" style="4" customWidth="1"/>
    <col min="770" max="1024" width="9.109375" style="4"/>
    <col min="1025" max="1025" width="26.6640625" style="4" customWidth="1"/>
    <col min="1026" max="1280" width="9.109375" style="4"/>
    <col min="1281" max="1281" width="26.6640625" style="4" customWidth="1"/>
    <col min="1282" max="1536" width="9.109375" style="4"/>
    <col min="1537" max="1537" width="26.6640625" style="4" customWidth="1"/>
    <col min="1538" max="1792" width="9.109375" style="4"/>
    <col min="1793" max="1793" width="26.6640625" style="4" customWidth="1"/>
    <col min="1794" max="2048" width="9.109375" style="4"/>
    <col min="2049" max="2049" width="26.6640625" style="4" customWidth="1"/>
    <col min="2050" max="2304" width="9.109375" style="4"/>
    <col min="2305" max="2305" width="26.6640625" style="4" customWidth="1"/>
    <col min="2306" max="2560" width="9.109375" style="4"/>
    <col min="2561" max="2561" width="26.6640625" style="4" customWidth="1"/>
    <col min="2562" max="2816" width="9.109375" style="4"/>
    <col min="2817" max="2817" width="26.6640625" style="4" customWidth="1"/>
    <col min="2818" max="3072" width="9.109375" style="4"/>
    <col min="3073" max="3073" width="26.6640625" style="4" customWidth="1"/>
    <col min="3074" max="3328" width="9.109375" style="4"/>
    <col min="3329" max="3329" width="26.6640625" style="4" customWidth="1"/>
    <col min="3330" max="3584" width="9.109375" style="4"/>
    <col min="3585" max="3585" width="26.6640625" style="4" customWidth="1"/>
    <col min="3586" max="3840" width="9.109375" style="4"/>
    <col min="3841" max="3841" width="26.6640625" style="4" customWidth="1"/>
    <col min="3842" max="4096" width="9.109375" style="4"/>
    <col min="4097" max="4097" width="26.6640625" style="4" customWidth="1"/>
    <col min="4098" max="4352" width="9.109375" style="4"/>
    <col min="4353" max="4353" width="26.6640625" style="4" customWidth="1"/>
    <col min="4354" max="4608" width="9.109375" style="4"/>
    <col min="4609" max="4609" width="26.6640625" style="4" customWidth="1"/>
    <col min="4610" max="4864" width="9.109375" style="4"/>
    <col min="4865" max="4865" width="26.6640625" style="4" customWidth="1"/>
    <col min="4866" max="5120" width="9.109375" style="4"/>
    <col min="5121" max="5121" width="26.6640625" style="4" customWidth="1"/>
    <col min="5122" max="5376" width="9.109375" style="4"/>
    <col min="5377" max="5377" width="26.6640625" style="4" customWidth="1"/>
    <col min="5378" max="5632" width="9.109375" style="4"/>
    <col min="5633" max="5633" width="26.6640625" style="4" customWidth="1"/>
    <col min="5634" max="5888" width="9.109375" style="4"/>
    <col min="5889" max="5889" width="26.6640625" style="4" customWidth="1"/>
    <col min="5890" max="6144" width="9.109375" style="4"/>
    <col min="6145" max="6145" width="26.6640625" style="4" customWidth="1"/>
    <col min="6146" max="6400" width="9.109375" style="4"/>
    <col min="6401" max="6401" width="26.6640625" style="4" customWidth="1"/>
    <col min="6402" max="6656" width="9.109375" style="4"/>
    <col min="6657" max="6657" width="26.6640625" style="4" customWidth="1"/>
    <col min="6658" max="6912" width="9.109375" style="4"/>
    <col min="6913" max="6913" width="26.6640625" style="4" customWidth="1"/>
    <col min="6914" max="7168" width="9.109375" style="4"/>
    <col min="7169" max="7169" width="26.6640625" style="4" customWidth="1"/>
    <col min="7170" max="7424" width="9.109375" style="4"/>
    <col min="7425" max="7425" width="26.6640625" style="4" customWidth="1"/>
    <col min="7426" max="7680" width="9.109375" style="4"/>
    <col min="7681" max="7681" width="26.6640625" style="4" customWidth="1"/>
    <col min="7682" max="7936" width="9.109375" style="4"/>
    <col min="7937" max="7937" width="26.6640625" style="4" customWidth="1"/>
    <col min="7938" max="8192" width="9.109375" style="4"/>
    <col min="8193" max="8193" width="26.6640625" style="4" customWidth="1"/>
    <col min="8194" max="8448" width="9.109375" style="4"/>
    <col min="8449" max="8449" width="26.6640625" style="4" customWidth="1"/>
    <col min="8450" max="8704" width="9.109375" style="4"/>
    <col min="8705" max="8705" width="26.6640625" style="4" customWidth="1"/>
    <col min="8706" max="8960" width="9.109375" style="4"/>
    <col min="8961" max="8961" width="26.6640625" style="4" customWidth="1"/>
    <col min="8962" max="9216" width="9.109375" style="4"/>
    <col min="9217" max="9217" width="26.6640625" style="4" customWidth="1"/>
    <col min="9218" max="9472" width="9.109375" style="4"/>
    <col min="9473" max="9473" width="26.6640625" style="4" customWidth="1"/>
    <col min="9474" max="9728" width="9.109375" style="4"/>
    <col min="9729" max="9729" width="26.6640625" style="4" customWidth="1"/>
    <col min="9730" max="9984" width="9.109375" style="4"/>
    <col min="9985" max="9985" width="26.6640625" style="4" customWidth="1"/>
    <col min="9986" max="10240" width="9.109375" style="4"/>
    <col min="10241" max="10241" width="26.6640625" style="4" customWidth="1"/>
    <col min="10242" max="10496" width="9.109375" style="4"/>
    <col min="10497" max="10497" width="26.6640625" style="4" customWidth="1"/>
    <col min="10498" max="10752" width="9.109375" style="4"/>
    <col min="10753" max="10753" width="26.6640625" style="4" customWidth="1"/>
    <col min="10754" max="11008" width="9.109375" style="4"/>
    <col min="11009" max="11009" width="26.6640625" style="4" customWidth="1"/>
    <col min="11010" max="11264" width="9.109375" style="4"/>
    <col min="11265" max="11265" width="26.6640625" style="4" customWidth="1"/>
    <col min="11266" max="11520" width="9.109375" style="4"/>
    <col min="11521" max="11521" width="26.6640625" style="4" customWidth="1"/>
    <col min="11522" max="11776" width="9.109375" style="4"/>
    <col min="11777" max="11777" width="26.6640625" style="4" customWidth="1"/>
    <col min="11778" max="12032" width="9.109375" style="4"/>
    <col min="12033" max="12033" width="26.6640625" style="4" customWidth="1"/>
    <col min="12034" max="12288" width="9.109375" style="4"/>
    <col min="12289" max="12289" width="26.6640625" style="4" customWidth="1"/>
    <col min="12290" max="12544" width="9.109375" style="4"/>
    <col min="12545" max="12545" width="26.6640625" style="4" customWidth="1"/>
    <col min="12546" max="12800" width="9.109375" style="4"/>
    <col min="12801" max="12801" width="26.6640625" style="4" customWidth="1"/>
    <col min="12802" max="13056" width="9.109375" style="4"/>
    <col min="13057" max="13057" width="26.6640625" style="4" customWidth="1"/>
    <col min="13058" max="13312" width="9.109375" style="4"/>
    <col min="13313" max="13313" width="26.6640625" style="4" customWidth="1"/>
    <col min="13314" max="13568" width="9.109375" style="4"/>
    <col min="13569" max="13569" width="26.6640625" style="4" customWidth="1"/>
    <col min="13570" max="13824" width="9.109375" style="4"/>
    <col min="13825" max="13825" width="26.6640625" style="4" customWidth="1"/>
    <col min="13826" max="14080" width="9.109375" style="4"/>
    <col min="14081" max="14081" width="26.6640625" style="4" customWidth="1"/>
    <col min="14082" max="14336" width="9.109375" style="4"/>
    <col min="14337" max="14337" width="26.6640625" style="4" customWidth="1"/>
    <col min="14338" max="14592" width="9.109375" style="4"/>
    <col min="14593" max="14593" width="26.6640625" style="4" customWidth="1"/>
    <col min="14594" max="14848" width="9.109375" style="4"/>
    <col min="14849" max="14849" width="26.6640625" style="4" customWidth="1"/>
    <col min="14850" max="15104" width="9.109375" style="4"/>
    <col min="15105" max="15105" width="26.6640625" style="4" customWidth="1"/>
    <col min="15106" max="15360" width="9.109375" style="4"/>
    <col min="15361" max="15361" width="26.6640625" style="4" customWidth="1"/>
    <col min="15362" max="15616" width="9.109375" style="4"/>
    <col min="15617" max="15617" width="26.6640625" style="4" customWidth="1"/>
    <col min="15618" max="15872" width="9.109375" style="4"/>
    <col min="15873" max="15873" width="26.6640625" style="4" customWidth="1"/>
    <col min="15874" max="16128" width="9.109375" style="4"/>
    <col min="16129" max="16129" width="26.6640625" style="4" customWidth="1"/>
    <col min="16130" max="16384" width="9.109375" style="4"/>
  </cols>
  <sheetData>
    <row r="1" spans="1:18" ht="52.8" x14ac:dyDescent="0.3">
      <c r="A1" s="1"/>
      <c r="B1" s="2" t="s">
        <v>0</v>
      </c>
      <c r="C1" s="3" t="s">
        <v>31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33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">
      <c r="A3" s="7" t="s">
        <v>18</v>
      </c>
      <c r="B3" s="8">
        <v>23</v>
      </c>
      <c r="C3" s="8">
        <v>98</v>
      </c>
      <c r="D3" s="8">
        <v>61</v>
      </c>
      <c r="E3" s="8">
        <v>75</v>
      </c>
      <c r="F3" s="8">
        <v>1339</v>
      </c>
      <c r="G3" s="8">
        <v>35</v>
      </c>
      <c r="H3" s="8">
        <v>22</v>
      </c>
      <c r="I3" s="8">
        <v>110</v>
      </c>
      <c r="J3" s="8">
        <v>5</v>
      </c>
      <c r="K3" s="8">
        <v>7</v>
      </c>
      <c r="L3" s="8">
        <v>217</v>
      </c>
      <c r="M3" s="8">
        <v>7</v>
      </c>
      <c r="N3" s="8">
        <v>25</v>
      </c>
      <c r="O3" s="8">
        <v>598</v>
      </c>
      <c r="P3" s="8">
        <v>39</v>
      </c>
      <c r="Q3" s="8">
        <v>204</v>
      </c>
      <c r="R3" s="8">
        <f>SUM(B3:Q3)</f>
        <v>2865</v>
      </c>
    </row>
    <row r="4" spans="1:18" x14ac:dyDescent="0.3">
      <c r="A4" s="7" t="s">
        <v>19</v>
      </c>
      <c r="B4" s="8">
        <v>0</v>
      </c>
      <c r="C4" s="8">
        <v>0</v>
      </c>
      <c r="D4" s="8">
        <v>0</v>
      </c>
      <c r="E4" s="8">
        <v>27</v>
      </c>
      <c r="F4" s="8">
        <v>13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3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43</v>
      </c>
    </row>
    <row r="5" spans="1:18" x14ac:dyDescent="0.3">
      <c r="A5" s="7" t="s">
        <v>20</v>
      </c>
      <c r="B5" s="8">
        <f>IF(B4="","",B3-B4)</f>
        <v>23</v>
      </c>
      <c r="C5" s="8">
        <f t="shared" ref="C5:P5" si="1">IF(C4="","",C3-C4)</f>
        <v>98</v>
      </c>
      <c r="D5" s="8">
        <f t="shared" si="1"/>
        <v>61</v>
      </c>
      <c r="E5" s="8">
        <f t="shared" si="1"/>
        <v>48</v>
      </c>
      <c r="F5" s="8">
        <f t="shared" si="1"/>
        <v>1326</v>
      </c>
      <c r="G5" s="8">
        <f t="shared" si="1"/>
        <v>35</v>
      </c>
      <c r="H5" s="8">
        <f t="shared" si="1"/>
        <v>22</v>
      </c>
      <c r="I5" s="8">
        <f t="shared" si="1"/>
        <v>110</v>
      </c>
      <c r="J5" s="8">
        <f t="shared" si="1"/>
        <v>5</v>
      </c>
      <c r="K5" s="8">
        <f t="shared" si="1"/>
        <v>7</v>
      </c>
      <c r="L5" s="8">
        <f t="shared" si="1"/>
        <v>214</v>
      </c>
      <c r="M5" s="8">
        <f t="shared" si="1"/>
        <v>7</v>
      </c>
      <c r="N5" s="8">
        <f t="shared" si="1"/>
        <v>25</v>
      </c>
      <c r="O5" s="8">
        <f t="shared" si="1"/>
        <v>598</v>
      </c>
      <c r="P5" s="8">
        <f t="shared" si="1"/>
        <v>39</v>
      </c>
      <c r="Q5" s="8">
        <v>204</v>
      </c>
      <c r="R5" s="8">
        <f t="shared" si="0"/>
        <v>2822</v>
      </c>
    </row>
    <row r="6" spans="1:18" x14ac:dyDescent="0.3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7" x14ac:dyDescent="0.3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">
      <c r="A8" s="7" t="s">
        <v>18</v>
      </c>
      <c r="B8" s="8">
        <v>28</v>
      </c>
      <c r="C8" s="8">
        <v>78</v>
      </c>
      <c r="D8" s="8">
        <v>37</v>
      </c>
      <c r="E8" s="8">
        <v>45</v>
      </c>
      <c r="F8" s="8">
        <v>518</v>
      </c>
      <c r="G8" s="8">
        <v>51</v>
      </c>
      <c r="H8" s="8">
        <v>37</v>
      </c>
      <c r="I8" s="8">
        <v>99</v>
      </c>
      <c r="J8" s="8">
        <v>8</v>
      </c>
      <c r="K8" s="8">
        <v>9</v>
      </c>
      <c r="L8" s="8">
        <v>134</v>
      </c>
      <c r="M8" s="8">
        <v>5</v>
      </c>
      <c r="N8" s="8">
        <v>22</v>
      </c>
      <c r="O8" s="8">
        <v>58</v>
      </c>
      <c r="P8" s="8">
        <v>37</v>
      </c>
      <c r="Q8" s="8">
        <v>18</v>
      </c>
      <c r="R8" s="8">
        <f t="shared" ref="R8:R10" si="2">SUM(B8:Q8)</f>
        <v>1184</v>
      </c>
    </row>
    <row r="9" spans="1:18" x14ac:dyDescent="0.3">
      <c r="A9" s="7" t="s">
        <v>19</v>
      </c>
      <c r="B9" s="8">
        <v>0</v>
      </c>
      <c r="C9" s="8">
        <v>0</v>
      </c>
      <c r="D9" s="8">
        <v>0</v>
      </c>
      <c r="E9" s="8">
        <v>18</v>
      </c>
      <c r="F9" s="8">
        <v>28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f t="shared" si="2"/>
        <v>46</v>
      </c>
    </row>
    <row r="10" spans="1:18" x14ac:dyDescent="0.3">
      <c r="A10" s="7" t="s">
        <v>20</v>
      </c>
      <c r="B10" s="8">
        <f>IF(B9="","",B8-B9)</f>
        <v>28</v>
      </c>
      <c r="C10" s="8">
        <f t="shared" ref="C10:P10" si="3">IF(C9="","",C8-C9)</f>
        <v>78</v>
      </c>
      <c r="D10" s="8">
        <f t="shared" si="3"/>
        <v>37</v>
      </c>
      <c r="E10" s="8">
        <f t="shared" si="3"/>
        <v>27</v>
      </c>
      <c r="F10" s="8">
        <f t="shared" si="3"/>
        <v>490</v>
      </c>
      <c r="G10" s="8">
        <f t="shared" si="3"/>
        <v>51</v>
      </c>
      <c r="H10" s="8">
        <f t="shared" si="3"/>
        <v>37</v>
      </c>
      <c r="I10" s="8">
        <f t="shared" si="3"/>
        <v>99</v>
      </c>
      <c r="J10" s="8">
        <f t="shared" si="3"/>
        <v>8</v>
      </c>
      <c r="K10" s="8">
        <f t="shared" si="3"/>
        <v>9</v>
      </c>
      <c r="L10" s="8">
        <f t="shared" si="3"/>
        <v>134</v>
      </c>
      <c r="M10" s="8">
        <f t="shared" si="3"/>
        <v>5</v>
      </c>
      <c r="N10" s="8">
        <f t="shared" si="3"/>
        <v>22</v>
      </c>
      <c r="O10" s="8">
        <f t="shared" si="3"/>
        <v>58</v>
      </c>
      <c r="P10" s="8">
        <f t="shared" si="3"/>
        <v>37</v>
      </c>
      <c r="Q10" s="8">
        <v>18</v>
      </c>
      <c r="R10" s="8">
        <f t="shared" si="2"/>
        <v>1138</v>
      </c>
    </row>
    <row r="11" spans="1:18" x14ac:dyDescent="0.3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">
      <c r="A13" s="7" t="s">
        <v>18</v>
      </c>
      <c r="B13" s="8">
        <v>9</v>
      </c>
      <c r="C13" s="8">
        <v>0</v>
      </c>
      <c r="D13" s="8">
        <v>8</v>
      </c>
      <c r="E13" s="8">
        <v>30</v>
      </c>
      <c r="F13" s="8">
        <v>74</v>
      </c>
      <c r="G13" s="8">
        <v>14</v>
      </c>
      <c r="H13" s="8">
        <v>5</v>
      </c>
      <c r="I13" s="8">
        <v>8</v>
      </c>
      <c r="J13" s="8">
        <v>0</v>
      </c>
      <c r="K13" s="8">
        <v>0</v>
      </c>
      <c r="L13" s="8">
        <v>17</v>
      </c>
      <c r="M13" s="8">
        <v>6</v>
      </c>
      <c r="N13" s="8">
        <v>24</v>
      </c>
      <c r="O13" s="8">
        <v>17</v>
      </c>
      <c r="P13" s="8">
        <v>3</v>
      </c>
      <c r="Q13" s="8">
        <v>6</v>
      </c>
      <c r="R13" s="8">
        <f t="shared" ref="R13:R15" si="4">SUM(B13:Q13)</f>
        <v>221</v>
      </c>
    </row>
    <row r="14" spans="1:18" x14ac:dyDescent="0.3">
      <c r="A14" s="7" t="s">
        <v>19</v>
      </c>
      <c r="B14" s="8">
        <v>0</v>
      </c>
      <c r="C14" s="8">
        <v>0</v>
      </c>
      <c r="D14" s="8">
        <v>0</v>
      </c>
      <c r="E14" s="8">
        <v>10</v>
      </c>
      <c r="F14" s="8">
        <v>2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2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14</v>
      </c>
    </row>
    <row r="15" spans="1:18" x14ac:dyDescent="0.3">
      <c r="A15" s="7" t="s">
        <v>20</v>
      </c>
      <c r="B15" s="8">
        <f>IF(B14="","",B13-B14)</f>
        <v>9</v>
      </c>
      <c r="C15" s="8">
        <f t="shared" ref="C15:P15" si="5">IF(C14="","",C13-C14)</f>
        <v>0</v>
      </c>
      <c r="D15" s="8">
        <f t="shared" si="5"/>
        <v>8</v>
      </c>
      <c r="E15" s="8">
        <f t="shared" si="5"/>
        <v>20</v>
      </c>
      <c r="F15" s="8">
        <f t="shared" si="5"/>
        <v>72</v>
      </c>
      <c r="G15" s="8">
        <f t="shared" si="5"/>
        <v>14</v>
      </c>
      <c r="H15" s="8">
        <f t="shared" si="5"/>
        <v>5</v>
      </c>
      <c r="I15" s="8">
        <f t="shared" si="5"/>
        <v>8</v>
      </c>
      <c r="J15" s="8">
        <f t="shared" si="5"/>
        <v>0</v>
      </c>
      <c r="K15" s="8">
        <f t="shared" si="5"/>
        <v>0</v>
      </c>
      <c r="L15" s="8">
        <f t="shared" si="5"/>
        <v>15</v>
      </c>
      <c r="M15" s="8">
        <f t="shared" si="5"/>
        <v>6</v>
      </c>
      <c r="N15" s="8">
        <f t="shared" si="5"/>
        <v>24</v>
      </c>
      <c r="O15" s="8">
        <f t="shared" si="5"/>
        <v>17</v>
      </c>
      <c r="P15" s="8">
        <f t="shared" si="5"/>
        <v>3</v>
      </c>
      <c r="Q15" s="8">
        <v>6</v>
      </c>
      <c r="R15" s="8">
        <f t="shared" si="4"/>
        <v>207</v>
      </c>
    </row>
    <row r="16" spans="1:18" x14ac:dyDescent="0.3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">
      <c r="A18" s="7" t="s">
        <v>18</v>
      </c>
      <c r="B18" s="8">
        <v>31</v>
      </c>
      <c r="C18" s="8">
        <v>0</v>
      </c>
      <c r="D18" s="8">
        <v>9</v>
      </c>
      <c r="E18" s="8">
        <v>11</v>
      </c>
      <c r="F18" s="8">
        <v>183</v>
      </c>
      <c r="G18" s="8">
        <v>29</v>
      </c>
      <c r="H18" s="8">
        <v>15</v>
      </c>
      <c r="I18" s="8">
        <v>14</v>
      </c>
      <c r="J18" s="8">
        <v>2</v>
      </c>
      <c r="K18" s="8">
        <v>2</v>
      </c>
      <c r="L18" s="8">
        <v>70</v>
      </c>
      <c r="M18" s="8">
        <v>9</v>
      </c>
      <c r="N18" s="8">
        <v>10</v>
      </c>
      <c r="O18" s="8">
        <v>8</v>
      </c>
      <c r="P18" s="8">
        <v>3</v>
      </c>
      <c r="Q18" s="8">
        <v>47</v>
      </c>
      <c r="R18" s="8">
        <f t="shared" ref="R18:R20" si="6">SUM(B18:Q18)</f>
        <v>443</v>
      </c>
    </row>
    <row r="19" spans="1:18" x14ac:dyDescent="0.3">
      <c r="A19" s="7" t="s">
        <v>19</v>
      </c>
      <c r="B19" s="8">
        <v>0</v>
      </c>
      <c r="C19" s="8">
        <v>0</v>
      </c>
      <c r="D19" s="8">
        <v>0</v>
      </c>
      <c r="E19" s="8">
        <v>7</v>
      </c>
      <c r="F19" s="8">
        <v>17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24</v>
      </c>
    </row>
    <row r="20" spans="1:18" x14ac:dyDescent="0.3">
      <c r="A20" s="7" t="s">
        <v>20</v>
      </c>
      <c r="B20" s="8">
        <f>IF(B19="","",B18-B19)</f>
        <v>31</v>
      </c>
      <c r="C20" s="8">
        <f t="shared" ref="C20:P20" si="7">IF(C19="","",C18-C19)</f>
        <v>0</v>
      </c>
      <c r="D20" s="8">
        <f t="shared" si="7"/>
        <v>9</v>
      </c>
      <c r="E20" s="8">
        <f t="shared" si="7"/>
        <v>4</v>
      </c>
      <c r="F20" s="8">
        <f t="shared" si="7"/>
        <v>166</v>
      </c>
      <c r="G20" s="8">
        <f t="shared" si="7"/>
        <v>29</v>
      </c>
      <c r="H20" s="8">
        <f t="shared" si="7"/>
        <v>15</v>
      </c>
      <c r="I20" s="8">
        <f t="shared" si="7"/>
        <v>14</v>
      </c>
      <c r="J20" s="8">
        <f t="shared" si="7"/>
        <v>2</v>
      </c>
      <c r="K20" s="8">
        <f t="shared" si="7"/>
        <v>2</v>
      </c>
      <c r="L20" s="8">
        <f t="shared" si="7"/>
        <v>70</v>
      </c>
      <c r="M20" s="8">
        <f t="shared" si="7"/>
        <v>9</v>
      </c>
      <c r="N20" s="8">
        <f t="shared" si="7"/>
        <v>10</v>
      </c>
      <c r="O20" s="8">
        <f t="shared" si="7"/>
        <v>8</v>
      </c>
      <c r="P20" s="8">
        <f t="shared" si="7"/>
        <v>3</v>
      </c>
      <c r="Q20" s="8">
        <v>47</v>
      </c>
      <c r="R20" s="8">
        <f t="shared" si="6"/>
        <v>419</v>
      </c>
    </row>
    <row r="21" spans="1:18" x14ac:dyDescent="0.3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">
      <c r="A23" s="7" t="s">
        <v>18</v>
      </c>
      <c r="B23" s="8">
        <v>5</v>
      </c>
      <c r="C23" s="8">
        <v>0</v>
      </c>
      <c r="D23" s="8">
        <v>3</v>
      </c>
      <c r="E23" s="8">
        <v>14</v>
      </c>
      <c r="F23" s="8">
        <v>43</v>
      </c>
      <c r="G23" s="8">
        <v>18</v>
      </c>
      <c r="H23" s="8">
        <v>5</v>
      </c>
      <c r="I23" s="8">
        <v>24</v>
      </c>
      <c r="J23" s="8">
        <v>1</v>
      </c>
      <c r="K23" s="8">
        <v>3</v>
      </c>
      <c r="L23" s="8">
        <v>15</v>
      </c>
      <c r="M23" s="8">
        <v>0</v>
      </c>
      <c r="N23" s="8">
        <v>1</v>
      </c>
      <c r="O23" s="8">
        <v>16</v>
      </c>
      <c r="P23" s="8">
        <v>9</v>
      </c>
      <c r="Q23" s="8">
        <v>263</v>
      </c>
      <c r="R23" s="8">
        <f t="shared" ref="R23:R25" si="8">SUM(B23:Q23)</f>
        <v>420</v>
      </c>
    </row>
    <row r="24" spans="1:18" x14ac:dyDescent="0.3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7</v>
      </c>
      <c r="G24" s="8">
        <v>0</v>
      </c>
      <c r="H24" s="8">
        <v>0</v>
      </c>
      <c r="I24" s="8">
        <v>0</v>
      </c>
      <c r="J24" s="8">
        <v>0</v>
      </c>
      <c r="K24" s="8">
        <v>1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9</v>
      </c>
    </row>
    <row r="25" spans="1:18" x14ac:dyDescent="0.3">
      <c r="A25" s="7" t="s">
        <v>20</v>
      </c>
      <c r="B25" s="8">
        <f>IF(B24="","",B23-B24)</f>
        <v>5</v>
      </c>
      <c r="C25" s="8">
        <f t="shared" ref="C25:P25" si="9">IF(C24="","",C23-C24)</f>
        <v>0</v>
      </c>
      <c r="D25" s="8">
        <f t="shared" si="9"/>
        <v>3</v>
      </c>
      <c r="E25" s="8">
        <f t="shared" si="9"/>
        <v>13</v>
      </c>
      <c r="F25" s="8">
        <f t="shared" si="9"/>
        <v>36</v>
      </c>
      <c r="G25" s="8">
        <f t="shared" si="9"/>
        <v>18</v>
      </c>
      <c r="H25" s="8">
        <f t="shared" si="9"/>
        <v>5</v>
      </c>
      <c r="I25" s="8">
        <f t="shared" si="9"/>
        <v>24</v>
      </c>
      <c r="J25" s="8">
        <f t="shared" si="9"/>
        <v>1</v>
      </c>
      <c r="K25" s="8">
        <f t="shared" si="9"/>
        <v>2</v>
      </c>
      <c r="L25" s="8">
        <f t="shared" si="9"/>
        <v>15</v>
      </c>
      <c r="M25" s="8">
        <f t="shared" si="9"/>
        <v>0</v>
      </c>
      <c r="N25" s="8">
        <f t="shared" si="9"/>
        <v>1</v>
      </c>
      <c r="O25" s="8">
        <f t="shared" si="9"/>
        <v>16</v>
      </c>
      <c r="P25" s="8">
        <f t="shared" si="9"/>
        <v>9</v>
      </c>
      <c r="Q25" s="8">
        <v>263</v>
      </c>
      <c r="R25" s="8">
        <f t="shared" si="8"/>
        <v>411</v>
      </c>
    </row>
    <row r="26" spans="1:18" x14ac:dyDescent="0.3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x14ac:dyDescent="0.3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">
      <c r="A28" s="7" t="s">
        <v>18</v>
      </c>
      <c r="B28" s="8">
        <v>1</v>
      </c>
      <c r="C28" s="8">
        <v>0</v>
      </c>
      <c r="D28" s="8">
        <v>10</v>
      </c>
      <c r="E28" s="8">
        <v>11</v>
      </c>
      <c r="F28" s="8">
        <v>78</v>
      </c>
      <c r="G28" s="8">
        <v>22</v>
      </c>
      <c r="H28" s="8">
        <v>10</v>
      </c>
      <c r="I28" s="8">
        <v>3</v>
      </c>
      <c r="J28" s="8">
        <v>2</v>
      </c>
      <c r="K28" s="8">
        <v>0</v>
      </c>
      <c r="L28" s="8">
        <v>158</v>
      </c>
      <c r="M28" s="8">
        <v>1</v>
      </c>
      <c r="N28" s="8">
        <v>3</v>
      </c>
      <c r="O28" s="8">
        <v>111</v>
      </c>
      <c r="P28" s="8">
        <v>14</v>
      </c>
      <c r="Q28" s="8">
        <v>98</v>
      </c>
      <c r="R28" s="8">
        <f t="shared" ref="R28:R30" si="10">SUM(B28:Q28)</f>
        <v>522</v>
      </c>
    </row>
    <row r="29" spans="1:18" x14ac:dyDescent="0.3">
      <c r="A29" s="7" t="s">
        <v>19</v>
      </c>
      <c r="B29" s="8">
        <v>0</v>
      </c>
      <c r="C29" s="8">
        <v>0</v>
      </c>
      <c r="D29" s="8">
        <v>0</v>
      </c>
      <c r="E29" s="8">
        <v>5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1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f t="shared" si="10"/>
        <v>8</v>
      </c>
    </row>
    <row r="30" spans="1:18" x14ac:dyDescent="0.3">
      <c r="A30" s="7" t="s">
        <v>20</v>
      </c>
      <c r="B30" s="8">
        <f>IF(B29="","",B28-B29)</f>
        <v>1</v>
      </c>
      <c r="C30" s="8">
        <f t="shared" ref="C30:P30" si="11">IF(C29="","",C28-C29)</f>
        <v>0</v>
      </c>
      <c r="D30" s="8">
        <f t="shared" si="11"/>
        <v>10</v>
      </c>
      <c r="E30" s="8">
        <f t="shared" si="11"/>
        <v>6</v>
      </c>
      <c r="F30" s="8">
        <f t="shared" si="11"/>
        <v>76</v>
      </c>
      <c r="G30" s="8">
        <f t="shared" si="11"/>
        <v>22</v>
      </c>
      <c r="H30" s="8">
        <f t="shared" si="11"/>
        <v>10</v>
      </c>
      <c r="I30" s="8">
        <f t="shared" si="11"/>
        <v>3</v>
      </c>
      <c r="J30" s="8">
        <f t="shared" si="11"/>
        <v>2</v>
      </c>
      <c r="K30" s="8">
        <f t="shared" si="11"/>
        <v>0</v>
      </c>
      <c r="L30" s="8">
        <f t="shared" si="11"/>
        <v>157</v>
      </c>
      <c r="M30" s="8">
        <f t="shared" si="11"/>
        <v>1</v>
      </c>
      <c r="N30" s="8">
        <f t="shared" si="11"/>
        <v>3</v>
      </c>
      <c r="O30" s="8">
        <f t="shared" si="11"/>
        <v>111</v>
      </c>
      <c r="P30" s="8">
        <f t="shared" si="11"/>
        <v>14</v>
      </c>
      <c r="Q30" s="8">
        <v>98</v>
      </c>
      <c r="R30" s="8">
        <f t="shared" si="10"/>
        <v>514</v>
      </c>
    </row>
    <row r="31" spans="1:18" x14ac:dyDescent="0.3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28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28</v>
      </c>
    </row>
    <row r="33" spans="1:18" x14ac:dyDescent="0.3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0</v>
      </c>
      <c r="E33" s="8">
        <f>SUM(E4,E9,E14,E19,E24,E29)</f>
        <v>68</v>
      </c>
      <c r="F33" s="8">
        <f>F4+F9+F14+F19+F24+F29</f>
        <v>69</v>
      </c>
      <c r="G33" s="8">
        <f t="shared" si="13"/>
        <v>0</v>
      </c>
      <c r="H33" s="8">
        <f t="shared" si="13"/>
        <v>0</v>
      </c>
      <c r="I33" s="8">
        <f t="shared" si="13"/>
        <v>0</v>
      </c>
      <c r="J33" s="8">
        <f t="shared" si="13"/>
        <v>0</v>
      </c>
      <c r="K33" s="8">
        <f t="shared" si="13"/>
        <v>1</v>
      </c>
      <c r="L33" s="8">
        <f t="shared" si="13"/>
        <v>6</v>
      </c>
      <c r="M33" s="8">
        <f t="shared" si="13"/>
        <v>0</v>
      </c>
      <c r="N33" s="8">
        <f t="shared" si="13"/>
        <v>0</v>
      </c>
      <c r="O33" s="8">
        <f t="shared" si="13"/>
        <v>0</v>
      </c>
      <c r="P33" s="8">
        <f t="shared" si="13"/>
        <v>0</v>
      </c>
      <c r="Q33" s="8">
        <v>0</v>
      </c>
      <c r="R33" s="8">
        <f t="shared" si="12"/>
        <v>144</v>
      </c>
    </row>
    <row r="34" spans="1:18" x14ac:dyDescent="0.3">
      <c r="A34" s="1" t="s">
        <v>28</v>
      </c>
      <c r="B34" s="8">
        <f>SUM(B3,B8,B13,B18,B23,B28,B32)</f>
        <v>97</v>
      </c>
      <c r="C34" s="8">
        <f t="shared" ref="C34:Q34" si="14">SUM(C3,C8,C13,C18,C23,C28,C32)</f>
        <v>176</v>
      </c>
      <c r="D34" s="8">
        <f t="shared" si="14"/>
        <v>128</v>
      </c>
      <c r="E34" s="8">
        <f t="shared" si="14"/>
        <v>186</v>
      </c>
      <c r="F34" s="8">
        <f t="shared" si="14"/>
        <v>2263</v>
      </c>
      <c r="G34" s="8">
        <f t="shared" si="14"/>
        <v>169</v>
      </c>
      <c r="H34" s="8">
        <f t="shared" si="14"/>
        <v>94</v>
      </c>
      <c r="I34" s="8">
        <f t="shared" si="14"/>
        <v>258</v>
      </c>
      <c r="J34" s="8">
        <f t="shared" si="14"/>
        <v>18</v>
      </c>
      <c r="K34" s="8">
        <f t="shared" si="14"/>
        <v>21</v>
      </c>
      <c r="L34" s="8">
        <f t="shared" si="14"/>
        <v>611</v>
      </c>
      <c r="M34" s="8">
        <f t="shared" si="14"/>
        <v>28</v>
      </c>
      <c r="N34" s="8">
        <f t="shared" si="14"/>
        <v>85</v>
      </c>
      <c r="O34" s="8">
        <f t="shared" si="14"/>
        <v>808</v>
      </c>
      <c r="P34" s="8">
        <f t="shared" si="14"/>
        <v>105</v>
      </c>
      <c r="Q34" s="8">
        <f t="shared" si="14"/>
        <v>636</v>
      </c>
      <c r="R34" s="8">
        <f t="shared" si="12"/>
        <v>5683</v>
      </c>
    </row>
    <row r="35" spans="1:18" x14ac:dyDescent="0.3">
      <c r="A35" s="1" t="s">
        <v>32</v>
      </c>
      <c r="B35" s="12">
        <v>49794</v>
      </c>
      <c r="C35" s="12">
        <v>17292</v>
      </c>
      <c r="D35" s="12">
        <v>23650</v>
      </c>
      <c r="E35" s="12">
        <v>49189</v>
      </c>
      <c r="F35" s="12">
        <v>320919</v>
      </c>
      <c r="G35" s="12">
        <v>56211</v>
      </c>
      <c r="H35" s="12">
        <v>29729</v>
      </c>
      <c r="I35" s="12">
        <v>49146</v>
      </c>
      <c r="J35" s="12">
        <v>12379</v>
      </c>
      <c r="K35" s="12">
        <v>10752</v>
      </c>
      <c r="L35" s="15">
        <v>84480</v>
      </c>
      <c r="M35" s="12">
        <v>26470</v>
      </c>
      <c r="N35" s="12">
        <v>20436</v>
      </c>
      <c r="O35" s="12">
        <v>102140.7</v>
      </c>
      <c r="P35" s="12">
        <v>24837</v>
      </c>
      <c r="Q35" s="12">
        <v>312607</v>
      </c>
      <c r="R35" s="8">
        <f t="shared" si="12"/>
        <v>1190031.7</v>
      </c>
    </row>
    <row r="36" spans="1:18" x14ac:dyDescent="0.3">
      <c r="A36" s="1" t="s">
        <v>29</v>
      </c>
      <c r="B36" s="14">
        <f t="shared" ref="B36:R36" si="15">IFERROR(B34/B35*1000,0)</f>
        <v>1.9480258665702694</v>
      </c>
      <c r="C36" s="14">
        <f t="shared" si="15"/>
        <v>10.178117048346056</v>
      </c>
      <c r="D36" s="14">
        <f t="shared" si="15"/>
        <v>5.412262156448203</v>
      </c>
      <c r="E36" s="14">
        <f t="shared" si="15"/>
        <v>3.7813332249080078</v>
      </c>
      <c r="F36" s="14">
        <f t="shared" si="15"/>
        <v>7.0516236184208472</v>
      </c>
      <c r="G36" s="14">
        <f t="shared" si="15"/>
        <v>3.0065289711978083</v>
      </c>
      <c r="H36" s="14">
        <f t="shared" si="15"/>
        <v>3.1618957919876216</v>
      </c>
      <c r="I36" s="14">
        <f t="shared" si="15"/>
        <v>5.2496642656574286</v>
      </c>
      <c r="J36" s="14">
        <f t="shared" si="15"/>
        <v>1.4540754503594797</v>
      </c>
      <c r="K36" s="14">
        <f t="shared" si="15"/>
        <v>1.953125</v>
      </c>
      <c r="L36" s="14">
        <f t="shared" si="15"/>
        <v>7.2324810606060606</v>
      </c>
      <c r="M36" s="14">
        <f t="shared" si="15"/>
        <v>1.0578012844729883</v>
      </c>
      <c r="N36" s="14">
        <f t="shared" si="15"/>
        <v>4.1593266784106477</v>
      </c>
      <c r="O36" s="14">
        <f t="shared" si="15"/>
        <v>7.9106565747052837</v>
      </c>
      <c r="P36" s="14">
        <f t="shared" si="15"/>
        <v>4.2275637154245675</v>
      </c>
      <c r="Q36" s="14">
        <f t="shared" si="15"/>
        <v>2.0345033860406194</v>
      </c>
      <c r="R36" s="14">
        <f t="shared" si="15"/>
        <v>4.7755030391207223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https://www.oregon.gov/oha/HSD/Medicaid-Policy/QuarterlyAnnualReports/Appendix%20B%20Complaints%20Grievances%20DY17%20Q3.xlsx</Url>
      <Description>Appendix B Complaints Grievances DY17 Q3.xlsx</Description>
    </URL>
    <IACategory xmlns="59da1016-2a1b-4f8a-9768-d7a4932f6f16" xsi:nil="true"/>
    <IASubtopic xmlns="59da1016-2a1b-4f8a-9768-d7a4932f6f16" xsi:nil="true"/>
    <DocumentExpirationDate xmlns="59da1016-2a1b-4f8a-9768-d7a4932f6f16" xsi:nil="true"/>
    <IATopic xmlns="59da1016-2a1b-4f8a-9768-d7a4932f6f16" xsi:nil="true"/>
    <Meta_x0020_Keywords xmlns="28f6d726-be8b-47a6-890d-ee027da91567" xsi:nil="true"/>
    <Meta_x0020_Description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ABCADDDD-34C0-4790-BCA0-BB2FDEBEA4E8}"/>
</file>

<file path=customXml/itemProps2.xml><?xml version="1.0" encoding="utf-8"?>
<ds:datastoreItem xmlns:ds="http://schemas.openxmlformats.org/officeDocument/2006/customXml" ds:itemID="{35657B53-4356-4C20-BD38-6F649F73F376}"/>
</file>

<file path=customXml/itemProps3.xml><?xml version="1.0" encoding="utf-8"?>
<ds:datastoreItem xmlns:ds="http://schemas.openxmlformats.org/officeDocument/2006/customXml" ds:itemID="{1A8B61D1-DC25-4CA2-A4CC-2F38489AF2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Post Andrew W</dc:creator>
  <cp:lastModifiedBy>Brown Ann L</cp:lastModifiedBy>
  <dcterms:created xsi:type="dcterms:W3CDTF">2019-02-22T23:07:36Z</dcterms:created>
  <dcterms:modified xsi:type="dcterms:W3CDTF">2019-05-20T17:47:36Z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60c35338-f008-4e80-a1cb-70c51ede691a,2;</vt:lpwstr>
  </property>
</Properties>
</file>