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r0198489\Desktop\CMS Reports\Quarterly Reports\DY 20 Q3\"/>
    </mc:Choice>
  </mc:AlternateContent>
  <xr:revisionPtr revIDLastSave="0" documentId="8_{1F0330C3-1E57-4A9B-B375-8AADDA428568}" xr6:coauthVersionLast="46" xr6:coauthVersionMax="46" xr10:uidLastSave="{00000000-0000-0000-0000-000000000000}"/>
  <bookViews>
    <workbookView xWindow="-110" yWindow="-110" windowWidth="19420" windowHeight="10420" firstSheet="1" activeTab="1" xr2:uid="{58A92BF0-03B7-4BBF-9E5D-1BD85DE5AA90}"/>
  </bookViews>
  <sheets>
    <sheet name="Complaint Summary_OLD" sheetId="1" state="hidden" r:id="rId1"/>
    <sheet name="Complaint Summary" sheetId="2" r:id="rId2"/>
  </sheets>
  <externalReferences>
    <externalReference r:id="rId3"/>
  </externalReferences>
  <definedNames>
    <definedName name="AdvancedHealthEnrollment">[1]FileNames!$C$1</definedName>
    <definedName name="AllCareEnrollment">[1]FileNames!$C$2</definedName>
    <definedName name="CascadeHealthEnrollment">[1]FileNames!$C$3</definedName>
    <definedName name="ColumbiaPacificEnrollment">[1]FileNames!$C$4</definedName>
    <definedName name="CurrentExportPath">[1]Export!#REF!</definedName>
    <definedName name="EasternOregonEnrollment">[1]FileNames!$C$5</definedName>
    <definedName name="ExportQuarter">[1]Export!$C$5</definedName>
    <definedName name="ExportYear">[1]Export!$C$4</definedName>
    <definedName name="HealthShareEnrollment">[1]FileNames!$C$6</definedName>
    <definedName name="IHNEnrollment">[1]FileNames!$C$7</definedName>
    <definedName name="JacksonCareEnrollment">[1]FileNames!$C$8</definedName>
    <definedName name="NewExportPath">[1]Export!$C$2</definedName>
    <definedName name="PrimaryHealthEnrollment">[1]FileNames!$C$11</definedName>
    <definedName name="PSCSCGEnrollment">[1]FileNames!$C$9</definedName>
    <definedName name="PSCSCOEnrollment">[1]FileNames!$C$10</definedName>
    <definedName name="TrilliumEnrollment">[1]FileNames!$C$12</definedName>
    <definedName name="UmpquaEnrollment">[1]FileNames!$C$13</definedName>
    <definedName name="WillametteValleyEnrollment">[1]FileNames!$C$14</definedName>
    <definedName name="YamhillCountyEnrollment">[1]FileNames!$C$15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27" i="2" l="1"/>
  <c r="S29" i="2"/>
  <c r="L28" i="2"/>
  <c r="O28" i="2" l="1"/>
  <c r="O30" i="2" s="1"/>
  <c r="R28" i="2" l="1"/>
  <c r="R30" i="2" s="1"/>
  <c r="Q28" i="2"/>
  <c r="Q30" i="2" s="1"/>
  <c r="L30" i="2"/>
  <c r="H28" i="2"/>
  <c r="H30" i="2" s="1"/>
  <c r="D28" i="2"/>
  <c r="D30" i="2" s="1"/>
  <c r="S26" i="2"/>
  <c r="S23" i="2"/>
  <c r="S20" i="2"/>
  <c r="S19" i="2"/>
  <c r="S16" i="2"/>
  <c r="S15" i="2"/>
  <c r="S11" i="2"/>
  <c r="S8" i="2"/>
  <c r="S7" i="2"/>
  <c r="P28" i="2"/>
  <c r="P30" i="2" s="1"/>
  <c r="N28" i="2"/>
  <c r="N30" i="2" s="1"/>
  <c r="M28" i="2"/>
  <c r="M30" i="2" s="1"/>
  <c r="K28" i="2"/>
  <c r="K30" i="2" s="1"/>
  <c r="J28" i="2"/>
  <c r="J30" i="2" s="1"/>
  <c r="I28" i="2"/>
  <c r="I30" i="2" s="1"/>
  <c r="G28" i="2"/>
  <c r="G30" i="2" s="1"/>
  <c r="F28" i="2"/>
  <c r="F30" i="2" s="1"/>
  <c r="S3" i="2"/>
  <c r="C28" i="2"/>
  <c r="C30" i="2" s="1"/>
  <c r="B28" i="2"/>
  <c r="S13" i="2" l="1"/>
  <c r="B30" i="2"/>
  <c r="S4" i="2"/>
  <c r="S9" i="2"/>
  <c r="S12" i="2"/>
  <c r="S17" i="2"/>
  <c r="S21" i="2"/>
  <c r="E28" i="2"/>
  <c r="E30" i="2" s="1"/>
  <c r="R35" i="1"/>
  <c r="Q34" i="1"/>
  <c r="Q36" i="1" s="1"/>
  <c r="P34" i="1"/>
  <c r="P36" i="1" s="1"/>
  <c r="L34" i="1"/>
  <c r="L36" i="1" s="1"/>
  <c r="H34" i="1"/>
  <c r="H36" i="1" s="1"/>
  <c r="D34" i="1"/>
  <c r="D36" i="1" s="1"/>
  <c r="P33" i="1"/>
  <c r="L33" i="1"/>
  <c r="H33" i="1"/>
  <c r="D33" i="1"/>
  <c r="R32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R28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R23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R18" i="1"/>
  <c r="P15" i="1"/>
  <c r="O15" i="1"/>
  <c r="N15" i="1"/>
  <c r="M15" i="1"/>
  <c r="L15" i="1"/>
  <c r="K15" i="1"/>
  <c r="J15" i="1"/>
  <c r="I15" i="1"/>
  <c r="H15" i="1"/>
  <c r="G15" i="1"/>
  <c r="F15" i="1"/>
  <c r="R14" i="1"/>
  <c r="D15" i="1"/>
  <c r="C15" i="1"/>
  <c r="B15" i="1"/>
  <c r="R13" i="1"/>
  <c r="P10" i="1"/>
  <c r="O10" i="1"/>
  <c r="N10" i="1"/>
  <c r="M10" i="1"/>
  <c r="L10" i="1"/>
  <c r="K10" i="1"/>
  <c r="J10" i="1"/>
  <c r="I10" i="1"/>
  <c r="H10" i="1"/>
  <c r="G10" i="1"/>
  <c r="F10" i="1"/>
  <c r="R9" i="1"/>
  <c r="D10" i="1"/>
  <c r="C10" i="1"/>
  <c r="B10" i="1"/>
  <c r="R8" i="1"/>
  <c r="P5" i="1"/>
  <c r="O33" i="1"/>
  <c r="N33" i="1"/>
  <c r="M5" i="1"/>
  <c r="L5" i="1"/>
  <c r="K33" i="1"/>
  <c r="J33" i="1"/>
  <c r="I5" i="1"/>
  <c r="H5" i="1"/>
  <c r="G33" i="1"/>
  <c r="F33" i="1"/>
  <c r="R4" i="1"/>
  <c r="D5" i="1"/>
  <c r="C33" i="1"/>
  <c r="B33" i="1"/>
  <c r="O34" i="1"/>
  <c r="O36" i="1" s="1"/>
  <c r="N34" i="1"/>
  <c r="N36" i="1" s="1"/>
  <c r="M34" i="1"/>
  <c r="M36" i="1" s="1"/>
  <c r="K34" i="1"/>
  <c r="K36" i="1" s="1"/>
  <c r="J34" i="1"/>
  <c r="J36" i="1" s="1"/>
  <c r="I34" i="1"/>
  <c r="I36" i="1" s="1"/>
  <c r="G34" i="1"/>
  <c r="G36" i="1" s="1"/>
  <c r="F34" i="1"/>
  <c r="F36" i="1" s="1"/>
  <c r="R3" i="1"/>
  <c r="C34" i="1"/>
  <c r="C36" i="1" s="1"/>
  <c r="B34" i="1"/>
  <c r="S28" i="2" l="1"/>
  <c r="S30" i="2" s="1"/>
  <c r="S5" i="2"/>
  <c r="R25" i="1"/>
  <c r="B36" i="1"/>
  <c r="R20" i="1"/>
  <c r="R30" i="1"/>
  <c r="E15" i="1"/>
  <c r="R15" i="1" s="1"/>
  <c r="B5" i="1"/>
  <c r="F5" i="1"/>
  <c r="J5" i="1"/>
  <c r="N5" i="1"/>
  <c r="E33" i="1"/>
  <c r="I33" i="1"/>
  <c r="M33" i="1"/>
  <c r="E34" i="1"/>
  <c r="E36" i="1" s="1"/>
  <c r="E5" i="1"/>
  <c r="E10" i="1"/>
  <c r="R10" i="1" s="1"/>
  <c r="R19" i="1"/>
  <c r="R24" i="1"/>
  <c r="R29" i="1"/>
  <c r="C5" i="1"/>
  <c r="G5" i="1"/>
  <c r="K5" i="1"/>
  <c r="O5" i="1"/>
  <c r="R34" i="1" l="1"/>
  <c r="R36" i="1" s="1"/>
  <c r="R33" i="1"/>
  <c r="R5" i="1"/>
</calcChain>
</file>

<file path=xl/sharedStrings.xml><?xml version="1.0" encoding="utf-8"?>
<sst xmlns="http://schemas.openxmlformats.org/spreadsheetml/2006/main" count="100" uniqueCount="39">
  <si>
    <t>AllCare</t>
  </si>
  <si>
    <t xml:space="preserve">Cascade Health </t>
  </si>
  <si>
    <t>Columbia Pacific</t>
  </si>
  <si>
    <t>Eastern Oregon</t>
  </si>
  <si>
    <t>Health Share</t>
  </si>
  <si>
    <t xml:space="preserve">IHN </t>
  </si>
  <si>
    <t>Jackson Care</t>
  </si>
  <si>
    <t>PCSC CO</t>
  </si>
  <si>
    <t>PCSC CG</t>
  </si>
  <si>
    <t>Primary Health</t>
  </si>
  <si>
    <t>Trillium</t>
  </si>
  <si>
    <t>Umpqua</t>
  </si>
  <si>
    <t>Advanced Health</t>
  </si>
  <si>
    <t>Willamette Valley</t>
  </si>
  <si>
    <t>Yamhill County</t>
  </si>
  <si>
    <t>FFS</t>
  </si>
  <si>
    <t>Totals</t>
  </si>
  <si>
    <t>ACCESS - "A"</t>
  </si>
  <si>
    <t>TOTAL:</t>
  </si>
  <si>
    <t>PENDING:</t>
  </si>
  <si>
    <t>RESOLVED:</t>
  </si>
  <si>
    <t>RANGE:</t>
  </si>
  <si>
    <t xml:space="preserve">INTERACTION WITH PROVIDER OR PLAN - "IP" </t>
  </si>
  <si>
    <t>CONSUMER RIGHTS - "CR"</t>
  </si>
  <si>
    <t>Quality-of-Care - "QC"</t>
  </si>
  <si>
    <t>QUALITY OF SERVICE - "QS"</t>
  </si>
  <si>
    <t>CLIENT BILLING ISSUES - "CB"</t>
  </si>
  <si>
    <t>OTHER</t>
  </si>
  <si>
    <t>GRAND TOTAL</t>
  </si>
  <si>
    <t>Enrollment Numbers: as of 12/2018</t>
  </si>
  <si>
    <t>Per 1000 members:</t>
  </si>
  <si>
    <t>CY 2022 Q1</t>
  </si>
  <si>
    <t>Cascade Health</t>
  </si>
  <si>
    <t>IHN</t>
  </si>
  <si>
    <t>PCSC Lane</t>
  </si>
  <si>
    <t>PCSC MP</t>
  </si>
  <si>
    <t>Trillium Lane</t>
  </si>
  <si>
    <t>Trillium TriCo</t>
  </si>
  <si>
    <t>Enrollment Numbers: as of 3/31/2022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</si>
</sst>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4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0" borderId="1" xfId="1" applyFont="1" applyFill="1" applyBorder="1" applyAlignment="1">
      <alignment wrapText="1"/>
    </xf>
    <xf numFmtId="0" fontId="3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1" fillId="0" borderId="0" xfId="1" applyFont="1" applyFill="1"/>
    <xf numFmtId="0" fontId="5" fillId="2" borderId="1" xfId="1" applyFont="1" applyFill="1" applyBorder="1" applyAlignment="1">
      <alignment horizontal="center" wrapText="1"/>
    </xf>
    <xf numFmtId="0" fontId="1" fillId="2" borderId="1" xfId="1" applyFont="1" applyFill="1" applyBorder="1"/>
    <xf numFmtId="0" fontId="2" fillId="0" borderId="1" xfId="1" applyFont="1" applyFill="1" applyBorder="1" applyAlignment="1">
      <alignment horizontal="right" wrapText="1"/>
    </xf>
    <xf numFmtId="1" fontId="1" fillId="0" borderId="1" xfId="1" applyNumberFormat="1" applyFont="1" applyFill="1" applyBorder="1"/>
    <xf numFmtId="0" fontId="1" fillId="0" borderId="1" xfId="1" applyFont="1" applyFill="1" applyBorder="1"/>
    <xf numFmtId="0" fontId="6" fillId="0" borderId="1" xfId="1" applyFont="1" applyFill="1" applyBorder="1" applyAlignment="1">
      <alignment horizontal="right" wrapText="1"/>
    </xf>
    <xf numFmtId="0" fontId="6" fillId="0" borderId="2" xfId="1" applyFont="1" applyFill="1" applyBorder="1" applyAlignment="1">
      <alignment horizontal="right" wrapText="1"/>
    </xf>
    <xf numFmtId="3" fontId="1" fillId="0" borderId="1" xfId="1" applyNumberFormat="1" applyFont="1" applyFill="1" applyBorder="1"/>
    <xf numFmtId="3" fontId="7" fillId="0" borderId="1" xfId="1" applyNumberFormat="1" applyFont="1" applyBorder="1" applyAlignment="1">
      <alignment wrapText="1"/>
    </xf>
    <xf numFmtId="2" fontId="1" fillId="0" borderId="1" xfId="1" applyNumberFormat="1" applyFont="1" applyFill="1" applyBorder="1"/>
    <xf numFmtId="0" fontId="8" fillId="0" borderId="1" xfId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wrapText="1"/>
    </xf>
    <xf numFmtId="3" fontId="2" fillId="0" borderId="1" xfId="0" applyNumberFormat="1" applyFont="1" applyBorder="1" applyAlignment="1">
      <alignment horizontal="right" wrapText="1"/>
    </xf>
    <xf numFmtId="3" fontId="7" fillId="0" borderId="1" xfId="0" applyNumberFormat="1" applyFont="1" applyBorder="1" applyAlignment="1">
      <alignment wrapText="1"/>
    </xf>
    <xf numFmtId="3" fontId="2" fillId="0" borderId="1" xfId="0" applyNumberFormat="1" applyFont="1" applyBorder="1" applyAlignment="1"/>
    <xf numFmtId="3" fontId="9" fillId="0" borderId="0" xfId="0" applyNumberFormat="1" applyFont="1"/>
    <xf numFmtId="1" fontId="1" fillId="0" borderId="0" xfId="1" applyNumberFormat="1" applyFont="1" applyFill="1"/>
  </cellXfs>
  <cellStyles count="2">
    <cellStyle name="Normal" xfId="0" builtinId="0"/>
    <cellStyle name="Normal 4" xfId="1" xr:uid="{28C0F755-D608-44F7-BC9E-E80A892F99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In%20Development\Complaints%20and%20Grievances\Reports\DAT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"/>
      <sheetName val="CY2019Q1"/>
      <sheetName val="CY_Prep"/>
      <sheetName val="CCO Complaints"/>
      <sheetName val="NOA-Appeals"/>
      <sheetName val="Complaint Summary"/>
      <sheetName val="GLTotals"/>
      <sheetName val="Pendings"/>
      <sheetName val="Dental_NEMT_By_CCO"/>
      <sheetName val="Dental_NEMT_Pivot"/>
      <sheetName val="GrievanceLog"/>
      <sheetName val="AppealsLog"/>
      <sheetName val="ABDLog"/>
      <sheetName val="Sheet1"/>
      <sheetName val="FileNames"/>
      <sheetName val="Export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46991-D4EA-4F08-9132-82D9460CC937}">
  <sheetPr codeName="Sheet3"/>
  <dimension ref="A1:R36"/>
  <sheetViews>
    <sheetView showGridLines="0" zoomScaleNormal="100" workbookViewId="0">
      <pane ySplit="1" topLeftCell="A2" activePane="bottomLeft" state="frozen"/>
      <selection pane="bottomLeft" activeCell="B3" sqref="B3"/>
    </sheetView>
  </sheetViews>
  <sheetFormatPr defaultRowHeight="14.5" x14ac:dyDescent="0.35"/>
  <cols>
    <col min="1" max="1" width="26.7265625" style="4" customWidth="1"/>
    <col min="2" max="3" width="9.1796875" style="4"/>
    <col min="4" max="4" width="9.7265625" style="4" customWidth="1"/>
    <col min="5" max="8" width="9.1796875" style="4"/>
    <col min="9" max="9" width="8.1796875" style="4" customWidth="1"/>
    <col min="10" max="10" width="7.81640625" style="4" customWidth="1"/>
    <col min="11" max="13" width="9.1796875" style="4"/>
    <col min="14" max="14" width="10.1796875" style="4" customWidth="1"/>
    <col min="15" max="15" width="10.81640625" style="4" customWidth="1"/>
    <col min="16" max="256" width="9.1796875" style="4"/>
    <col min="257" max="257" width="26.7265625" style="4" customWidth="1"/>
    <col min="258" max="512" width="9.1796875" style="4"/>
    <col min="513" max="513" width="26.7265625" style="4" customWidth="1"/>
    <col min="514" max="768" width="9.1796875" style="4"/>
    <col min="769" max="769" width="26.7265625" style="4" customWidth="1"/>
    <col min="770" max="1024" width="9.1796875" style="4"/>
    <col min="1025" max="1025" width="26.7265625" style="4" customWidth="1"/>
    <col min="1026" max="1280" width="9.1796875" style="4"/>
    <col min="1281" max="1281" width="26.7265625" style="4" customWidth="1"/>
    <col min="1282" max="1536" width="9.1796875" style="4"/>
    <col min="1537" max="1537" width="26.7265625" style="4" customWidth="1"/>
    <col min="1538" max="1792" width="9.1796875" style="4"/>
    <col min="1793" max="1793" width="26.7265625" style="4" customWidth="1"/>
    <col min="1794" max="2048" width="9.1796875" style="4"/>
    <col min="2049" max="2049" width="26.7265625" style="4" customWidth="1"/>
    <col min="2050" max="2304" width="9.1796875" style="4"/>
    <col min="2305" max="2305" width="26.7265625" style="4" customWidth="1"/>
    <col min="2306" max="2560" width="9.1796875" style="4"/>
    <col min="2561" max="2561" width="26.7265625" style="4" customWidth="1"/>
    <col min="2562" max="2816" width="9.1796875" style="4"/>
    <col min="2817" max="2817" width="26.7265625" style="4" customWidth="1"/>
    <col min="2818" max="3072" width="9.1796875" style="4"/>
    <col min="3073" max="3073" width="26.7265625" style="4" customWidth="1"/>
    <col min="3074" max="3328" width="9.1796875" style="4"/>
    <col min="3329" max="3329" width="26.7265625" style="4" customWidth="1"/>
    <col min="3330" max="3584" width="9.1796875" style="4"/>
    <col min="3585" max="3585" width="26.7265625" style="4" customWidth="1"/>
    <col min="3586" max="3840" width="9.1796875" style="4"/>
    <col min="3841" max="3841" width="26.7265625" style="4" customWidth="1"/>
    <col min="3842" max="4096" width="9.1796875" style="4"/>
    <col min="4097" max="4097" width="26.7265625" style="4" customWidth="1"/>
    <col min="4098" max="4352" width="9.1796875" style="4"/>
    <col min="4353" max="4353" width="26.7265625" style="4" customWidth="1"/>
    <col min="4354" max="4608" width="9.1796875" style="4"/>
    <col min="4609" max="4609" width="26.7265625" style="4" customWidth="1"/>
    <col min="4610" max="4864" width="9.1796875" style="4"/>
    <col min="4865" max="4865" width="26.7265625" style="4" customWidth="1"/>
    <col min="4866" max="5120" width="9.1796875" style="4"/>
    <col min="5121" max="5121" width="26.7265625" style="4" customWidth="1"/>
    <col min="5122" max="5376" width="9.1796875" style="4"/>
    <col min="5377" max="5377" width="26.7265625" style="4" customWidth="1"/>
    <col min="5378" max="5632" width="9.1796875" style="4"/>
    <col min="5633" max="5633" width="26.7265625" style="4" customWidth="1"/>
    <col min="5634" max="5888" width="9.1796875" style="4"/>
    <col min="5889" max="5889" width="26.7265625" style="4" customWidth="1"/>
    <col min="5890" max="6144" width="9.1796875" style="4"/>
    <col min="6145" max="6145" width="26.7265625" style="4" customWidth="1"/>
    <col min="6146" max="6400" width="9.1796875" style="4"/>
    <col min="6401" max="6401" width="26.7265625" style="4" customWidth="1"/>
    <col min="6402" max="6656" width="9.1796875" style="4"/>
    <col min="6657" max="6657" width="26.7265625" style="4" customWidth="1"/>
    <col min="6658" max="6912" width="9.1796875" style="4"/>
    <col min="6913" max="6913" width="26.7265625" style="4" customWidth="1"/>
    <col min="6914" max="7168" width="9.1796875" style="4"/>
    <col min="7169" max="7169" width="26.7265625" style="4" customWidth="1"/>
    <col min="7170" max="7424" width="9.1796875" style="4"/>
    <col min="7425" max="7425" width="26.7265625" style="4" customWidth="1"/>
    <col min="7426" max="7680" width="9.1796875" style="4"/>
    <col min="7681" max="7681" width="26.7265625" style="4" customWidth="1"/>
    <col min="7682" max="7936" width="9.1796875" style="4"/>
    <col min="7937" max="7937" width="26.7265625" style="4" customWidth="1"/>
    <col min="7938" max="8192" width="9.1796875" style="4"/>
    <col min="8193" max="8193" width="26.7265625" style="4" customWidth="1"/>
    <col min="8194" max="8448" width="9.1796875" style="4"/>
    <col min="8449" max="8449" width="26.7265625" style="4" customWidth="1"/>
    <col min="8450" max="8704" width="9.1796875" style="4"/>
    <col min="8705" max="8705" width="26.7265625" style="4" customWidth="1"/>
    <col min="8706" max="8960" width="9.1796875" style="4"/>
    <col min="8961" max="8961" width="26.7265625" style="4" customWidth="1"/>
    <col min="8962" max="9216" width="9.1796875" style="4"/>
    <col min="9217" max="9217" width="26.7265625" style="4" customWidth="1"/>
    <col min="9218" max="9472" width="9.1796875" style="4"/>
    <col min="9473" max="9473" width="26.7265625" style="4" customWidth="1"/>
    <col min="9474" max="9728" width="9.1796875" style="4"/>
    <col min="9729" max="9729" width="26.7265625" style="4" customWidth="1"/>
    <col min="9730" max="9984" width="9.1796875" style="4"/>
    <col min="9985" max="9985" width="26.7265625" style="4" customWidth="1"/>
    <col min="9986" max="10240" width="9.1796875" style="4"/>
    <col min="10241" max="10241" width="26.7265625" style="4" customWidth="1"/>
    <col min="10242" max="10496" width="9.1796875" style="4"/>
    <col min="10497" max="10497" width="26.7265625" style="4" customWidth="1"/>
    <col min="10498" max="10752" width="9.1796875" style="4"/>
    <col min="10753" max="10753" width="26.7265625" style="4" customWidth="1"/>
    <col min="10754" max="11008" width="9.1796875" style="4"/>
    <col min="11009" max="11009" width="26.7265625" style="4" customWidth="1"/>
    <col min="11010" max="11264" width="9.1796875" style="4"/>
    <col min="11265" max="11265" width="26.7265625" style="4" customWidth="1"/>
    <col min="11266" max="11520" width="9.1796875" style="4"/>
    <col min="11521" max="11521" width="26.7265625" style="4" customWidth="1"/>
    <col min="11522" max="11776" width="9.1796875" style="4"/>
    <col min="11777" max="11777" width="26.7265625" style="4" customWidth="1"/>
    <col min="11778" max="12032" width="9.1796875" style="4"/>
    <col min="12033" max="12033" width="26.7265625" style="4" customWidth="1"/>
    <col min="12034" max="12288" width="9.1796875" style="4"/>
    <col min="12289" max="12289" width="26.7265625" style="4" customWidth="1"/>
    <col min="12290" max="12544" width="9.1796875" style="4"/>
    <col min="12545" max="12545" width="26.7265625" style="4" customWidth="1"/>
    <col min="12546" max="12800" width="9.1796875" style="4"/>
    <col min="12801" max="12801" width="26.7265625" style="4" customWidth="1"/>
    <col min="12802" max="13056" width="9.1796875" style="4"/>
    <col min="13057" max="13057" width="26.7265625" style="4" customWidth="1"/>
    <col min="13058" max="13312" width="9.1796875" style="4"/>
    <col min="13313" max="13313" width="26.7265625" style="4" customWidth="1"/>
    <col min="13314" max="13568" width="9.1796875" style="4"/>
    <col min="13569" max="13569" width="26.7265625" style="4" customWidth="1"/>
    <col min="13570" max="13824" width="9.1796875" style="4"/>
    <col min="13825" max="13825" width="26.7265625" style="4" customWidth="1"/>
    <col min="13826" max="14080" width="9.1796875" style="4"/>
    <col min="14081" max="14081" width="26.7265625" style="4" customWidth="1"/>
    <col min="14082" max="14336" width="9.1796875" style="4"/>
    <col min="14337" max="14337" width="26.7265625" style="4" customWidth="1"/>
    <col min="14338" max="14592" width="9.1796875" style="4"/>
    <col min="14593" max="14593" width="26.7265625" style="4" customWidth="1"/>
    <col min="14594" max="14848" width="9.1796875" style="4"/>
    <col min="14849" max="14849" width="26.7265625" style="4" customWidth="1"/>
    <col min="14850" max="15104" width="9.1796875" style="4"/>
    <col min="15105" max="15105" width="26.7265625" style="4" customWidth="1"/>
    <col min="15106" max="15360" width="9.1796875" style="4"/>
    <col min="15361" max="15361" width="26.7265625" style="4" customWidth="1"/>
    <col min="15362" max="15616" width="9.1796875" style="4"/>
    <col min="15617" max="15617" width="26.7265625" style="4" customWidth="1"/>
    <col min="15618" max="15872" width="9.1796875" style="4"/>
    <col min="15873" max="15873" width="26.7265625" style="4" customWidth="1"/>
    <col min="15874" max="16128" width="9.1796875" style="4"/>
    <col min="16129" max="16129" width="26.7265625" style="4" customWidth="1"/>
    <col min="16130" max="16384" width="9.1796875" style="4"/>
  </cols>
  <sheetData>
    <row r="1" spans="1:18" ht="26" x14ac:dyDescent="0.35">
      <c r="A1" s="1"/>
      <c r="B1" s="2" t="s">
        <v>0</v>
      </c>
      <c r="C1" s="3" t="s">
        <v>1</v>
      </c>
      <c r="D1" s="2" t="s">
        <v>2</v>
      </c>
      <c r="E1" s="3" t="s">
        <v>3</v>
      </c>
      <c r="F1" s="2" t="s">
        <v>4</v>
      </c>
      <c r="G1" s="2" t="s">
        <v>5</v>
      </c>
      <c r="H1" s="3" t="s">
        <v>6</v>
      </c>
      <c r="I1" s="2" t="s">
        <v>7</v>
      </c>
      <c r="J1" s="2" t="s">
        <v>8</v>
      </c>
      <c r="K1" s="3" t="s">
        <v>9</v>
      </c>
      <c r="L1" s="2" t="s">
        <v>10</v>
      </c>
      <c r="M1" s="3" t="s">
        <v>11</v>
      </c>
      <c r="N1" s="3" t="s">
        <v>12</v>
      </c>
      <c r="O1" s="2" t="s">
        <v>13</v>
      </c>
      <c r="P1" s="3" t="s">
        <v>14</v>
      </c>
      <c r="Q1" s="3" t="s">
        <v>15</v>
      </c>
      <c r="R1" s="3" t="s">
        <v>16</v>
      </c>
    </row>
    <row r="2" spans="1:18" x14ac:dyDescent="0.35">
      <c r="A2" s="5" t="s">
        <v>17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8" x14ac:dyDescent="0.35">
      <c r="A3" s="7" t="s">
        <v>18</v>
      </c>
      <c r="B3" s="8">
        <v>18</v>
      </c>
      <c r="C3" s="8">
        <v>6</v>
      </c>
      <c r="D3" s="8">
        <v>98</v>
      </c>
      <c r="E3" s="8">
        <v>47</v>
      </c>
      <c r="F3" s="8">
        <v>2082</v>
      </c>
      <c r="G3" s="8">
        <v>65</v>
      </c>
      <c r="H3" s="8">
        <v>35</v>
      </c>
      <c r="I3" s="8">
        <v>63</v>
      </c>
      <c r="J3" s="8">
        <v>9</v>
      </c>
      <c r="K3" s="8">
        <v>9</v>
      </c>
      <c r="L3" s="8">
        <v>252</v>
      </c>
      <c r="M3" s="8">
        <v>8</v>
      </c>
      <c r="N3" s="8">
        <v>18</v>
      </c>
      <c r="O3" s="8">
        <v>553</v>
      </c>
      <c r="P3" s="8">
        <v>11</v>
      </c>
      <c r="Q3" s="8">
        <v>148</v>
      </c>
      <c r="R3" s="8">
        <f>SUM(B3:Q3)</f>
        <v>3422</v>
      </c>
    </row>
    <row r="4" spans="1:18" x14ac:dyDescent="0.35">
      <c r="A4" s="7" t="s">
        <v>19</v>
      </c>
      <c r="B4" s="8">
        <v>0</v>
      </c>
      <c r="C4" s="8">
        <v>0</v>
      </c>
      <c r="D4" s="8">
        <v>1</v>
      </c>
      <c r="E4" s="8">
        <v>3</v>
      </c>
      <c r="F4" s="8">
        <v>12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8">
        <v>0</v>
      </c>
      <c r="Q4" s="8">
        <v>0</v>
      </c>
      <c r="R4" s="8">
        <f t="shared" ref="R4:R5" si="0">SUM(B4:Q4)</f>
        <v>16</v>
      </c>
    </row>
    <row r="5" spans="1:18" x14ac:dyDescent="0.35">
      <c r="A5" s="7" t="s">
        <v>20</v>
      </c>
      <c r="B5" s="8">
        <f>IF(B4="","",B3-B4)</f>
        <v>18</v>
      </c>
      <c r="C5" s="8">
        <f t="shared" ref="C5:P5" si="1">IF(C4="","",C3-C4)</f>
        <v>6</v>
      </c>
      <c r="D5" s="8">
        <f t="shared" si="1"/>
        <v>97</v>
      </c>
      <c r="E5" s="8">
        <f t="shared" si="1"/>
        <v>44</v>
      </c>
      <c r="F5" s="8">
        <f t="shared" si="1"/>
        <v>2070</v>
      </c>
      <c r="G5" s="8">
        <f t="shared" si="1"/>
        <v>65</v>
      </c>
      <c r="H5" s="8">
        <f t="shared" si="1"/>
        <v>35</v>
      </c>
      <c r="I5" s="8">
        <f t="shared" si="1"/>
        <v>63</v>
      </c>
      <c r="J5" s="8">
        <f t="shared" si="1"/>
        <v>9</v>
      </c>
      <c r="K5" s="8">
        <f t="shared" si="1"/>
        <v>9</v>
      </c>
      <c r="L5" s="8">
        <f t="shared" si="1"/>
        <v>252</v>
      </c>
      <c r="M5" s="8">
        <f t="shared" si="1"/>
        <v>8</v>
      </c>
      <c r="N5" s="8">
        <f t="shared" si="1"/>
        <v>18</v>
      </c>
      <c r="O5" s="8">
        <f t="shared" si="1"/>
        <v>553</v>
      </c>
      <c r="P5" s="8">
        <f t="shared" si="1"/>
        <v>11</v>
      </c>
      <c r="Q5" s="8">
        <v>148</v>
      </c>
      <c r="R5" s="8">
        <f t="shared" si="0"/>
        <v>3406</v>
      </c>
    </row>
    <row r="6" spans="1:18" x14ac:dyDescent="0.35">
      <c r="A6" s="7" t="s">
        <v>21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9"/>
    </row>
    <row r="7" spans="1:18" ht="26.5" x14ac:dyDescent="0.35">
      <c r="A7" s="5" t="s">
        <v>22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x14ac:dyDescent="0.35">
      <c r="A8" s="7" t="s">
        <v>18</v>
      </c>
      <c r="B8" s="8">
        <v>18</v>
      </c>
      <c r="C8" s="8">
        <v>8</v>
      </c>
      <c r="D8" s="8">
        <v>20</v>
      </c>
      <c r="E8" s="8">
        <v>36</v>
      </c>
      <c r="F8" s="8">
        <v>433</v>
      </c>
      <c r="G8" s="8">
        <v>42</v>
      </c>
      <c r="H8" s="8">
        <v>38</v>
      </c>
      <c r="I8" s="8">
        <v>78</v>
      </c>
      <c r="J8" s="8">
        <v>19</v>
      </c>
      <c r="K8" s="8">
        <v>12</v>
      </c>
      <c r="L8" s="8">
        <v>204</v>
      </c>
      <c r="M8" s="8">
        <v>44</v>
      </c>
      <c r="N8" s="8">
        <v>31</v>
      </c>
      <c r="O8" s="8">
        <v>60</v>
      </c>
      <c r="P8" s="8">
        <v>32</v>
      </c>
      <c r="Q8" s="8">
        <v>7</v>
      </c>
      <c r="R8" s="8">
        <f t="shared" ref="R8:R10" si="2">SUM(B8:Q8)</f>
        <v>1082</v>
      </c>
    </row>
    <row r="9" spans="1:18" x14ac:dyDescent="0.35">
      <c r="A9" s="7" t="s">
        <v>19</v>
      </c>
      <c r="B9" s="8">
        <v>0</v>
      </c>
      <c r="C9" s="8">
        <v>0</v>
      </c>
      <c r="D9" s="8">
        <v>0</v>
      </c>
      <c r="E9" s="8">
        <v>8</v>
      </c>
      <c r="F9" s="8">
        <v>15</v>
      </c>
      <c r="G9" s="8">
        <v>0</v>
      </c>
      <c r="H9" s="8">
        <v>4</v>
      </c>
      <c r="I9" s="8">
        <v>0</v>
      </c>
      <c r="J9" s="8">
        <v>0</v>
      </c>
      <c r="K9" s="8">
        <v>0</v>
      </c>
      <c r="L9" s="8">
        <v>2</v>
      </c>
      <c r="M9" s="8">
        <v>0</v>
      </c>
      <c r="N9" s="8">
        <v>1</v>
      </c>
      <c r="O9" s="8">
        <v>0</v>
      </c>
      <c r="P9" s="8">
        <v>0</v>
      </c>
      <c r="Q9" s="8">
        <v>0</v>
      </c>
      <c r="R9" s="8">
        <f t="shared" si="2"/>
        <v>30</v>
      </c>
    </row>
    <row r="10" spans="1:18" x14ac:dyDescent="0.35">
      <c r="A10" s="7" t="s">
        <v>20</v>
      </c>
      <c r="B10" s="8">
        <f>IF(B9="","",B8-B9)</f>
        <v>18</v>
      </c>
      <c r="C10" s="8">
        <f t="shared" ref="C10:P10" si="3">IF(C9="","",C8-C9)</f>
        <v>8</v>
      </c>
      <c r="D10" s="8">
        <f t="shared" si="3"/>
        <v>20</v>
      </c>
      <c r="E10" s="8">
        <f t="shared" si="3"/>
        <v>28</v>
      </c>
      <c r="F10" s="8">
        <f t="shared" si="3"/>
        <v>418</v>
      </c>
      <c r="G10" s="8">
        <f t="shared" si="3"/>
        <v>42</v>
      </c>
      <c r="H10" s="8">
        <f t="shared" si="3"/>
        <v>34</v>
      </c>
      <c r="I10" s="8">
        <f t="shared" si="3"/>
        <v>78</v>
      </c>
      <c r="J10" s="8">
        <f t="shared" si="3"/>
        <v>19</v>
      </c>
      <c r="K10" s="8">
        <f t="shared" si="3"/>
        <v>12</v>
      </c>
      <c r="L10" s="8">
        <f t="shared" si="3"/>
        <v>202</v>
      </c>
      <c r="M10" s="8">
        <f t="shared" si="3"/>
        <v>44</v>
      </c>
      <c r="N10" s="8">
        <f t="shared" si="3"/>
        <v>30</v>
      </c>
      <c r="O10" s="8">
        <f t="shared" si="3"/>
        <v>60</v>
      </c>
      <c r="P10" s="8">
        <f t="shared" si="3"/>
        <v>32</v>
      </c>
      <c r="Q10" s="8">
        <v>7</v>
      </c>
      <c r="R10" s="8">
        <f t="shared" si="2"/>
        <v>1052</v>
      </c>
    </row>
    <row r="11" spans="1:18" x14ac:dyDescent="0.35">
      <c r="A11" s="7" t="s">
        <v>21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9"/>
    </row>
    <row r="12" spans="1:18" x14ac:dyDescent="0.35">
      <c r="A12" s="5" t="s">
        <v>23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</row>
    <row r="13" spans="1:18" x14ac:dyDescent="0.35">
      <c r="A13" s="7" t="s">
        <v>18</v>
      </c>
      <c r="B13" s="8">
        <v>3</v>
      </c>
      <c r="C13" s="8">
        <v>4</v>
      </c>
      <c r="D13" s="8">
        <v>3</v>
      </c>
      <c r="E13" s="8">
        <v>12</v>
      </c>
      <c r="F13" s="8">
        <v>82</v>
      </c>
      <c r="G13" s="8">
        <v>11</v>
      </c>
      <c r="H13" s="8">
        <v>2</v>
      </c>
      <c r="I13" s="8">
        <v>26</v>
      </c>
      <c r="J13" s="8">
        <v>2</v>
      </c>
      <c r="K13" s="8">
        <v>1</v>
      </c>
      <c r="L13" s="8">
        <v>28</v>
      </c>
      <c r="M13" s="8">
        <v>4</v>
      </c>
      <c r="N13" s="8">
        <v>20</v>
      </c>
      <c r="O13" s="8">
        <v>7</v>
      </c>
      <c r="P13" s="8">
        <v>0</v>
      </c>
      <c r="Q13" s="8">
        <v>2</v>
      </c>
      <c r="R13" s="8">
        <f t="shared" ref="R13:R15" si="4">SUM(B13:Q13)</f>
        <v>207</v>
      </c>
    </row>
    <row r="14" spans="1:18" x14ac:dyDescent="0.35">
      <c r="A14" s="7" t="s">
        <v>19</v>
      </c>
      <c r="B14" s="8">
        <v>0</v>
      </c>
      <c r="C14" s="8">
        <v>0</v>
      </c>
      <c r="D14" s="8">
        <v>0</v>
      </c>
      <c r="E14" s="8">
        <v>2</v>
      </c>
      <c r="F14" s="8">
        <v>5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f t="shared" si="4"/>
        <v>7</v>
      </c>
    </row>
    <row r="15" spans="1:18" x14ac:dyDescent="0.35">
      <c r="A15" s="7" t="s">
        <v>20</v>
      </c>
      <c r="B15" s="8">
        <f>IF(B14="","",B13-B14)</f>
        <v>3</v>
      </c>
      <c r="C15" s="8">
        <f t="shared" ref="C15:P15" si="5">IF(C14="","",C13-C14)</f>
        <v>4</v>
      </c>
      <c r="D15" s="8">
        <f t="shared" si="5"/>
        <v>3</v>
      </c>
      <c r="E15" s="8">
        <f t="shared" si="5"/>
        <v>10</v>
      </c>
      <c r="F15" s="8">
        <f t="shared" si="5"/>
        <v>77</v>
      </c>
      <c r="G15" s="8">
        <f t="shared" si="5"/>
        <v>11</v>
      </c>
      <c r="H15" s="8">
        <f t="shared" si="5"/>
        <v>2</v>
      </c>
      <c r="I15" s="8">
        <f t="shared" si="5"/>
        <v>26</v>
      </c>
      <c r="J15" s="8">
        <f t="shared" si="5"/>
        <v>2</v>
      </c>
      <c r="K15" s="8">
        <f t="shared" si="5"/>
        <v>1</v>
      </c>
      <c r="L15" s="8">
        <f t="shared" si="5"/>
        <v>28</v>
      </c>
      <c r="M15" s="8">
        <f t="shared" si="5"/>
        <v>4</v>
      </c>
      <c r="N15" s="8">
        <f t="shared" si="5"/>
        <v>20</v>
      </c>
      <c r="O15" s="8">
        <f t="shared" si="5"/>
        <v>7</v>
      </c>
      <c r="P15" s="8">
        <f t="shared" si="5"/>
        <v>0</v>
      </c>
      <c r="Q15" s="8">
        <v>2</v>
      </c>
      <c r="R15" s="8">
        <f t="shared" si="4"/>
        <v>200</v>
      </c>
    </row>
    <row r="16" spans="1:18" x14ac:dyDescent="0.35">
      <c r="A16" s="7" t="s">
        <v>21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9"/>
    </row>
    <row r="17" spans="1:18" x14ac:dyDescent="0.35">
      <c r="A17" s="5" t="s">
        <v>24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 x14ac:dyDescent="0.35">
      <c r="A18" s="7" t="s">
        <v>18</v>
      </c>
      <c r="B18" s="8">
        <v>11</v>
      </c>
      <c r="C18" s="8">
        <v>3</v>
      </c>
      <c r="D18" s="8">
        <v>8</v>
      </c>
      <c r="E18" s="8">
        <v>7</v>
      </c>
      <c r="F18" s="8">
        <v>182</v>
      </c>
      <c r="G18" s="8">
        <v>24</v>
      </c>
      <c r="H18" s="8">
        <v>15</v>
      </c>
      <c r="I18" s="8">
        <v>31</v>
      </c>
      <c r="J18" s="8">
        <v>2</v>
      </c>
      <c r="K18" s="8">
        <v>5</v>
      </c>
      <c r="L18" s="8">
        <v>75</v>
      </c>
      <c r="M18" s="8">
        <v>7</v>
      </c>
      <c r="N18" s="8">
        <v>14</v>
      </c>
      <c r="O18" s="8">
        <v>15</v>
      </c>
      <c r="P18" s="8">
        <v>2</v>
      </c>
      <c r="Q18" s="8">
        <v>16</v>
      </c>
      <c r="R18" s="8">
        <f t="shared" ref="R18:R20" si="6">SUM(B18:Q18)</f>
        <v>417</v>
      </c>
    </row>
    <row r="19" spans="1:18" x14ac:dyDescent="0.35">
      <c r="A19" s="7" t="s">
        <v>19</v>
      </c>
      <c r="B19" s="8">
        <v>0</v>
      </c>
      <c r="C19" s="8">
        <v>0</v>
      </c>
      <c r="D19" s="8">
        <v>1</v>
      </c>
      <c r="E19" s="8">
        <v>3</v>
      </c>
      <c r="F19" s="8">
        <v>15</v>
      </c>
      <c r="G19" s="8">
        <v>0</v>
      </c>
      <c r="H19" s="8">
        <v>6</v>
      </c>
      <c r="I19" s="8">
        <v>0</v>
      </c>
      <c r="J19" s="8">
        <v>0</v>
      </c>
      <c r="K19" s="8">
        <v>0</v>
      </c>
      <c r="L19" s="8">
        <v>4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f t="shared" si="6"/>
        <v>29</v>
      </c>
    </row>
    <row r="20" spans="1:18" x14ac:dyDescent="0.35">
      <c r="A20" s="7" t="s">
        <v>20</v>
      </c>
      <c r="B20" s="8">
        <f>IF(B19="","",B18-B19)</f>
        <v>11</v>
      </c>
      <c r="C20" s="8">
        <f t="shared" ref="C20:P20" si="7">IF(C19="","",C18-C19)</f>
        <v>3</v>
      </c>
      <c r="D20" s="8">
        <f t="shared" si="7"/>
        <v>7</v>
      </c>
      <c r="E20" s="8">
        <f t="shared" si="7"/>
        <v>4</v>
      </c>
      <c r="F20" s="8">
        <f t="shared" si="7"/>
        <v>167</v>
      </c>
      <c r="G20" s="8">
        <f t="shared" si="7"/>
        <v>24</v>
      </c>
      <c r="H20" s="8">
        <f t="shared" si="7"/>
        <v>9</v>
      </c>
      <c r="I20" s="8">
        <f t="shared" si="7"/>
        <v>31</v>
      </c>
      <c r="J20" s="8">
        <f t="shared" si="7"/>
        <v>2</v>
      </c>
      <c r="K20" s="8">
        <f t="shared" si="7"/>
        <v>5</v>
      </c>
      <c r="L20" s="8">
        <f t="shared" si="7"/>
        <v>71</v>
      </c>
      <c r="M20" s="8">
        <f t="shared" si="7"/>
        <v>7</v>
      </c>
      <c r="N20" s="8">
        <f t="shared" si="7"/>
        <v>14</v>
      </c>
      <c r="O20" s="8">
        <f t="shared" si="7"/>
        <v>15</v>
      </c>
      <c r="P20" s="8">
        <f t="shared" si="7"/>
        <v>2</v>
      </c>
      <c r="Q20" s="8">
        <v>16</v>
      </c>
      <c r="R20" s="8">
        <f t="shared" si="6"/>
        <v>388</v>
      </c>
    </row>
    <row r="21" spans="1:18" x14ac:dyDescent="0.35">
      <c r="A21" s="7" t="s">
        <v>21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9"/>
    </row>
    <row r="22" spans="1:18" x14ac:dyDescent="0.35">
      <c r="A22" s="5" t="s">
        <v>25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</row>
    <row r="23" spans="1:18" x14ac:dyDescent="0.35">
      <c r="A23" s="7" t="s">
        <v>18</v>
      </c>
      <c r="B23" s="8">
        <v>2</v>
      </c>
      <c r="C23" s="8">
        <v>0</v>
      </c>
      <c r="D23" s="8">
        <v>1</v>
      </c>
      <c r="E23" s="8">
        <v>10</v>
      </c>
      <c r="F23" s="8">
        <v>48</v>
      </c>
      <c r="G23" s="8">
        <v>24</v>
      </c>
      <c r="H23" s="8">
        <v>4</v>
      </c>
      <c r="I23" s="8">
        <v>13</v>
      </c>
      <c r="J23" s="8">
        <v>3</v>
      </c>
      <c r="K23" s="8">
        <v>0</v>
      </c>
      <c r="L23" s="8">
        <v>22</v>
      </c>
      <c r="M23" s="8">
        <v>2</v>
      </c>
      <c r="N23" s="8">
        <v>1</v>
      </c>
      <c r="O23" s="8">
        <v>21</v>
      </c>
      <c r="P23" s="8">
        <v>1</v>
      </c>
      <c r="Q23" s="8">
        <v>186</v>
      </c>
      <c r="R23" s="8">
        <f t="shared" ref="R23:R25" si="8">SUM(B23:Q23)</f>
        <v>338</v>
      </c>
    </row>
    <row r="24" spans="1:18" x14ac:dyDescent="0.35">
      <c r="A24" s="7" t="s">
        <v>19</v>
      </c>
      <c r="B24" s="8">
        <v>0</v>
      </c>
      <c r="C24" s="8">
        <v>0</v>
      </c>
      <c r="D24" s="8">
        <v>0</v>
      </c>
      <c r="E24" s="8">
        <v>1</v>
      </c>
      <c r="F24" s="8">
        <v>2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f t="shared" si="8"/>
        <v>3</v>
      </c>
    </row>
    <row r="25" spans="1:18" x14ac:dyDescent="0.35">
      <c r="A25" s="7" t="s">
        <v>20</v>
      </c>
      <c r="B25" s="8">
        <f>IF(B24="","",B23-B24)</f>
        <v>2</v>
      </c>
      <c r="C25" s="8">
        <f t="shared" ref="C25:P25" si="9">IF(C24="","",C23-C24)</f>
        <v>0</v>
      </c>
      <c r="D25" s="8">
        <f t="shared" si="9"/>
        <v>1</v>
      </c>
      <c r="E25" s="8">
        <f t="shared" si="9"/>
        <v>9</v>
      </c>
      <c r="F25" s="8">
        <f t="shared" si="9"/>
        <v>46</v>
      </c>
      <c r="G25" s="8">
        <f t="shared" si="9"/>
        <v>24</v>
      </c>
      <c r="H25" s="8">
        <f t="shared" si="9"/>
        <v>4</v>
      </c>
      <c r="I25" s="8">
        <f t="shared" si="9"/>
        <v>13</v>
      </c>
      <c r="J25" s="8">
        <f t="shared" si="9"/>
        <v>3</v>
      </c>
      <c r="K25" s="8">
        <f t="shared" si="9"/>
        <v>0</v>
      </c>
      <c r="L25" s="8">
        <f t="shared" si="9"/>
        <v>22</v>
      </c>
      <c r="M25" s="8">
        <f t="shared" si="9"/>
        <v>2</v>
      </c>
      <c r="N25" s="8">
        <f t="shared" si="9"/>
        <v>1</v>
      </c>
      <c r="O25" s="8">
        <f t="shared" si="9"/>
        <v>21</v>
      </c>
      <c r="P25" s="8">
        <f t="shared" si="9"/>
        <v>1</v>
      </c>
      <c r="Q25" s="8">
        <v>186</v>
      </c>
      <c r="R25" s="8">
        <f t="shared" si="8"/>
        <v>335</v>
      </c>
    </row>
    <row r="26" spans="1:18" x14ac:dyDescent="0.35">
      <c r="A26" s="7" t="s">
        <v>21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9"/>
    </row>
    <row r="27" spans="1:18" ht="26.5" x14ac:dyDescent="0.35">
      <c r="A27" s="5" t="s">
        <v>26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</row>
    <row r="28" spans="1:18" x14ac:dyDescent="0.35">
      <c r="A28" s="7" t="s">
        <v>18</v>
      </c>
      <c r="B28" s="8">
        <v>2</v>
      </c>
      <c r="C28" s="8">
        <v>0</v>
      </c>
      <c r="D28" s="8">
        <v>4</v>
      </c>
      <c r="E28" s="8">
        <v>12</v>
      </c>
      <c r="F28" s="8">
        <v>55</v>
      </c>
      <c r="G28" s="8">
        <v>23</v>
      </c>
      <c r="H28" s="8">
        <v>14</v>
      </c>
      <c r="I28" s="8">
        <v>1</v>
      </c>
      <c r="J28" s="8">
        <v>0</v>
      </c>
      <c r="K28" s="8">
        <v>0</v>
      </c>
      <c r="L28" s="8">
        <v>116</v>
      </c>
      <c r="M28" s="8">
        <v>1</v>
      </c>
      <c r="N28" s="8">
        <v>2</v>
      </c>
      <c r="O28" s="8">
        <v>90</v>
      </c>
      <c r="P28" s="8">
        <v>8</v>
      </c>
      <c r="Q28" s="8">
        <v>45</v>
      </c>
      <c r="R28" s="8">
        <f t="shared" ref="R28:R30" si="10">SUM(B28:Q28)</f>
        <v>373</v>
      </c>
    </row>
    <row r="29" spans="1:18" x14ac:dyDescent="0.35">
      <c r="A29" s="7" t="s">
        <v>19</v>
      </c>
      <c r="B29" s="8">
        <v>0</v>
      </c>
      <c r="C29" s="8">
        <v>0</v>
      </c>
      <c r="D29" s="8">
        <v>0</v>
      </c>
      <c r="E29" s="8">
        <v>1</v>
      </c>
      <c r="F29" s="8">
        <v>2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1</v>
      </c>
      <c r="Q29" s="8">
        <v>0</v>
      </c>
      <c r="R29" s="8">
        <f t="shared" si="10"/>
        <v>4</v>
      </c>
    </row>
    <row r="30" spans="1:18" x14ac:dyDescent="0.35">
      <c r="A30" s="7" t="s">
        <v>20</v>
      </c>
      <c r="B30" s="8">
        <f>IF(B29="","",B28-B29)</f>
        <v>2</v>
      </c>
      <c r="C30" s="8">
        <f t="shared" ref="C30:P30" si="11">IF(C29="","",C28-C29)</f>
        <v>0</v>
      </c>
      <c r="D30" s="8">
        <f t="shared" si="11"/>
        <v>4</v>
      </c>
      <c r="E30" s="8">
        <f t="shared" si="11"/>
        <v>11</v>
      </c>
      <c r="F30" s="8">
        <f t="shared" si="11"/>
        <v>53</v>
      </c>
      <c r="G30" s="8">
        <f t="shared" si="11"/>
        <v>23</v>
      </c>
      <c r="H30" s="8">
        <f t="shared" si="11"/>
        <v>14</v>
      </c>
      <c r="I30" s="8">
        <f t="shared" si="11"/>
        <v>1</v>
      </c>
      <c r="J30" s="8">
        <f t="shared" si="11"/>
        <v>0</v>
      </c>
      <c r="K30" s="8">
        <f t="shared" si="11"/>
        <v>0</v>
      </c>
      <c r="L30" s="8">
        <f t="shared" si="11"/>
        <v>116</v>
      </c>
      <c r="M30" s="8">
        <f t="shared" si="11"/>
        <v>1</v>
      </c>
      <c r="N30" s="8">
        <f t="shared" si="11"/>
        <v>2</v>
      </c>
      <c r="O30" s="8">
        <f t="shared" si="11"/>
        <v>90</v>
      </c>
      <c r="P30" s="8">
        <f t="shared" si="11"/>
        <v>7</v>
      </c>
      <c r="Q30" s="8">
        <v>45</v>
      </c>
      <c r="R30" s="8">
        <f t="shared" si="10"/>
        <v>369</v>
      </c>
    </row>
    <row r="31" spans="1:18" x14ac:dyDescent="0.35">
      <c r="A31" s="7" t="s">
        <v>21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9"/>
    </row>
    <row r="32" spans="1:18" ht="30" customHeight="1" x14ac:dyDescent="0.35">
      <c r="A32" s="10" t="s">
        <v>27</v>
      </c>
      <c r="B32" s="8">
        <v>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f t="shared" ref="R32:R35" si="12">SUM(B32:Q32)</f>
        <v>0</v>
      </c>
    </row>
    <row r="33" spans="1:18" x14ac:dyDescent="0.35">
      <c r="A33" s="11" t="s">
        <v>19</v>
      </c>
      <c r="B33" s="8">
        <f>SUM(B4,B9,B14,B19,B24,B29)</f>
        <v>0</v>
      </c>
      <c r="C33" s="8">
        <f t="shared" ref="C33:P33" si="13">SUM(C4,C9,C14,C19,C24,C29)</f>
        <v>0</v>
      </c>
      <c r="D33" s="8">
        <f t="shared" si="13"/>
        <v>2</v>
      </c>
      <c r="E33" s="8">
        <f t="shared" si="13"/>
        <v>18</v>
      </c>
      <c r="F33" s="8">
        <f t="shared" si="13"/>
        <v>51</v>
      </c>
      <c r="G33" s="8">
        <f t="shared" si="13"/>
        <v>0</v>
      </c>
      <c r="H33" s="8">
        <f t="shared" si="13"/>
        <v>10</v>
      </c>
      <c r="I33" s="8">
        <f t="shared" si="13"/>
        <v>0</v>
      </c>
      <c r="J33" s="8">
        <f t="shared" si="13"/>
        <v>0</v>
      </c>
      <c r="K33" s="8">
        <f t="shared" si="13"/>
        <v>0</v>
      </c>
      <c r="L33" s="8">
        <f t="shared" si="13"/>
        <v>6</v>
      </c>
      <c r="M33" s="8">
        <f t="shared" si="13"/>
        <v>0</v>
      </c>
      <c r="N33" s="8">
        <f t="shared" si="13"/>
        <v>1</v>
      </c>
      <c r="O33" s="8">
        <f t="shared" si="13"/>
        <v>0</v>
      </c>
      <c r="P33" s="8">
        <f t="shared" si="13"/>
        <v>1</v>
      </c>
      <c r="Q33" s="8">
        <v>0</v>
      </c>
      <c r="R33" s="8">
        <f t="shared" si="12"/>
        <v>89</v>
      </c>
    </row>
    <row r="34" spans="1:18" x14ac:dyDescent="0.35">
      <c r="A34" s="1" t="s">
        <v>28</v>
      </c>
      <c r="B34" s="8">
        <f>SUM(B3,B8,B13,B18,B23,B28,B32)</f>
        <v>54</v>
      </c>
      <c r="C34" s="8">
        <f t="shared" ref="C34:Q34" si="14">SUM(C3,C8,C13,C18,C23,C28,C32)</f>
        <v>21</v>
      </c>
      <c r="D34" s="8">
        <f t="shared" si="14"/>
        <v>134</v>
      </c>
      <c r="E34" s="8">
        <f t="shared" si="14"/>
        <v>124</v>
      </c>
      <c r="F34" s="8">
        <f t="shared" si="14"/>
        <v>2882</v>
      </c>
      <c r="G34" s="8">
        <f t="shared" si="14"/>
        <v>189</v>
      </c>
      <c r="H34" s="8">
        <f t="shared" si="14"/>
        <v>108</v>
      </c>
      <c r="I34" s="8">
        <f t="shared" si="14"/>
        <v>212</v>
      </c>
      <c r="J34" s="8">
        <f t="shared" si="14"/>
        <v>35</v>
      </c>
      <c r="K34" s="8">
        <f t="shared" si="14"/>
        <v>27</v>
      </c>
      <c r="L34" s="8">
        <f t="shared" si="14"/>
        <v>697</v>
      </c>
      <c r="M34" s="8">
        <f t="shared" si="14"/>
        <v>66</v>
      </c>
      <c r="N34" s="8">
        <f t="shared" si="14"/>
        <v>86</v>
      </c>
      <c r="O34" s="8">
        <f t="shared" si="14"/>
        <v>746</v>
      </c>
      <c r="P34" s="8">
        <f t="shared" si="14"/>
        <v>54</v>
      </c>
      <c r="Q34" s="8">
        <f t="shared" si="14"/>
        <v>404</v>
      </c>
      <c r="R34" s="8">
        <f t="shared" si="12"/>
        <v>5839</v>
      </c>
    </row>
    <row r="35" spans="1:18" ht="26" x14ac:dyDescent="0.35">
      <c r="A35" s="1" t="s">
        <v>29</v>
      </c>
      <c r="B35" s="12">
        <v>49778</v>
      </c>
      <c r="C35" s="12">
        <v>18736</v>
      </c>
      <c r="D35" s="12">
        <v>23562</v>
      </c>
      <c r="E35" s="12">
        <v>46942</v>
      </c>
      <c r="F35" s="12">
        <v>318370</v>
      </c>
      <c r="G35" s="12">
        <v>54292</v>
      </c>
      <c r="H35" s="12">
        <v>29577</v>
      </c>
      <c r="I35" s="12">
        <v>48506</v>
      </c>
      <c r="J35" s="12">
        <v>11810</v>
      </c>
      <c r="K35" s="12">
        <v>10453</v>
      </c>
      <c r="L35" s="13">
        <v>85460</v>
      </c>
      <c r="M35" s="12">
        <v>26482</v>
      </c>
      <c r="N35" s="12">
        <v>20313</v>
      </c>
      <c r="O35" s="12">
        <v>104606</v>
      </c>
      <c r="P35" s="12">
        <v>25689</v>
      </c>
      <c r="Q35" s="12">
        <v>306001</v>
      </c>
      <c r="R35" s="12">
        <f t="shared" si="12"/>
        <v>1180577</v>
      </c>
    </row>
    <row r="36" spans="1:18" x14ac:dyDescent="0.35">
      <c r="A36" s="1" t="s">
        <v>30</v>
      </c>
      <c r="B36" s="14">
        <f t="shared" ref="B36:N36" si="15">B34/B35*1000</f>
        <v>1.0848165856402425</v>
      </c>
      <c r="C36" s="14">
        <f t="shared" si="15"/>
        <v>1.1208368915456874</v>
      </c>
      <c r="D36" s="14">
        <f t="shared" si="15"/>
        <v>5.6871233341821572</v>
      </c>
      <c r="E36" s="14">
        <f t="shared" si="15"/>
        <v>2.6415576669080991</v>
      </c>
      <c r="F36" s="14">
        <f t="shared" si="15"/>
        <v>9.0523604610987221</v>
      </c>
      <c r="G36" s="14">
        <f t="shared" si="15"/>
        <v>3.4811758638473438</v>
      </c>
      <c r="H36" s="14">
        <f t="shared" si="15"/>
        <v>3.6514859519221017</v>
      </c>
      <c r="I36" s="14">
        <f t="shared" si="15"/>
        <v>4.3705933286603722</v>
      </c>
      <c r="J36" s="14">
        <f t="shared" si="15"/>
        <v>2.9635901778154108</v>
      </c>
      <c r="K36" s="14">
        <f t="shared" si="15"/>
        <v>2.5829905290347268</v>
      </c>
      <c r="L36" s="14">
        <f t="shared" si="15"/>
        <v>8.1558623917622288</v>
      </c>
      <c r="M36" s="14">
        <f t="shared" si="15"/>
        <v>2.4922588928328677</v>
      </c>
      <c r="N36" s="14">
        <f t="shared" si="15"/>
        <v>4.2337419386599722</v>
      </c>
      <c r="O36" s="14">
        <f>O34/O35*1000</f>
        <v>7.1315220924229967</v>
      </c>
      <c r="P36" s="14">
        <f>P34/P35*1000</f>
        <v>2.1020670325820392</v>
      </c>
      <c r="Q36" s="14">
        <f>Q34/Q35*1000</f>
        <v>1.3202571233427343</v>
      </c>
      <c r="R36" s="14">
        <f>R34/R35*1000</f>
        <v>4.9458866300122732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0B992-C17F-4746-AE27-D7009BF60D84}">
  <sheetPr codeName="Sheet3"/>
  <dimension ref="A1:T30"/>
  <sheetViews>
    <sheetView showGridLines="0" tabSelected="1" zoomScaleNormal="100" workbookViewId="0">
      <selection activeCell="J35" sqref="J35"/>
    </sheetView>
  </sheetViews>
  <sheetFormatPr defaultRowHeight="14.5" x14ac:dyDescent="0.35"/>
  <cols>
    <col min="1" max="1" width="33" style="4" bestFit="1" customWidth="1"/>
    <col min="2" max="2" width="10.81640625" style="4" customWidth="1"/>
    <col min="3" max="3" width="9.1796875" style="4"/>
    <col min="4" max="4" width="9.7265625" style="4" customWidth="1"/>
    <col min="5" max="5" width="11.26953125" style="4" customWidth="1"/>
    <col min="6" max="8" width="9.1796875" style="4"/>
    <col min="9" max="9" width="8.1796875" style="4" customWidth="1"/>
    <col min="10" max="10" width="7.81640625" style="4" customWidth="1"/>
    <col min="11" max="13" width="9.1796875" style="4"/>
    <col min="14" max="15" width="10.1796875" style="4" customWidth="1"/>
    <col min="16" max="16" width="10.81640625" style="4" customWidth="1"/>
    <col min="17" max="257" width="9.1796875" style="4"/>
    <col min="258" max="258" width="26.7265625" style="4" customWidth="1"/>
    <col min="259" max="513" width="9.1796875" style="4"/>
    <col min="514" max="514" width="26.7265625" style="4" customWidth="1"/>
    <col min="515" max="769" width="9.1796875" style="4"/>
    <col min="770" max="770" width="26.7265625" style="4" customWidth="1"/>
    <col min="771" max="1025" width="9.1796875" style="4"/>
    <col min="1026" max="1026" width="26.7265625" style="4" customWidth="1"/>
    <col min="1027" max="1281" width="9.1796875" style="4"/>
    <col min="1282" max="1282" width="26.7265625" style="4" customWidth="1"/>
    <col min="1283" max="1537" width="9.1796875" style="4"/>
    <col min="1538" max="1538" width="26.7265625" style="4" customWidth="1"/>
    <col min="1539" max="1793" width="9.1796875" style="4"/>
    <col min="1794" max="1794" width="26.7265625" style="4" customWidth="1"/>
    <col min="1795" max="2049" width="9.1796875" style="4"/>
    <col min="2050" max="2050" width="26.7265625" style="4" customWidth="1"/>
    <col min="2051" max="2305" width="9.1796875" style="4"/>
    <col min="2306" max="2306" width="26.7265625" style="4" customWidth="1"/>
    <col min="2307" max="2561" width="9.1796875" style="4"/>
    <col min="2562" max="2562" width="26.7265625" style="4" customWidth="1"/>
    <col min="2563" max="2817" width="9.1796875" style="4"/>
    <col min="2818" max="2818" width="26.7265625" style="4" customWidth="1"/>
    <col min="2819" max="3073" width="9.1796875" style="4"/>
    <col min="3074" max="3074" width="26.7265625" style="4" customWidth="1"/>
    <col min="3075" max="3329" width="9.1796875" style="4"/>
    <col min="3330" max="3330" width="26.7265625" style="4" customWidth="1"/>
    <col min="3331" max="3585" width="9.1796875" style="4"/>
    <col min="3586" max="3586" width="26.7265625" style="4" customWidth="1"/>
    <col min="3587" max="3841" width="9.1796875" style="4"/>
    <col min="3842" max="3842" width="26.7265625" style="4" customWidth="1"/>
    <col min="3843" max="4097" width="9.1796875" style="4"/>
    <col min="4098" max="4098" width="26.7265625" style="4" customWidth="1"/>
    <col min="4099" max="4353" width="9.1796875" style="4"/>
    <col min="4354" max="4354" width="26.7265625" style="4" customWidth="1"/>
    <col min="4355" max="4609" width="9.1796875" style="4"/>
    <col min="4610" max="4610" width="26.7265625" style="4" customWidth="1"/>
    <col min="4611" max="4865" width="9.1796875" style="4"/>
    <col min="4866" max="4866" width="26.7265625" style="4" customWidth="1"/>
    <col min="4867" max="5121" width="9.1796875" style="4"/>
    <col min="5122" max="5122" width="26.7265625" style="4" customWidth="1"/>
    <col min="5123" max="5377" width="9.1796875" style="4"/>
    <col min="5378" max="5378" width="26.7265625" style="4" customWidth="1"/>
    <col min="5379" max="5633" width="9.1796875" style="4"/>
    <col min="5634" max="5634" width="26.7265625" style="4" customWidth="1"/>
    <col min="5635" max="5889" width="9.1796875" style="4"/>
    <col min="5890" max="5890" width="26.7265625" style="4" customWidth="1"/>
    <col min="5891" max="6145" width="9.1796875" style="4"/>
    <col min="6146" max="6146" width="26.7265625" style="4" customWidth="1"/>
    <col min="6147" max="6401" width="9.1796875" style="4"/>
    <col min="6402" max="6402" width="26.7265625" style="4" customWidth="1"/>
    <col min="6403" max="6657" width="9.1796875" style="4"/>
    <col min="6658" max="6658" width="26.7265625" style="4" customWidth="1"/>
    <col min="6659" max="6913" width="9.1796875" style="4"/>
    <col min="6914" max="6914" width="26.7265625" style="4" customWidth="1"/>
    <col min="6915" max="7169" width="9.1796875" style="4"/>
    <col min="7170" max="7170" width="26.7265625" style="4" customWidth="1"/>
    <col min="7171" max="7425" width="9.1796875" style="4"/>
    <col min="7426" max="7426" width="26.7265625" style="4" customWidth="1"/>
    <col min="7427" max="7681" width="9.1796875" style="4"/>
    <col min="7682" max="7682" width="26.7265625" style="4" customWidth="1"/>
    <col min="7683" max="7937" width="9.1796875" style="4"/>
    <col min="7938" max="7938" width="26.7265625" style="4" customWidth="1"/>
    <col min="7939" max="8193" width="9.1796875" style="4"/>
    <col min="8194" max="8194" width="26.7265625" style="4" customWidth="1"/>
    <col min="8195" max="8449" width="9.1796875" style="4"/>
    <col min="8450" max="8450" width="26.7265625" style="4" customWidth="1"/>
    <col min="8451" max="8705" width="9.1796875" style="4"/>
    <col min="8706" max="8706" width="26.7265625" style="4" customWidth="1"/>
    <col min="8707" max="8961" width="9.1796875" style="4"/>
    <col min="8962" max="8962" width="26.7265625" style="4" customWidth="1"/>
    <col min="8963" max="9217" width="9.1796875" style="4"/>
    <col min="9218" max="9218" width="26.7265625" style="4" customWidth="1"/>
    <col min="9219" max="9473" width="9.1796875" style="4"/>
    <col min="9474" max="9474" width="26.7265625" style="4" customWidth="1"/>
    <col min="9475" max="9729" width="9.1796875" style="4"/>
    <col min="9730" max="9730" width="26.7265625" style="4" customWidth="1"/>
    <col min="9731" max="9985" width="9.1796875" style="4"/>
    <col min="9986" max="9986" width="26.7265625" style="4" customWidth="1"/>
    <col min="9987" max="10241" width="9.1796875" style="4"/>
    <col min="10242" max="10242" width="26.7265625" style="4" customWidth="1"/>
    <col min="10243" max="10497" width="9.1796875" style="4"/>
    <col min="10498" max="10498" width="26.7265625" style="4" customWidth="1"/>
    <col min="10499" max="10753" width="9.1796875" style="4"/>
    <col min="10754" max="10754" width="26.7265625" style="4" customWidth="1"/>
    <col min="10755" max="11009" width="9.1796875" style="4"/>
    <col min="11010" max="11010" width="26.7265625" style="4" customWidth="1"/>
    <col min="11011" max="11265" width="9.1796875" style="4"/>
    <col min="11266" max="11266" width="26.7265625" style="4" customWidth="1"/>
    <col min="11267" max="11521" width="9.1796875" style="4"/>
    <col min="11522" max="11522" width="26.7265625" style="4" customWidth="1"/>
    <col min="11523" max="11777" width="9.1796875" style="4"/>
    <col min="11778" max="11778" width="26.7265625" style="4" customWidth="1"/>
    <col min="11779" max="12033" width="9.1796875" style="4"/>
    <col min="12034" max="12034" width="26.7265625" style="4" customWidth="1"/>
    <col min="12035" max="12289" width="9.1796875" style="4"/>
    <col min="12290" max="12290" width="26.7265625" style="4" customWidth="1"/>
    <col min="12291" max="12545" width="9.1796875" style="4"/>
    <col min="12546" max="12546" width="26.7265625" style="4" customWidth="1"/>
    <col min="12547" max="12801" width="9.1796875" style="4"/>
    <col min="12802" max="12802" width="26.7265625" style="4" customWidth="1"/>
    <col min="12803" max="13057" width="9.1796875" style="4"/>
    <col min="13058" max="13058" width="26.7265625" style="4" customWidth="1"/>
    <col min="13059" max="13313" width="9.1796875" style="4"/>
    <col min="13314" max="13314" width="26.7265625" style="4" customWidth="1"/>
    <col min="13315" max="13569" width="9.1796875" style="4"/>
    <col min="13570" max="13570" width="26.7265625" style="4" customWidth="1"/>
    <col min="13571" max="13825" width="9.1796875" style="4"/>
    <col min="13826" max="13826" width="26.7265625" style="4" customWidth="1"/>
    <col min="13827" max="14081" width="9.1796875" style="4"/>
    <col min="14082" max="14082" width="26.7265625" style="4" customWidth="1"/>
    <col min="14083" max="14337" width="9.1796875" style="4"/>
    <col min="14338" max="14338" width="26.7265625" style="4" customWidth="1"/>
    <col min="14339" max="14593" width="9.1796875" style="4"/>
    <col min="14594" max="14594" width="26.7265625" style="4" customWidth="1"/>
    <col min="14595" max="14849" width="9.1796875" style="4"/>
    <col min="14850" max="14850" width="26.7265625" style="4" customWidth="1"/>
    <col min="14851" max="15105" width="9.1796875" style="4"/>
    <col min="15106" max="15106" width="26.7265625" style="4" customWidth="1"/>
    <col min="15107" max="15361" width="9.1796875" style="4"/>
    <col min="15362" max="15362" width="26.7265625" style="4" customWidth="1"/>
    <col min="15363" max="15617" width="9.1796875" style="4"/>
    <col min="15618" max="15618" width="26.7265625" style="4" customWidth="1"/>
    <col min="15619" max="15873" width="9.1796875" style="4"/>
    <col min="15874" max="15874" width="26.7265625" style="4" customWidth="1"/>
    <col min="15875" max="16129" width="9.1796875" style="4"/>
    <col min="16130" max="16130" width="26.7265625" style="4" customWidth="1"/>
    <col min="16131" max="16384" width="9.1796875" style="4"/>
  </cols>
  <sheetData>
    <row r="1" spans="1:19" ht="26" x14ac:dyDescent="0.35">
      <c r="A1" s="15" t="s">
        <v>31</v>
      </c>
      <c r="B1" s="2" t="s">
        <v>12</v>
      </c>
      <c r="C1" s="3" t="s">
        <v>0</v>
      </c>
      <c r="D1" s="2" t="s">
        <v>32</v>
      </c>
      <c r="E1" s="3" t="s">
        <v>2</v>
      </c>
      <c r="F1" s="2" t="s">
        <v>3</v>
      </c>
      <c r="G1" s="2" t="s">
        <v>4</v>
      </c>
      <c r="H1" s="3" t="s">
        <v>33</v>
      </c>
      <c r="I1" s="2" t="s">
        <v>6</v>
      </c>
      <c r="J1" s="2" t="s">
        <v>8</v>
      </c>
      <c r="K1" s="3" t="s">
        <v>7</v>
      </c>
      <c r="L1" s="2" t="s">
        <v>34</v>
      </c>
      <c r="M1" s="3" t="s">
        <v>35</v>
      </c>
      <c r="N1" s="3" t="s">
        <v>36</v>
      </c>
      <c r="O1" s="3" t="s">
        <v>37</v>
      </c>
      <c r="P1" s="2" t="s">
        <v>11</v>
      </c>
      <c r="Q1" s="3" t="s">
        <v>14</v>
      </c>
      <c r="R1" s="3" t="s">
        <v>15</v>
      </c>
      <c r="S1" s="3" t="s">
        <v>16</v>
      </c>
    </row>
    <row r="2" spans="1:19" x14ac:dyDescent="0.35">
      <c r="A2" s="5" t="s">
        <v>17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pans="1:19" x14ac:dyDescent="0.35">
      <c r="A3" s="7" t="s">
        <v>18</v>
      </c>
      <c r="B3" s="8">
        <v>28</v>
      </c>
      <c r="C3" s="8">
        <v>6</v>
      </c>
      <c r="D3" s="8">
        <v>13</v>
      </c>
      <c r="E3" s="8">
        <v>36</v>
      </c>
      <c r="F3" s="8">
        <v>58</v>
      </c>
      <c r="G3" s="8">
        <v>714</v>
      </c>
      <c r="H3" s="8">
        <v>47</v>
      </c>
      <c r="I3" s="8">
        <v>32</v>
      </c>
      <c r="J3" s="8">
        <v>8</v>
      </c>
      <c r="K3" s="8">
        <v>70</v>
      </c>
      <c r="L3" s="8">
        <v>135</v>
      </c>
      <c r="M3" s="8">
        <v>169</v>
      </c>
      <c r="N3" s="8">
        <v>54</v>
      </c>
      <c r="O3" s="8">
        <v>19</v>
      </c>
      <c r="P3" s="8">
        <v>126</v>
      </c>
      <c r="Q3" s="8">
        <v>31</v>
      </c>
      <c r="R3" s="8">
        <v>13</v>
      </c>
      <c r="S3" s="8">
        <f>SUM(B3:R3)</f>
        <v>1559</v>
      </c>
    </row>
    <row r="4" spans="1:19" x14ac:dyDescent="0.35">
      <c r="A4" s="7" t="s">
        <v>19</v>
      </c>
      <c r="B4" s="8">
        <v>0</v>
      </c>
      <c r="C4" s="8">
        <v>0</v>
      </c>
      <c r="D4" s="8">
        <v>0</v>
      </c>
      <c r="E4" s="8">
        <v>1</v>
      </c>
      <c r="F4" s="8">
        <v>0</v>
      </c>
      <c r="G4" s="8">
        <v>62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7</v>
      </c>
      <c r="O4" s="8">
        <v>0</v>
      </c>
      <c r="P4" s="8">
        <v>0</v>
      </c>
      <c r="Q4" s="8">
        <v>1</v>
      </c>
      <c r="R4" s="8">
        <v>0</v>
      </c>
      <c r="S4" s="8">
        <f t="shared" ref="S4:S5" si="0">SUM(B4:R4)</f>
        <v>71</v>
      </c>
    </row>
    <row r="5" spans="1:19" x14ac:dyDescent="0.35">
      <c r="A5" s="7" t="s">
        <v>20</v>
      </c>
      <c r="B5" s="8">
        <v>28</v>
      </c>
      <c r="C5" s="8">
        <v>6</v>
      </c>
      <c r="D5" s="8">
        <v>13</v>
      </c>
      <c r="E5" s="8">
        <v>35</v>
      </c>
      <c r="F5" s="8">
        <v>58</v>
      </c>
      <c r="G5" s="8">
        <v>652</v>
      </c>
      <c r="H5" s="8">
        <v>47</v>
      </c>
      <c r="I5" s="8">
        <v>32</v>
      </c>
      <c r="J5" s="8">
        <v>8</v>
      </c>
      <c r="K5" s="8">
        <v>70</v>
      </c>
      <c r="L5" s="8">
        <v>135</v>
      </c>
      <c r="M5" s="8">
        <v>169</v>
      </c>
      <c r="N5" s="8">
        <v>47</v>
      </c>
      <c r="O5" s="8">
        <v>19</v>
      </c>
      <c r="P5" s="8">
        <v>126</v>
      </c>
      <c r="Q5" s="8">
        <v>30</v>
      </c>
      <c r="R5" s="8">
        <v>13</v>
      </c>
      <c r="S5" s="8">
        <f t="shared" si="0"/>
        <v>1488</v>
      </c>
    </row>
    <row r="6" spans="1:19" ht="26.5" x14ac:dyDescent="0.35">
      <c r="A6" s="5" t="s">
        <v>22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x14ac:dyDescent="0.35">
      <c r="A7" s="7" t="s">
        <v>18</v>
      </c>
      <c r="B7" s="8">
        <v>34</v>
      </c>
      <c r="C7" s="8">
        <v>25</v>
      </c>
      <c r="D7" s="8">
        <v>10</v>
      </c>
      <c r="E7" s="8">
        <v>35</v>
      </c>
      <c r="F7" s="8">
        <v>103</v>
      </c>
      <c r="G7" s="8">
        <v>503</v>
      </c>
      <c r="H7" s="8">
        <v>139</v>
      </c>
      <c r="I7" s="8">
        <v>31</v>
      </c>
      <c r="J7" s="8">
        <v>6</v>
      </c>
      <c r="K7" s="8">
        <v>30</v>
      </c>
      <c r="L7" s="8">
        <v>144</v>
      </c>
      <c r="M7" s="8">
        <v>89</v>
      </c>
      <c r="N7" s="8">
        <v>46</v>
      </c>
      <c r="O7" s="8">
        <v>12</v>
      </c>
      <c r="P7" s="8">
        <v>21</v>
      </c>
      <c r="Q7" s="8">
        <v>26</v>
      </c>
      <c r="R7" s="8">
        <v>2</v>
      </c>
      <c r="S7" s="8">
        <f t="shared" ref="S7:S9" si="1">SUM(B7:R7)</f>
        <v>1256</v>
      </c>
    </row>
    <row r="8" spans="1:19" x14ac:dyDescent="0.35">
      <c r="A8" s="7" t="s">
        <v>19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35</v>
      </c>
      <c r="H8" s="8">
        <v>0</v>
      </c>
      <c r="I8" s="8">
        <v>0</v>
      </c>
      <c r="J8" s="8">
        <v>0</v>
      </c>
      <c r="K8" s="8">
        <v>0</v>
      </c>
      <c r="L8" s="8">
        <v>1</v>
      </c>
      <c r="M8" s="8">
        <v>3</v>
      </c>
      <c r="N8" s="8">
        <v>5</v>
      </c>
      <c r="O8" s="8">
        <v>0</v>
      </c>
      <c r="P8" s="8">
        <v>0</v>
      </c>
      <c r="Q8" s="8">
        <v>1</v>
      </c>
      <c r="R8" s="8">
        <v>0</v>
      </c>
      <c r="S8" s="8">
        <f t="shared" si="1"/>
        <v>45</v>
      </c>
    </row>
    <row r="9" spans="1:19" x14ac:dyDescent="0.35">
      <c r="A9" s="7" t="s">
        <v>20</v>
      </c>
      <c r="B9" s="8">
        <v>34</v>
      </c>
      <c r="C9" s="8">
        <v>25</v>
      </c>
      <c r="D9" s="8">
        <v>10</v>
      </c>
      <c r="E9" s="8">
        <v>35</v>
      </c>
      <c r="F9" s="8">
        <v>103</v>
      </c>
      <c r="G9" s="8">
        <v>468</v>
      </c>
      <c r="H9" s="8">
        <v>139</v>
      </c>
      <c r="I9" s="8">
        <v>31</v>
      </c>
      <c r="J9" s="8">
        <v>6</v>
      </c>
      <c r="K9" s="8">
        <v>30</v>
      </c>
      <c r="L9" s="8">
        <v>143</v>
      </c>
      <c r="M9" s="8">
        <v>86</v>
      </c>
      <c r="N9" s="8">
        <v>41</v>
      </c>
      <c r="O9" s="8">
        <v>12</v>
      </c>
      <c r="P9" s="8">
        <v>21</v>
      </c>
      <c r="Q9" s="8">
        <v>25</v>
      </c>
      <c r="R9" s="8">
        <v>2</v>
      </c>
      <c r="S9" s="8">
        <f t="shared" si="1"/>
        <v>1211</v>
      </c>
    </row>
    <row r="10" spans="1:19" x14ac:dyDescent="0.35">
      <c r="A10" s="5" t="s">
        <v>23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19" x14ac:dyDescent="0.35">
      <c r="A11" s="7" t="s">
        <v>18</v>
      </c>
      <c r="B11" s="8">
        <v>10</v>
      </c>
      <c r="C11" s="8">
        <v>2</v>
      </c>
      <c r="D11" s="8">
        <v>6</v>
      </c>
      <c r="E11" s="8">
        <v>3</v>
      </c>
      <c r="F11" s="8">
        <v>19</v>
      </c>
      <c r="G11" s="8">
        <v>89</v>
      </c>
      <c r="H11" s="8">
        <v>32</v>
      </c>
      <c r="I11" s="8">
        <v>2</v>
      </c>
      <c r="J11" s="8">
        <v>1</v>
      </c>
      <c r="K11" s="8">
        <v>18</v>
      </c>
      <c r="L11" s="8">
        <v>75</v>
      </c>
      <c r="M11" s="8">
        <v>55</v>
      </c>
      <c r="N11" s="8">
        <v>12</v>
      </c>
      <c r="O11" s="8">
        <v>5</v>
      </c>
      <c r="P11" s="8">
        <v>8</v>
      </c>
      <c r="Q11" s="8">
        <v>4</v>
      </c>
      <c r="R11" s="8">
        <v>3</v>
      </c>
      <c r="S11" s="8">
        <f t="shared" ref="S11:S13" si="2">SUM(B11:R11)</f>
        <v>344</v>
      </c>
    </row>
    <row r="12" spans="1:19" x14ac:dyDescent="0.35">
      <c r="A12" s="7" t="s">
        <v>19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8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f t="shared" si="2"/>
        <v>8</v>
      </c>
    </row>
    <row r="13" spans="1:19" x14ac:dyDescent="0.35">
      <c r="A13" s="7" t="s">
        <v>20</v>
      </c>
      <c r="B13" s="8">
        <v>10</v>
      </c>
      <c r="C13" s="8">
        <v>2</v>
      </c>
      <c r="D13" s="8">
        <v>6</v>
      </c>
      <c r="E13" s="8">
        <v>3</v>
      </c>
      <c r="F13" s="8">
        <v>19</v>
      </c>
      <c r="G13" s="8">
        <v>81</v>
      </c>
      <c r="H13" s="8">
        <v>32</v>
      </c>
      <c r="I13" s="8">
        <v>2</v>
      </c>
      <c r="J13" s="8">
        <v>1</v>
      </c>
      <c r="K13" s="8">
        <v>18</v>
      </c>
      <c r="L13" s="8">
        <v>75</v>
      </c>
      <c r="M13" s="8">
        <v>55</v>
      </c>
      <c r="N13" s="8">
        <v>12</v>
      </c>
      <c r="O13" s="8">
        <v>5</v>
      </c>
      <c r="P13" s="8">
        <v>8</v>
      </c>
      <c r="Q13" s="8">
        <v>4</v>
      </c>
      <c r="R13" s="8">
        <v>3</v>
      </c>
      <c r="S13" s="8">
        <f t="shared" si="2"/>
        <v>336</v>
      </c>
    </row>
    <row r="14" spans="1:19" x14ac:dyDescent="0.35">
      <c r="A14" s="5" t="s">
        <v>24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 x14ac:dyDescent="0.35">
      <c r="A15" s="7" t="s">
        <v>18</v>
      </c>
      <c r="B15" s="8">
        <v>18</v>
      </c>
      <c r="C15" s="8">
        <v>7</v>
      </c>
      <c r="D15" s="8">
        <v>1</v>
      </c>
      <c r="E15" s="8">
        <v>9</v>
      </c>
      <c r="F15" s="8">
        <v>20</v>
      </c>
      <c r="G15" s="8">
        <v>287</v>
      </c>
      <c r="H15" s="8">
        <v>31</v>
      </c>
      <c r="I15" s="8">
        <v>7</v>
      </c>
      <c r="J15" s="8">
        <v>3</v>
      </c>
      <c r="K15" s="8">
        <v>5</v>
      </c>
      <c r="L15" s="8">
        <v>52</v>
      </c>
      <c r="M15" s="8">
        <v>53</v>
      </c>
      <c r="N15" s="8">
        <v>4</v>
      </c>
      <c r="O15" s="8">
        <v>5</v>
      </c>
      <c r="P15" s="8">
        <v>11</v>
      </c>
      <c r="Q15" s="8">
        <v>12</v>
      </c>
      <c r="R15" s="8">
        <v>24</v>
      </c>
      <c r="S15" s="8">
        <f t="shared" ref="S15:S17" si="3">SUM(B15:R15)</f>
        <v>549</v>
      </c>
    </row>
    <row r="16" spans="1:19" x14ac:dyDescent="0.35">
      <c r="A16" s="7" t="s">
        <v>19</v>
      </c>
      <c r="B16" s="8">
        <v>0</v>
      </c>
      <c r="C16" s="8">
        <v>0</v>
      </c>
      <c r="D16" s="8">
        <v>0</v>
      </c>
      <c r="E16" s="8">
        <v>1</v>
      </c>
      <c r="F16" s="8">
        <v>0</v>
      </c>
      <c r="G16" s="8">
        <v>24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5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f t="shared" si="3"/>
        <v>30</v>
      </c>
    </row>
    <row r="17" spans="1:20" x14ac:dyDescent="0.35">
      <c r="A17" s="7" t="s">
        <v>20</v>
      </c>
      <c r="B17" s="8">
        <v>18</v>
      </c>
      <c r="C17" s="8">
        <v>7</v>
      </c>
      <c r="D17" s="8">
        <v>1</v>
      </c>
      <c r="E17" s="8">
        <v>8</v>
      </c>
      <c r="F17" s="8">
        <v>20</v>
      </c>
      <c r="G17" s="8">
        <v>263</v>
      </c>
      <c r="H17" s="8">
        <v>31</v>
      </c>
      <c r="I17" s="8">
        <v>7</v>
      </c>
      <c r="J17" s="8">
        <v>3</v>
      </c>
      <c r="K17" s="8">
        <v>5</v>
      </c>
      <c r="L17" s="8">
        <v>52</v>
      </c>
      <c r="M17" s="8">
        <v>48</v>
      </c>
      <c r="N17" s="8">
        <v>4</v>
      </c>
      <c r="O17" s="8">
        <v>5</v>
      </c>
      <c r="P17" s="8">
        <v>11</v>
      </c>
      <c r="Q17" s="8">
        <v>12</v>
      </c>
      <c r="R17" s="8">
        <v>24</v>
      </c>
      <c r="S17" s="8">
        <f t="shared" si="3"/>
        <v>519</v>
      </c>
    </row>
    <row r="18" spans="1:20" x14ac:dyDescent="0.35">
      <c r="A18" s="5" t="s">
        <v>25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20" x14ac:dyDescent="0.35">
      <c r="A19" s="7" t="s">
        <v>18</v>
      </c>
      <c r="B19" s="8">
        <v>2</v>
      </c>
      <c r="C19" s="8">
        <v>2</v>
      </c>
      <c r="D19" s="8">
        <v>0</v>
      </c>
      <c r="E19" s="8">
        <v>3</v>
      </c>
      <c r="F19" s="8">
        <v>6</v>
      </c>
      <c r="G19" s="8">
        <v>53</v>
      </c>
      <c r="H19" s="8">
        <v>35</v>
      </c>
      <c r="I19" s="8">
        <v>10</v>
      </c>
      <c r="J19" s="8">
        <v>1</v>
      </c>
      <c r="K19" s="8">
        <v>6</v>
      </c>
      <c r="L19" s="8">
        <v>12</v>
      </c>
      <c r="M19" s="8">
        <v>26</v>
      </c>
      <c r="N19" s="8">
        <v>3</v>
      </c>
      <c r="O19" s="8">
        <v>1</v>
      </c>
      <c r="P19" s="8">
        <v>3</v>
      </c>
      <c r="Q19" s="8">
        <v>4</v>
      </c>
      <c r="R19" s="8">
        <v>6</v>
      </c>
      <c r="S19" s="8">
        <f t="shared" ref="S19:S21" si="4">SUM(B19:R19)</f>
        <v>173</v>
      </c>
    </row>
    <row r="20" spans="1:20" x14ac:dyDescent="0.35">
      <c r="A20" s="7" t="s">
        <v>19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5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2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f t="shared" si="4"/>
        <v>7</v>
      </c>
    </row>
    <row r="21" spans="1:20" x14ac:dyDescent="0.35">
      <c r="A21" s="7" t="s">
        <v>20</v>
      </c>
      <c r="B21" s="8">
        <v>2</v>
      </c>
      <c r="C21" s="8">
        <v>2</v>
      </c>
      <c r="D21" s="8">
        <v>0</v>
      </c>
      <c r="E21" s="8">
        <v>3</v>
      </c>
      <c r="F21" s="8">
        <v>6</v>
      </c>
      <c r="G21" s="8">
        <v>48</v>
      </c>
      <c r="H21" s="8">
        <v>35</v>
      </c>
      <c r="I21" s="8">
        <v>10</v>
      </c>
      <c r="J21" s="8">
        <v>1</v>
      </c>
      <c r="K21" s="8">
        <v>6</v>
      </c>
      <c r="L21" s="8">
        <v>12</v>
      </c>
      <c r="M21" s="8">
        <v>24</v>
      </c>
      <c r="N21" s="8">
        <v>3</v>
      </c>
      <c r="O21" s="8">
        <v>1</v>
      </c>
      <c r="P21" s="8">
        <v>3</v>
      </c>
      <c r="Q21" s="8">
        <v>4</v>
      </c>
      <c r="R21" s="8">
        <v>6</v>
      </c>
      <c r="S21" s="8">
        <f t="shared" si="4"/>
        <v>166</v>
      </c>
    </row>
    <row r="22" spans="1:20" x14ac:dyDescent="0.35">
      <c r="A22" s="5" t="s">
        <v>26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</row>
    <row r="23" spans="1:20" x14ac:dyDescent="0.35">
      <c r="A23" s="7" t="s">
        <v>18</v>
      </c>
      <c r="B23" s="8">
        <v>4</v>
      </c>
      <c r="C23" s="8">
        <v>1</v>
      </c>
      <c r="D23" s="8">
        <v>2</v>
      </c>
      <c r="E23" s="8">
        <v>13</v>
      </c>
      <c r="F23" s="8">
        <v>13</v>
      </c>
      <c r="G23" s="8">
        <v>73</v>
      </c>
      <c r="H23" s="8">
        <v>17</v>
      </c>
      <c r="I23" s="8">
        <v>7</v>
      </c>
      <c r="J23" s="8">
        <v>2</v>
      </c>
      <c r="K23" s="8">
        <v>12</v>
      </c>
      <c r="L23" s="8">
        <v>12</v>
      </c>
      <c r="M23" s="8">
        <v>7</v>
      </c>
      <c r="N23" s="8">
        <v>55</v>
      </c>
      <c r="O23" s="8">
        <v>24</v>
      </c>
      <c r="P23" s="8">
        <v>0</v>
      </c>
      <c r="Q23" s="8">
        <v>12</v>
      </c>
      <c r="R23" s="8">
        <v>127</v>
      </c>
      <c r="S23" s="8">
        <f t="shared" ref="S23" si="5">SUM(B23:R23)</f>
        <v>381</v>
      </c>
    </row>
    <row r="24" spans="1:20" x14ac:dyDescent="0.35">
      <c r="A24" s="7" t="s">
        <v>19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</row>
    <row r="25" spans="1:20" x14ac:dyDescent="0.35">
      <c r="A25" s="7" t="s">
        <v>20</v>
      </c>
      <c r="B25" s="8">
        <v>4</v>
      </c>
      <c r="C25" s="8">
        <v>0</v>
      </c>
      <c r="D25" s="8">
        <v>2</v>
      </c>
      <c r="E25" s="8">
        <v>13</v>
      </c>
      <c r="F25" s="8">
        <v>12</v>
      </c>
      <c r="G25" s="8">
        <v>69</v>
      </c>
      <c r="H25" s="8">
        <v>15</v>
      </c>
      <c r="I25" s="8">
        <v>7</v>
      </c>
      <c r="J25" s="8">
        <v>2</v>
      </c>
      <c r="K25" s="8">
        <v>9</v>
      </c>
      <c r="L25" s="8">
        <v>12</v>
      </c>
      <c r="M25" s="8">
        <v>7</v>
      </c>
      <c r="N25" s="8">
        <v>55</v>
      </c>
      <c r="O25" s="8">
        <v>24</v>
      </c>
      <c r="P25" s="8">
        <v>0</v>
      </c>
      <c r="Q25" s="8">
        <v>8</v>
      </c>
      <c r="R25" s="8">
        <v>127</v>
      </c>
      <c r="S25" s="8">
        <v>370</v>
      </c>
    </row>
    <row r="26" spans="1:20" ht="30" customHeight="1" x14ac:dyDescent="0.35">
      <c r="A26" s="10" t="s">
        <v>27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f t="shared" ref="S26:S28" si="6">SUM(B26:R26)</f>
        <v>0</v>
      </c>
    </row>
    <row r="27" spans="1:20" x14ac:dyDescent="0.35">
      <c r="A27" s="11" t="s">
        <v>19</v>
      </c>
      <c r="B27" s="8">
        <v>0</v>
      </c>
      <c r="C27" s="8">
        <v>0</v>
      </c>
      <c r="D27" s="8">
        <v>0</v>
      </c>
      <c r="E27" s="8">
        <v>2</v>
      </c>
      <c r="F27" s="8">
        <v>0</v>
      </c>
      <c r="G27" s="8">
        <v>134</v>
      </c>
      <c r="H27" s="8">
        <v>0</v>
      </c>
      <c r="I27" s="8">
        <v>0</v>
      </c>
      <c r="J27" s="8">
        <v>0</v>
      </c>
      <c r="K27" s="8">
        <v>0</v>
      </c>
      <c r="L27" s="8">
        <v>1</v>
      </c>
      <c r="M27" s="8">
        <v>10</v>
      </c>
      <c r="N27" s="8">
        <v>12</v>
      </c>
      <c r="O27" s="8">
        <v>0</v>
      </c>
      <c r="P27" s="8">
        <v>0</v>
      </c>
      <c r="Q27" s="8">
        <v>2</v>
      </c>
      <c r="R27" s="8">
        <v>0</v>
      </c>
      <c r="S27" s="8">
        <f>S4+S8+S12+S16+S20+S24</f>
        <v>161</v>
      </c>
      <c r="T27" s="21"/>
    </row>
    <row r="28" spans="1:20" x14ac:dyDescent="0.35">
      <c r="A28" s="1" t="s">
        <v>28</v>
      </c>
      <c r="B28" s="8">
        <f t="shared" ref="B28:R28" si="7">SUM(B3,B7,B11,B15,B19,B23,B26)</f>
        <v>96</v>
      </c>
      <c r="C28" s="8">
        <f t="shared" si="7"/>
        <v>43</v>
      </c>
      <c r="D28" s="8">
        <f t="shared" si="7"/>
        <v>32</v>
      </c>
      <c r="E28" s="8">
        <f t="shared" si="7"/>
        <v>99</v>
      </c>
      <c r="F28" s="8">
        <f t="shared" si="7"/>
        <v>219</v>
      </c>
      <c r="G28" s="8">
        <f t="shared" si="7"/>
        <v>1719</v>
      </c>
      <c r="H28" s="8">
        <f t="shared" si="7"/>
        <v>301</v>
      </c>
      <c r="I28" s="8">
        <f t="shared" si="7"/>
        <v>89</v>
      </c>
      <c r="J28" s="8">
        <f t="shared" si="7"/>
        <v>21</v>
      </c>
      <c r="K28" s="8">
        <f t="shared" si="7"/>
        <v>141</v>
      </c>
      <c r="L28" s="8">
        <f>SUM(L3,L7,L11,L15,L19,L23,L26)</f>
        <v>430</v>
      </c>
      <c r="M28" s="8">
        <f t="shared" si="7"/>
        <v>399</v>
      </c>
      <c r="N28" s="8">
        <f t="shared" si="7"/>
        <v>174</v>
      </c>
      <c r="O28" s="8">
        <f t="shared" si="7"/>
        <v>66</v>
      </c>
      <c r="P28" s="8">
        <f t="shared" si="7"/>
        <v>169</v>
      </c>
      <c r="Q28" s="8">
        <f t="shared" si="7"/>
        <v>89</v>
      </c>
      <c r="R28" s="8">
        <f t="shared" si="7"/>
        <v>175</v>
      </c>
      <c r="S28" s="8">
        <f t="shared" si="6"/>
        <v>4262</v>
      </c>
    </row>
    <row r="29" spans="1:20" x14ac:dyDescent="0.35">
      <c r="A29" s="1" t="s">
        <v>38</v>
      </c>
      <c r="B29" s="16">
        <v>26493</v>
      </c>
      <c r="C29" s="17">
        <v>58270</v>
      </c>
      <c r="D29" s="17">
        <v>24020</v>
      </c>
      <c r="E29" s="19">
        <v>29661</v>
      </c>
      <c r="F29" s="18">
        <v>68479</v>
      </c>
      <c r="G29" s="18">
        <v>410347</v>
      </c>
      <c r="H29" s="18">
        <v>76824</v>
      </c>
      <c r="I29" s="18">
        <v>54572</v>
      </c>
      <c r="J29" s="18">
        <v>15781</v>
      </c>
      <c r="K29" s="18">
        <v>69646</v>
      </c>
      <c r="L29" s="18">
        <v>83211</v>
      </c>
      <c r="M29" s="18">
        <v>132257</v>
      </c>
      <c r="N29" s="18">
        <v>36214</v>
      </c>
      <c r="O29" s="18">
        <v>24280</v>
      </c>
      <c r="P29" s="18">
        <v>34325</v>
      </c>
      <c r="Q29" s="18">
        <v>33625</v>
      </c>
      <c r="R29" s="20">
        <v>274049</v>
      </c>
      <c r="S29" s="12">
        <f>SUM(B29:R29)</f>
        <v>1452054</v>
      </c>
    </row>
    <row r="30" spans="1:20" x14ac:dyDescent="0.35">
      <c r="A30" s="1" t="s">
        <v>30</v>
      </c>
      <c r="B30" s="14">
        <f t="shared" ref="B30:S30" si="8">IFERROR(B28/B29*1000,0)</f>
        <v>3.6235986864454759</v>
      </c>
      <c r="C30" s="14">
        <f t="shared" si="8"/>
        <v>0.73794405354384751</v>
      </c>
      <c r="D30" s="14">
        <f t="shared" si="8"/>
        <v>1.3322231473771857</v>
      </c>
      <c r="E30" s="14">
        <f t="shared" si="8"/>
        <v>3.337716192980682</v>
      </c>
      <c r="F30" s="14">
        <f t="shared" si="8"/>
        <v>3.1980607193446162</v>
      </c>
      <c r="G30" s="14">
        <f t="shared" si="8"/>
        <v>4.1891374860788551</v>
      </c>
      <c r="H30" s="14">
        <f t="shared" si="8"/>
        <v>3.9180464438196396</v>
      </c>
      <c r="I30" s="14">
        <f t="shared" si="8"/>
        <v>1.6308729751520925</v>
      </c>
      <c r="J30" s="14">
        <f t="shared" si="8"/>
        <v>1.3307141499271276</v>
      </c>
      <c r="K30" s="14">
        <f t="shared" si="8"/>
        <v>2.0245240214800564</v>
      </c>
      <c r="L30" s="14">
        <f t="shared" si="8"/>
        <v>5.1675860162718878</v>
      </c>
      <c r="M30" s="14">
        <f t="shared" si="8"/>
        <v>3.0168535502846732</v>
      </c>
      <c r="N30" s="14">
        <f t="shared" si="8"/>
        <v>4.8047716352791738</v>
      </c>
      <c r="O30" s="14">
        <f t="shared" si="8"/>
        <v>2.7182866556836904</v>
      </c>
      <c r="P30" s="14">
        <f t="shared" si="8"/>
        <v>4.9235251274581211</v>
      </c>
      <c r="Q30" s="14">
        <f t="shared" si="8"/>
        <v>2.6468401486988848</v>
      </c>
      <c r="R30" s="14">
        <f t="shared" si="8"/>
        <v>0.63857193421614378</v>
      </c>
      <c r="S30" s="14">
        <f t="shared" si="8"/>
        <v>2.9351525494230932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 xsi:nil="true"/>
    <DocumentExpirationDate xmlns="59da1016-2a1b-4f8a-9768-d7a4932f6f16" xsi:nil="true"/>
    <IATopic xmlns="59da1016-2a1b-4f8a-9768-d7a4932f6f16" xsi:nil="true"/>
    <Meta_x0020_Description xmlns="28f6d726-be8b-47a6-890d-ee027da91567" xsi:nil="true"/>
    <URL xmlns="http://schemas.microsoft.com/sharepoint/v3">
      <Url>https://www.oregon.gov/oha/HSD/Medicaid-Policy/QuarterlyAnnualReports/Appendix-B-DY20Q3.xlsx</Url>
      <Description>Appendix B - CCO Complaints Summary</Description>
    </URL>
    <IASubtopic xmlns="59da1016-2a1b-4f8a-9768-d7a4932f6f16" xsi:nil="true"/>
    <Meta_x0020_Keywords xmlns="28f6d726-be8b-47a6-890d-ee027da9156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9F5C9565E8F7479F2243A420919071" ma:contentTypeVersion="21" ma:contentTypeDescription="Create a new document." ma:contentTypeScope="" ma:versionID="deb3db395a50fc6f526cf6e58b69ec3c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28f6d726-be8b-47a6-890d-ee027da91567" targetNamespace="http://schemas.microsoft.com/office/2006/metadata/properties" ma:root="true" ma:fieldsID="9b1cff46b20734887e17dbcc0b98f064" ns1:_="" ns2:_="" ns3:_="">
    <xsd:import namespace="http://schemas.microsoft.com/sharepoint/v3"/>
    <xsd:import namespace="59da1016-2a1b-4f8a-9768-d7a4932f6f16"/>
    <xsd:import namespace="28f6d726-be8b-47a6-890d-ee027da91567"/>
    <xsd:element name="properties">
      <xsd:complexType>
        <xsd:sequence>
          <xsd:element name="documentManagement">
            <xsd:complexType>
              <xsd:all>
                <xsd:element ref="ns1:URL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2:IASubtopic" minOccurs="0"/>
                <xsd:element ref="ns2:IATopic" minOccurs="0"/>
                <xsd:element ref="ns2:IACategory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2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DocumentExpirationDate" ma:index="3" nillable="true" ma:displayName="Document Expiration Date" ma:format="DateOnly" ma:internalName="DocumentExpirationDate" ma:readOnly="false">
      <xsd:simpleType>
        <xsd:restriction base="dms:DateTime"/>
      </xsd:simpleType>
    </xsd:element>
    <xsd:element name="IASubtopic" ma:index="6" nillable="true" ma:displayName="IA Subtopic" ma:format="Dropdown" ma:hidden="true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IATopic" ma:index="7" nillable="true" ma:displayName="IA Topic" ma:format="Dropdown" ma:hidden="true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Category" ma:index="8" nillable="true" ma:displayName="IA Category" ma:format="Dropdown" ma:hidden="true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f6d726-be8b-47a6-890d-ee027da91567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4" nillable="true" ma:displayName="Meta Description" ma:internalName="Meta_x0020_Description" ma:readOnly="false">
      <xsd:simpleType>
        <xsd:restriction base="dms:Text"/>
      </xsd:simpleType>
    </xsd:element>
    <xsd:element name="Meta_x0020_Keywords" ma:index="5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93FC20E-DD8C-46DE-B963-63DA678B49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C3E2000-C4C4-431D-863C-EAF3EAE0504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9D1D1BD-739F-40DA-8A2A-56D10242E7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Complaint Summary_OLD</vt:lpstr>
      <vt:lpstr>Complaint Summary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Appendix B - CCO Complaints Summary</dc:title>
  <dc:subject/>
  <dc:creator>Post Andrew W</dc:creator>
  <cp:keywords/>
  <dc:description/>
  <cp:lastModifiedBy>Wunderbro Tom</cp:lastModifiedBy>
  <cp:revision/>
  <dcterms:created xsi:type="dcterms:W3CDTF">2019-02-22T23:07:36Z</dcterms:created>
  <dcterms:modified xsi:type="dcterms:W3CDTF">2022-05-29T21:11:42Z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0x0101000F9F5C9565E8F7479F2243A420919071</vt:lpwstr>
  </property>
  <property fmtid="{D5CDD505-2E9C-101B-9397-08002B2CF9AE}" pid="3" name="WorkflowChangePath">
    <vt:lpwstr>ae1f72d3-5367-4409-98bd-27ca16e357b6,4;</vt:lpwstr>
  </property>
</Properties>
</file>