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oha-my.sharepoint.com/personal/rosey_m_ball_oha_oregon_gov/Documents/Desktop/"/>
    </mc:Choice>
  </mc:AlternateContent>
  <xr:revisionPtr revIDLastSave="48" documentId="8_{CCD53955-C366-4F66-8083-A4979C1C54BF}" xr6:coauthVersionLast="47" xr6:coauthVersionMax="47" xr10:uidLastSave="{BED67ACE-8A5D-456E-9870-0BE0CEA3466F}"/>
  <bookViews>
    <workbookView xWindow="-110" yWindow="-110" windowWidth="19420" windowHeight="10420" activeTab="1" xr2:uid="{5EA9A907-8D04-46C1-91B5-135B4C34B23F}"/>
  </bookViews>
  <sheets>
    <sheet name="Avg Plan Enrollment" sheetId="3" r:id="rId1"/>
    <sheet name="Hearings Processed 22-23" sheetId="1" r:id="rId2"/>
    <sheet name="Hearings Received 22-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3" l="1"/>
  <c r="F23" i="3"/>
  <c r="F24" i="3"/>
  <c r="F22" i="3"/>
  <c r="F20" i="3"/>
  <c r="F21" i="3"/>
  <c r="F3" i="3"/>
  <c r="F13" i="2" l="1"/>
  <c r="H15" i="2" l="1"/>
  <c r="H14" i="2"/>
  <c r="H11" i="2"/>
  <c r="H10" i="2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10" i="1" l="1"/>
  <c r="F15" i="1"/>
  <c r="F14" i="1"/>
  <c r="F13" i="1"/>
  <c r="F12" i="1"/>
  <c r="B24" i="1" l="1"/>
  <c r="E28" i="3" l="1"/>
  <c r="D28" i="3" l="1"/>
  <c r="C28" i="3"/>
  <c r="B28" i="3"/>
  <c r="N30" i="2"/>
  <c r="E30" i="2"/>
  <c r="D30" i="2"/>
  <c r="C30" i="2"/>
  <c r="B30" i="2"/>
  <c r="G30" i="2"/>
  <c r="F27" i="2"/>
  <c r="H27" i="2" s="1"/>
  <c r="F25" i="2"/>
  <c r="H25" i="2" s="1"/>
  <c r="F24" i="2"/>
  <c r="H24" i="2" s="1"/>
  <c r="F23" i="2"/>
  <c r="H23" i="2" s="1"/>
  <c r="F22" i="2"/>
  <c r="H22" i="2" s="1"/>
  <c r="F21" i="2"/>
  <c r="H21" i="2" s="1"/>
  <c r="F19" i="2"/>
  <c r="H19" i="2" s="1"/>
  <c r="F18" i="2"/>
  <c r="H18" i="2" s="1"/>
  <c r="F17" i="2"/>
  <c r="H17" i="2" s="1"/>
  <c r="F16" i="2"/>
  <c r="H16" i="2" s="1"/>
  <c r="H13" i="2"/>
  <c r="F12" i="2"/>
  <c r="H12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E37" i="1"/>
  <c r="D37" i="1"/>
  <c r="C37" i="1"/>
  <c r="B37" i="1"/>
  <c r="F35" i="1"/>
  <c r="F34" i="1"/>
  <c r="F33" i="1"/>
  <c r="F32" i="1"/>
  <c r="F31" i="1"/>
  <c r="F30" i="1"/>
  <c r="F29" i="1"/>
  <c r="F28" i="1"/>
  <c r="F27" i="1"/>
  <c r="E24" i="1"/>
  <c r="D24" i="1"/>
  <c r="C24" i="1"/>
  <c r="F22" i="1"/>
  <c r="F21" i="1"/>
  <c r="F20" i="1"/>
  <c r="F19" i="1"/>
  <c r="F18" i="1"/>
  <c r="F17" i="1"/>
  <c r="F16" i="1"/>
  <c r="F11" i="1"/>
  <c r="F9" i="1"/>
  <c r="F8" i="1"/>
  <c r="F7" i="1"/>
  <c r="F6" i="1"/>
  <c r="F5" i="1"/>
  <c r="F4" i="1"/>
  <c r="F28" i="3" l="1"/>
  <c r="F30" i="2"/>
  <c r="H30" i="2" s="1"/>
  <c r="F37" i="1"/>
  <c r="F24" i="1"/>
</calcChain>
</file>

<file path=xl/sharedStrings.xml><?xml version="1.0" encoding="utf-8"?>
<sst xmlns="http://schemas.openxmlformats.org/spreadsheetml/2006/main" count="106" uniqueCount="82">
  <si>
    <t>Issues</t>
  </si>
  <si>
    <t>Year End Totals</t>
  </si>
  <si>
    <t>Ambulance Denial</t>
  </si>
  <si>
    <t>Billing Issue</t>
  </si>
  <si>
    <t>Dental Denial</t>
  </si>
  <si>
    <t>Disenrollment</t>
  </si>
  <si>
    <t>DME Denial</t>
  </si>
  <si>
    <t>ER Denial</t>
  </si>
  <si>
    <t>Hearing Denial</t>
  </si>
  <si>
    <t>Mental Health</t>
  </si>
  <si>
    <t>Misc.</t>
  </si>
  <si>
    <t>Referral Denial</t>
  </si>
  <si>
    <t>Rx Denial</t>
  </si>
  <si>
    <t>Surgery Denial</t>
  </si>
  <si>
    <t>Therapy Denial</t>
  </si>
  <si>
    <t>Transplant Denial</t>
  </si>
  <si>
    <t>Transportation</t>
  </si>
  <si>
    <t>Vision Denial</t>
  </si>
  <si>
    <t>Totals</t>
  </si>
  <si>
    <t>Outcome - Resolution</t>
  </si>
  <si>
    <t>Decision overturned after second review</t>
  </si>
  <si>
    <t>Client withdrew request after pre-hearing conference</t>
  </si>
  <si>
    <t>Dismissed by OHA as not hearable</t>
  </si>
  <si>
    <t>Decision affirmed*</t>
  </si>
  <si>
    <t>Client failed to appear*</t>
  </si>
  <si>
    <t>Dismissed as non-timely</t>
  </si>
  <si>
    <t>Dismissed because of non-jurisdiction</t>
  </si>
  <si>
    <t>Decision reversed*</t>
  </si>
  <si>
    <t>Set Aside</t>
  </si>
  <si>
    <t>Hearing Requests Received Fiscal Year</t>
  </si>
  <si>
    <t>Total Hearing Requests Received by Quarter</t>
  </si>
  <si>
    <t>PlanName</t>
  </si>
  <si>
    <t>Year End Total</t>
  </si>
  <si>
    <t>Avg. Plan Enrollment</t>
  </si>
  <si>
    <t>Per 1000 Members</t>
  </si>
  <si>
    <t>ADVANCED HEALTH</t>
  </si>
  <si>
    <t>ALLCARE HEALTH PLAN, INC.</t>
  </si>
  <si>
    <t>CASCADE HEALTH ALLIANCE</t>
  </si>
  <si>
    <t>COLUMBIA PACIFIC CCO, LLC</t>
  </si>
  <si>
    <t>EASTERN OREGON CCO, LLC</t>
  </si>
  <si>
    <t xml:space="preserve">INTERCOMMUNITY HEALTH NETWORK                     </t>
  </si>
  <si>
    <t>JACKSON CARE CONNECT</t>
  </si>
  <si>
    <t>TRILLIUM COMM. HEALTH PLAN</t>
  </si>
  <si>
    <t>UMPQUA HEALTH ALLIANCE, DCIPA</t>
  </si>
  <si>
    <t>YAMHILL CO CARE ORGANIZATION</t>
  </si>
  <si>
    <t xml:space="preserve">ADVANTAGE DENTAL                                  </t>
  </si>
  <si>
    <t xml:space="preserve">CAPITOL DENTAL CARE INC                           </t>
  </si>
  <si>
    <t xml:space="preserve">FAMILY DENTAL CARE                                </t>
  </si>
  <si>
    <t xml:space="preserve">MANAGED DENTAL CARE OF OR                         </t>
  </si>
  <si>
    <t xml:space="preserve">ODS COMMUNITY HEALTH INC                          </t>
  </si>
  <si>
    <t>FFS</t>
  </si>
  <si>
    <t>Total</t>
  </si>
  <si>
    <t>HEALTH SHARE of Oregon</t>
  </si>
  <si>
    <t>Plane Name</t>
  </si>
  <si>
    <t>COLLUMBIA PACIFIC CCO, LLC</t>
  </si>
  <si>
    <t>HEALTH SHARE OF OREGON</t>
  </si>
  <si>
    <t>INTERCOMMUNITY HEALTH NETWORK</t>
  </si>
  <si>
    <t>PACIFICSOURCE COMM. SOLUTIONS- Gorge</t>
  </si>
  <si>
    <t>PACIFICSOURCE COMM. SOLUTIONS- Central</t>
  </si>
  <si>
    <t>PACIFICSOURCE COMM. SOLUTIONS - Lane</t>
  </si>
  <si>
    <t>PACIFICSOURCE COMM. SOLUTIONS - Marion Polk</t>
  </si>
  <si>
    <t>TRILLIUM COMM. HEALTH PLAN TRI COUNTY</t>
  </si>
  <si>
    <t>ADVANTAGE DENTAL</t>
  </si>
  <si>
    <t>FAMILY DENTAL CARE</t>
  </si>
  <si>
    <t>MANAGED DENTAL CARE OF OREGON</t>
  </si>
  <si>
    <t>ODS COMMUNITY HEALTH INC.</t>
  </si>
  <si>
    <t>CAPITOL DENTAL CARE INC.</t>
  </si>
  <si>
    <t>TOTALS</t>
  </si>
  <si>
    <t>Average Plan Enrollment by Quarter</t>
  </si>
  <si>
    <t>PACIFICSOURCE COMM. SOLUTIONS - Central</t>
  </si>
  <si>
    <t>PACIFICSOURCE COMM. SOLUTIONS -Gorge</t>
  </si>
  <si>
    <t>PACIFICSOURCE COMM. SOULUTIONS-Lane</t>
  </si>
  <si>
    <t>TRILLIUM COMM. HEALTH PLAN - Tri County</t>
  </si>
  <si>
    <t>FFS Denial</t>
  </si>
  <si>
    <t>Non-Medical Hearing</t>
  </si>
  <si>
    <t>Provider</t>
  </si>
  <si>
    <t>Average</t>
  </si>
  <si>
    <t>Oct.-Dec. 2022</t>
  </si>
  <si>
    <t>Jan. - Mar. 2023</t>
  </si>
  <si>
    <t>Apr. - Jun. 2023</t>
  </si>
  <si>
    <t>Jul. - Sept. 2023</t>
  </si>
  <si>
    <t>Hearings Processed  Oct. 2022 - Sept.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</si>
</sst>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indexed="8"/>
      <name val="Arial"/>
      <family val="2"/>
    </font>
    <font>
      <u/>
      <sz val="12"/>
      <name val="Arial"/>
      <family val="2"/>
    </font>
    <font>
      <b/>
      <u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333333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FFFFFF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3" fontId="0" fillId="0" borderId="0" xfId="0" applyNumberFormat="1"/>
    <xf numFmtId="1" fontId="0" fillId="0" borderId="0" xfId="0" applyNumberFormat="1"/>
    <xf numFmtId="1" fontId="3" fillId="0" borderId="0" xfId="1" applyNumberFormat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0" fontId="10" fillId="0" borderId="1" xfId="0" applyFont="1" applyBorder="1"/>
    <xf numFmtId="1" fontId="9" fillId="6" borderId="1" xfId="0" applyNumberFormat="1" applyFont="1" applyFill="1" applyBorder="1"/>
    <xf numFmtId="3" fontId="9" fillId="7" borderId="1" xfId="0" applyNumberFormat="1" applyFont="1" applyFill="1" applyBorder="1" applyAlignment="1">
      <alignment horizontal="right"/>
    </xf>
    <xf numFmtId="1" fontId="11" fillId="4" borderId="1" xfId="1" applyNumberFormat="1" applyFont="1" applyFill="1" applyBorder="1" applyAlignment="1">
      <alignment horizontal="right" wrapText="1"/>
    </xf>
    <xf numFmtId="0" fontId="10" fillId="4" borderId="1" xfId="0" applyFont="1" applyFill="1" applyBorder="1"/>
    <xf numFmtId="3" fontId="8" fillId="5" borderId="1" xfId="0" applyNumberFormat="1" applyFont="1" applyFill="1" applyBorder="1" applyAlignment="1">
      <alignment horizontal="center"/>
    </xf>
    <xf numFmtId="3" fontId="9" fillId="2" borderId="2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4" borderId="1" xfId="0" applyFont="1" applyFill="1" applyBorder="1"/>
    <xf numFmtId="0" fontId="16" fillId="4" borderId="1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4" fillId="4" borderId="1" xfId="4" applyFont="1" applyFill="1" applyBorder="1" applyAlignment="1">
      <alignment horizontal="center" wrapText="1"/>
    </xf>
    <xf numFmtId="0" fontId="9" fillId="0" borderId="1" xfId="3" applyFont="1" applyBorder="1" applyAlignment="1">
      <alignment horizontal="center" vertical="top" wrapText="1"/>
    </xf>
    <xf numFmtId="0" fontId="9" fillId="4" borderId="1" xfId="3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5" fillId="4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4" fillId="8" borderId="1" xfId="1" applyFont="1" applyFill="1" applyBorder="1" applyAlignment="1">
      <alignment horizontal="left" wrapText="1"/>
    </xf>
    <xf numFmtId="3" fontId="4" fillId="8" borderId="1" xfId="1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/>
    <xf numFmtId="3" fontId="17" fillId="8" borderId="1" xfId="0" applyNumberFormat="1" applyFont="1" applyFill="1" applyBorder="1"/>
    <xf numFmtId="0" fontId="9" fillId="0" borderId="1" xfId="0" applyFont="1" applyBorder="1"/>
    <xf numFmtId="0" fontId="11" fillId="0" borderId="1" xfId="1" applyFont="1" applyBorder="1" applyAlignment="1">
      <alignment horizontal="left" wrapText="1"/>
    </xf>
    <xf numFmtId="3" fontId="11" fillId="0" borderId="1" xfId="1" applyNumberFormat="1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right"/>
    </xf>
    <xf numFmtId="2" fontId="12" fillId="0" borderId="1" xfId="0" applyNumberFormat="1" applyFont="1" applyBorder="1"/>
    <xf numFmtId="3" fontId="18" fillId="2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3" fontId="10" fillId="0" borderId="0" xfId="0" applyNumberFormat="1" applyFont="1"/>
    <xf numFmtId="2" fontId="10" fillId="0" borderId="0" xfId="0" applyNumberFormat="1" applyFont="1"/>
    <xf numFmtId="0" fontId="12" fillId="8" borderId="1" xfId="0" applyFont="1" applyFill="1" applyBorder="1" applyAlignment="1">
      <alignment horizontal="center" wrapText="1"/>
    </xf>
    <xf numFmtId="3" fontId="19" fillId="8" borderId="1" xfId="0" applyNumberFormat="1" applyFont="1" applyFill="1" applyBorder="1" applyAlignment="1">
      <alignment horizontal="center" wrapText="1"/>
    </xf>
    <xf numFmtId="2" fontId="12" fillId="8" borderId="1" xfId="0" applyNumberFormat="1" applyFont="1" applyFill="1" applyBorder="1" applyAlignment="1">
      <alignment horizontal="center" wrapText="1"/>
    </xf>
    <xf numFmtId="3" fontId="19" fillId="0" borderId="1" xfId="0" applyNumberFormat="1" applyFont="1" applyBorder="1"/>
    <xf numFmtId="0" fontId="12" fillId="8" borderId="1" xfId="0" applyFont="1" applyFill="1" applyBorder="1"/>
    <xf numFmtId="0" fontId="11" fillId="0" borderId="1" xfId="2" applyFont="1" applyBorder="1" applyAlignment="1">
      <alignment horizontal="left" wrapText="1"/>
    </xf>
    <xf numFmtId="0" fontId="11" fillId="0" borderId="1" xfId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3" fontId="12" fillId="8" borderId="1" xfId="0" applyNumberFormat="1" applyFont="1" applyFill="1" applyBorder="1"/>
    <xf numFmtId="2" fontId="12" fillId="8" borderId="1" xfId="0" applyNumberFormat="1" applyFont="1" applyFill="1" applyBorder="1"/>
    <xf numFmtId="3" fontId="12" fillId="0" borderId="1" xfId="0" applyNumberFormat="1" applyFont="1" applyBorder="1"/>
  </cellXfs>
  <cellStyles count="5">
    <cellStyle name="Normal" xfId="0" builtinId="0"/>
    <cellStyle name="Normal 2" xfId="3" xr:uid="{B829CCA9-0485-4628-92DE-06EC37168C4F}"/>
    <cellStyle name="Normal_Outcome Request Reasons" xfId="4" xr:uid="{DD8E5C06-0507-4556-810B-1985E87A224F}"/>
    <cellStyle name="Normal_Total Outcomes" xfId="2" xr:uid="{A28A6A57-8BA7-4FB6-884D-BAC1DD1BAC32}"/>
    <cellStyle name="Normal_Total Requests Received" xfId="1" xr:uid="{85BEE093-E646-4F14-8361-FD68C809D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D589-176F-426F-9ED5-5D2EFF313685}">
  <dimension ref="A1:F28"/>
  <sheetViews>
    <sheetView zoomScale="70" zoomScaleNormal="70" workbookViewId="0">
      <selection activeCell="B20" sqref="B20:B24"/>
    </sheetView>
  </sheetViews>
  <sheetFormatPr defaultRowHeight="14.5" x14ac:dyDescent="0.35"/>
  <cols>
    <col min="1" max="1" width="52.1796875" customWidth="1"/>
    <col min="2" max="2" width="13.36328125" customWidth="1"/>
    <col min="3" max="3" width="13.81640625" customWidth="1"/>
    <col min="4" max="4" width="13.08984375" customWidth="1"/>
    <col min="5" max="5" width="13.54296875" customWidth="1"/>
    <col min="6" max="6" width="14.36328125" customWidth="1"/>
  </cols>
  <sheetData>
    <row r="1" spans="1:6" ht="30.65" customHeight="1" x14ac:dyDescent="0.4">
      <c r="A1" s="10" t="s">
        <v>68</v>
      </c>
      <c r="B1" s="11"/>
      <c r="C1" s="11"/>
      <c r="D1" s="11"/>
      <c r="E1" s="11"/>
    </row>
    <row r="2" spans="1:6" ht="31" x14ac:dyDescent="0.35">
      <c r="A2" s="29" t="s">
        <v>53</v>
      </c>
      <c r="B2" s="30" t="s">
        <v>77</v>
      </c>
      <c r="C2" s="30" t="s">
        <v>78</v>
      </c>
      <c r="D2" s="30" t="s">
        <v>79</v>
      </c>
      <c r="E2" s="30" t="s">
        <v>80</v>
      </c>
      <c r="F2" s="30" t="s">
        <v>76</v>
      </c>
    </row>
    <row r="3" spans="1:6" ht="15.5" x14ac:dyDescent="0.35">
      <c r="A3" s="20" t="s">
        <v>35</v>
      </c>
      <c r="B3" s="13">
        <v>30119</v>
      </c>
      <c r="C3" s="14">
        <v>30659</v>
      </c>
      <c r="D3" s="15">
        <v>30859</v>
      </c>
      <c r="E3" s="16">
        <v>31209</v>
      </c>
      <c r="F3" s="20">
        <f>SUM(B3:E3)/4</f>
        <v>30711.5</v>
      </c>
    </row>
    <row r="4" spans="1:6" ht="15.5" x14ac:dyDescent="0.35">
      <c r="A4" s="20" t="s">
        <v>36</v>
      </c>
      <c r="B4" s="17">
        <v>68070</v>
      </c>
      <c r="C4" s="18">
        <v>69403</v>
      </c>
      <c r="D4" s="15">
        <v>69817</v>
      </c>
      <c r="E4" s="19">
        <v>71767</v>
      </c>
      <c r="F4" s="20">
        <f t="shared" ref="F4:F28" si="0">SUM(B4:E4)/4</f>
        <v>69764.25</v>
      </c>
    </row>
    <row r="5" spans="1:6" ht="15.5" x14ac:dyDescent="0.35">
      <c r="A5" s="20" t="s">
        <v>37</v>
      </c>
      <c r="B5" s="17">
        <v>28218</v>
      </c>
      <c r="C5" s="18">
        <v>28682</v>
      </c>
      <c r="D5" s="15">
        <v>28856</v>
      </c>
      <c r="E5" s="16">
        <v>29417</v>
      </c>
      <c r="F5" s="20">
        <f t="shared" si="0"/>
        <v>28793.25</v>
      </c>
    </row>
    <row r="6" spans="1:6" ht="15.5" x14ac:dyDescent="0.35">
      <c r="A6" s="20" t="s">
        <v>54</v>
      </c>
      <c r="B6" s="13">
        <v>38933</v>
      </c>
      <c r="C6" s="14">
        <v>39900</v>
      </c>
      <c r="D6" s="15">
        <v>40243</v>
      </c>
      <c r="E6" s="19">
        <v>41528</v>
      </c>
      <c r="F6" s="20">
        <f t="shared" si="0"/>
        <v>40151</v>
      </c>
    </row>
    <row r="7" spans="1:6" ht="15.5" x14ac:dyDescent="0.35">
      <c r="A7" s="20" t="s">
        <v>39</v>
      </c>
      <c r="B7" s="17">
        <v>78529</v>
      </c>
      <c r="C7" s="18">
        <v>80010</v>
      </c>
      <c r="D7" s="15">
        <v>80742</v>
      </c>
      <c r="E7" s="16">
        <v>84756</v>
      </c>
      <c r="F7" s="20">
        <f t="shared" si="0"/>
        <v>81009.25</v>
      </c>
    </row>
    <row r="8" spans="1:6" ht="15.5" x14ac:dyDescent="0.35">
      <c r="A8" s="20" t="s">
        <v>55</v>
      </c>
      <c r="B8" s="13">
        <v>446899</v>
      </c>
      <c r="C8" s="14">
        <v>457448</v>
      </c>
      <c r="D8" s="15">
        <v>461819</v>
      </c>
      <c r="E8" s="19">
        <v>483703</v>
      </c>
      <c r="F8" s="20">
        <f t="shared" si="0"/>
        <v>462467.25</v>
      </c>
    </row>
    <row r="9" spans="1:6" ht="15.5" x14ac:dyDescent="0.35">
      <c r="A9" s="20" t="s">
        <v>56</v>
      </c>
      <c r="B9" s="17">
        <v>88227</v>
      </c>
      <c r="C9" s="18">
        <v>90293</v>
      </c>
      <c r="D9" s="15">
        <v>91033</v>
      </c>
      <c r="E9" s="16">
        <v>94207</v>
      </c>
      <c r="F9" s="20">
        <f t="shared" si="0"/>
        <v>90940</v>
      </c>
    </row>
    <row r="10" spans="1:6" ht="15.5" x14ac:dyDescent="0.35">
      <c r="A10" s="20" t="s">
        <v>41</v>
      </c>
      <c r="B10" s="13">
        <v>67841</v>
      </c>
      <c r="C10" s="14">
        <v>69215</v>
      </c>
      <c r="D10" s="15">
        <v>69710</v>
      </c>
      <c r="E10" s="19">
        <v>71621</v>
      </c>
      <c r="F10" s="20">
        <f t="shared" si="0"/>
        <v>69596.75</v>
      </c>
    </row>
    <row r="11" spans="1:6" ht="15.5" x14ac:dyDescent="0.35">
      <c r="A11" s="20" t="s">
        <v>58</v>
      </c>
      <c r="B11" s="17">
        <v>78909</v>
      </c>
      <c r="C11" s="18">
        <v>80984</v>
      </c>
      <c r="D11" s="15">
        <v>81699</v>
      </c>
      <c r="E11" s="16">
        <v>84215</v>
      </c>
      <c r="F11" s="20">
        <f t="shared" si="0"/>
        <v>81451.75</v>
      </c>
    </row>
    <row r="12" spans="1:6" ht="15.5" x14ac:dyDescent="0.35">
      <c r="A12" s="20" t="s">
        <v>57</v>
      </c>
      <c r="B12" s="13">
        <v>18106</v>
      </c>
      <c r="C12" s="14">
        <v>18398</v>
      </c>
      <c r="D12" s="15">
        <v>18525</v>
      </c>
      <c r="E12" s="19">
        <v>19791</v>
      </c>
      <c r="F12" s="20">
        <f t="shared" si="0"/>
        <v>18705</v>
      </c>
    </row>
    <row r="13" spans="1:6" ht="15.5" x14ac:dyDescent="0.35">
      <c r="A13" s="20" t="s">
        <v>59</v>
      </c>
      <c r="B13" s="17">
        <v>94380</v>
      </c>
      <c r="C13" s="18">
        <v>96864</v>
      </c>
      <c r="D13" s="15">
        <v>97910</v>
      </c>
      <c r="E13" s="16">
        <v>100603</v>
      </c>
      <c r="F13" s="20">
        <f t="shared" si="0"/>
        <v>97439.25</v>
      </c>
    </row>
    <row r="14" spans="1:6" ht="15.5" x14ac:dyDescent="0.35">
      <c r="A14" s="20" t="s">
        <v>60</v>
      </c>
      <c r="B14" s="13">
        <v>152565</v>
      </c>
      <c r="C14" s="14">
        <v>156260</v>
      </c>
      <c r="D14" s="15">
        <v>157771</v>
      </c>
      <c r="E14" s="19">
        <v>167740</v>
      </c>
      <c r="F14" s="20">
        <f t="shared" si="0"/>
        <v>158584</v>
      </c>
    </row>
    <row r="15" spans="1:6" ht="15.5" x14ac:dyDescent="0.35">
      <c r="A15" s="20" t="s">
        <v>61</v>
      </c>
      <c r="B15" s="13">
        <v>59185</v>
      </c>
      <c r="C15" s="14">
        <v>62204</v>
      </c>
      <c r="D15" s="15">
        <v>62986</v>
      </c>
      <c r="E15" s="16">
        <v>72562</v>
      </c>
      <c r="F15" s="20">
        <f t="shared" si="0"/>
        <v>64234.25</v>
      </c>
    </row>
    <row r="16" spans="1:6" ht="15.5" x14ac:dyDescent="0.35">
      <c r="A16" s="20" t="s">
        <v>42</v>
      </c>
      <c r="B16" s="17">
        <v>40811</v>
      </c>
      <c r="C16" s="18">
        <v>41361</v>
      </c>
      <c r="D16" s="15">
        <v>41320</v>
      </c>
      <c r="E16" s="19">
        <v>42076</v>
      </c>
      <c r="F16" s="20">
        <f t="shared" si="0"/>
        <v>41392</v>
      </c>
    </row>
    <row r="17" spans="1:6" ht="15.5" x14ac:dyDescent="0.35">
      <c r="A17" s="20" t="s">
        <v>43</v>
      </c>
      <c r="B17" s="13">
        <v>41465</v>
      </c>
      <c r="C17" s="14">
        <v>42381</v>
      </c>
      <c r="D17" s="15">
        <v>42638</v>
      </c>
      <c r="E17" s="16">
        <v>43268</v>
      </c>
      <c r="F17" s="20">
        <f t="shared" si="0"/>
        <v>42438</v>
      </c>
    </row>
    <row r="18" spans="1:6" ht="15.5" x14ac:dyDescent="0.35">
      <c r="A18" s="20" t="s">
        <v>44</v>
      </c>
      <c r="B18" s="17">
        <v>38940</v>
      </c>
      <c r="C18" s="18">
        <v>39895</v>
      </c>
      <c r="D18" s="15">
        <v>40232</v>
      </c>
      <c r="E18" s="19">
        <v>42281</v>
      </c>
      <c r="F18" s="20">
        <f t="shared" si="0"/>
        <v>40337</v>
      </c>
    </row>
    <row r="19" spans="1:6" ht="15.5" x14ac:dyDescent="0.35">
      <c r="A19" s="24"/>
      <c r="B19" s="23"/>
      <c r="C19" s="23"/>
      <c r="D19" s="23"/>
      <c r="E19" s="23"/>
      <c r="F19" s="24"/>
    </row>
    <row r="20" spans="1:6" ht="15.5" x14ac:dyDescent="0.35">
      <c r="A20" s="20" t="s">
        <v>62</v>
      </c>
      <c r="B20" s="17">
        <v>27391</v>
      </c>
      <c r="C20" s="21"/>
      <c r="D20" s="22"/>
      <c r="E20" s="22"/>
      <c r="F20" s="58">
        <f>SUM(B20:E20)/1</f>
        <v>27391</v>
      </c>
    </row>
    <row r="21" spans="1:6" ht="15.5" x14ac:dyDescent="0.35">
      <c r="A21" s="20" t="s">
        <v>66</v>
      </c>
      <c r="B21" s="17">
        <v>19208</v>
      </c>
      <c r="C21" s="21"/>
      <c r="D21" s="22"/>
      <c r="E21" s="22"/>
      <c r="F21" s="58">
        <f>SUM(B21:E21)/1</f>
        <v>19208</v>
      </c>
    </row>
    <row r="22" spans="1:6" ht="15.5" x14ac:dyDescent="0.35">
      <c r="A22" s="20" t="s">
        <v>63</v>
      </c>
      <c r="B22" s="17">
        <v>4695</v>
      </c>
      <c r="C22" s="21"/>
      <c r="D22" s="22"/>
      <c r="E22" s="22"/>
      <c r="F22" s="58">
        <f>SUM(B22:E22)/1</f>
        <v>4695</v>
      </c>
    </row>
    <row r="23" spans="1:6" ht="15.5" x14ac:dyDescent="0.35">
      <c r="A23" s="20" t="s">
        <v>64</v>
      </c>
      <c r="B23" s="17">
        <v>4648</v>
      </c>
      <c r="C23" s="21"/>
      <c r="D23" s="22"/>
      <c r="E23" s="22"/>
      <c r="F23" s="58">
        <f>SUM(B23:E23)/1</f>
        <v>4648</v>
      </c>
    </row>
    <row r="24" spans="1:6" ht="15.5" x14ac:dyDescent="0.35">
      <c r="A24" s="20" t="s">
        <v>65</v>
      </c>
      <c r="B24" s="13">
        <v>17875</v>
      </c>
      <c r="C24" s="21"/>
      <c r="D24" s="22"/>
      <c r="E24" s="22"/>
      <c r="F24" s="58">
        <f>SUM(B24:E24)/1</f>
        <v>17875</v>
      </c>
    </row>
    <row r="25" spans="1:6" ht="15.5" x14ac:dyDescent="0.35">
      <c r="A25" s="24"/>
      <c r="B25" s="23"/>
      <c r="C25" s="23"/>
      <c r="D25" s="23"/>
      <c r="E25" s="23"/>
      <c r="F25" s="24"/>
    </row>
    <row r="26" spans="1:6" ht="15.5" x14ac:dyDescent="0.35">
      <c r="A26" s="20" t="s">
        <v>50</v>
      </c>
      <c r="B26" s="25">
        <v>274871</v>
      </c>
      <c r="C26" s="26">
        <v>205458</v>
      </c>
      <c r="D26" s="27">
        <v>272649</v>
      </c>
      <c r="E26" s="19">
        <v>265146</v>
      </c>
      <c r="F26" s="20">
        <f>SUM(B26:E26)/4</f>
        <v>254531</v>
      </c>
    </row>
    <row r="27" spans="1:6" ht="15.5" x14ac:dyDescent="0.35">
      <c r="A27" s="24"/>
      <c r="B27" s="24"/>
      <c r="C27" s="24"/>
      <c r="D27" s="24"/>
      <c r="E27" s="24"/>
      <c r="F27" s="24"/>
    </row>
    <row r="28" spans="1:6" ht="15.5" x14ac:dyDescent="0.35">
      <c r="A28" s="31" t="s">
        <v>67</v>
      </c>
      <c r="B28" s="28">
        <f>SUM(B3:B27)</f>
        <v>1719885</v>
      </c>
      <c r="C28" s="28">
        <f>SUM(C3:C27)</f>
        <v>1609415</v>
      </c>
      <c r="D28" s="28">
        <f>SUM(D3:D27)</f>
        <v>1688809</v>
      </c>
      <c r="E28" s="28">
        <f>SUM(E3:E27)</f>
        <v>1745890</v>
      </c>
      <c r="F28" s="20">
        <f t="shared" si="0"/>
        <v>1690999.75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DD41-9B74-4196-AD90-A63585923684}">
  <dimension ref="A1:F37"/>
  <sheetViews>
    <sheetView tabSelected="1" topLeftCell="A13" zoomScale="80" zoomScaleNormal="80" workbookViewId="0">
      <selection activeCell="N37" sqref="N37"/>
    </sheetView>
  </sheetViews>
  <sheetFormatPr defaultRowHeight="14.5" x14ac:dyDescent="0.35"/>
  <cols>
    <col min="1" max="1" width="39.36328125" customWidth="1"/>
    <col min="2" max="2" width="12.08984375" style="42" customWidth="1"/>
    <col min="3" max="3" width="13.453125" style="42" customWidth="1"/>
    <col min="4" max="5" width="13" style="42" customWidth="1"/>
    <col min="6" max="6" width="13.08984375" customWidth="1"/>
  </cols>
  <sheetData>
    <row r="1" spans="1:6" ht="28.25" customHeight="1" x14ac:dyDescent="0.4">
      <c r="A1" s="10" t="s">
        <v>81</v>
      </c>
      <c r="B1" s="1"/>
      <c r="C1" s="1"/>
      <c r="D1" s="1"/>
      <c r="E1" s="1"/>
      <c r="F1" s="1"/>
    </row>
    <row r="2" spans="1:6" ht="17.399999999999999" customHeight="1" x14ac:dyDescent="0.4">
      <c r="A2" s="9"/>
      <c r="B2" s="1"/>
      <c r="C2" s="1"/>
      <c r="D2" s="1"/>
      <c r="E2" s="1"/>
      <c r="F2" s="1"/>
    </row>
    <row r="3" spans="1:6" ht="31" x14ac:dyDescent="0.35">
      <c r="A3" s="29" t="s">
        <v>0</v>
      </c>
      <c r="B3" s="30" t="s">
        <v>77</v>
      </c>
      <c r="C3" s="30" t="s">
        <v>78</v>
      </c>
      <c r="D3" s="30" t="s">
        <v>79</v>
      </c>
      <c r="E3" s="30" t="s">
        <v>80</v>
      </c>
      <c r="F3" s="30" t="s">
        <v>1</v>
      </c>
    </row>
    <row r="4" spans="1:6" ht="15.5" x14ac:dyDescent="0.35">
      <c r="A4" s="20" t="s">
        <v>2</v>
      </c>
      <c r="B4" s="44">
        <v>0</v>
      </c>
      <c r="C4" s="44">
        <v>0</v>
      </c>
      <c r="D4" s="44">
        <v>0</v>
      </c>
      <c r="E4" s="44">
        <v>0</v>
      </c>
      <c r="F4" s="32">
        <f>SUM(B4:E4)</f>
        <v>0</v>
      </c>
    </row>
    <row r="5" spans="1:6" ht="15.5" x14ac:dyDescent="0.35">
      <c r="A5" s="20" t="s">
        <v>3</v>
      </c>
      <c r="B5" s="44">
        <v>46</v>
      </c>
      <c r="C5" s="44">
        <v>28</v>
      </c>
      <c r="D5" s="44">
        <v>68</v>
      </c>
      <c r="E5" s="44">
        <v>96</v>
      </c>
      <c r="F5" s="32">
        <f t="shared" ref="F5:F22" si="0">SUM(B5:E5)</f>
        <v>238</v>
      </c>
    </row>
    <row r="6" spans="1:6" ht="15.5" x14ac:dyDescent="0.35">
      <c r="A6" s="20" t="s">
        <v>4</v>
      </c>
      <c r="B6" s="44">
        <v>31</v>
      </c>
      <c r="C6" s="44">
        <v>16</v>
      </c>
      <c r="D6" s="44">
        <v>18</v>
      </c>
      <c r="E6" s="44">
        <v>25</v>
      </c>
      <c r="F6" s="32">
        <f t="shared" si="0"/>
        <v>90</v>
      </c>
    </row>
    <row r="7" spans="1:6" ht="15.5" x14ac:dyDescent="0.35">
      <c r="A7" s="20" t="s">
        <v>5</v>
      </c>
      <c r="B7" s="44">
        <v>1</v>
      </c>
      <c r="C7" s="44">
        <v>2</v>
      </c>
      <c r="D7" s="44">
        <v>2</v>
      </c>
      <c r="E7" s="44">
        <v>1</v>
      </c>
      <c r="F7" s="32">
        <f t="shared" si="0"/>
        <v>6</v>
      </c>
    </row>
    <row r="8" spans="1:6" ht="15.5" x14ac:dyDescent="0.35">
      <c r="A8" s="20" t="s">
        <v>6</v>
      </c>
      <c r="B8" s="44">
        <v>8</v>
      </c>
      <c r="C8" s="44">
        <v>9</v>
      </c>
      <c r="D8" s="44">
        <v>20</v>
      </c>
      <c r="E8" s="44">
        <v>15</v>
      </c>
      <c r="F8" s="32">
        <f t="shared" si="0"/>
        <v>52</v>
      </c>
    </row>
    <row r="9" spans="1:6" ht="15.5" x14ac:dyDescent="0.35">
      <c r="A9" s="20" t="s">
        <v>7</v>
      </c>
      <c r="B9" s="44">
        <v>0</v>
      </c>
      <c r="C9" s="44">
        <v>0</v>
      </c>
      <c r="D9" s="44">
        <v>0</v>
      </c>
      <c r="E9" s="44">
        <v>0</v>
      </c>
      <c r="F9" s="32">
        <f t="shared" si="0"/>
        <v>0</v>
      </c>
    </row>
    <row r="10" spans="1:6" ht="15.5" x14ac:dyDescent="0.35">
      <c r="A10" s="20" t="s">
        <v>73</v>
      </c>
      <c r="B10" s="44">
        <v>0</v>
      </c>
      <c r="C10" s="44">
        <v>0</v>
      </c>
      <c r="D10" s="44">
        <v>0</v>
      </c>
      <c r="E10" s="44">
        <v>0</v>
      </c>
      <c r="F10" s="32">
        <f t="shared" si="0"/>
        <v>0</v>
      </c>
    </row>
    <row r="11" spans="1:6" ht="15.5" x14ac:dyDescent="0.35">
      <c r="A11" s="20" t="s">
        <v>8</v>
      </c>
      <c r="B11" s="44">
        <v>0</v>
      </c>
      <c r="C11" s="44">
        <v>2</v>
      </c>
      <c r="D11" s="44">
        <v>1</v>
      </c>
      <c r="E11" s="44">
        <v>0</v>
      </c>
      <c r="F11" s="32">
        <f t="shared" si="0"/>
        <v>3</v>
      </c>
    </row>
    <row r="12" spans="1:6" ht="15.5" x14ac:dyDescent="0.35">
      <c r="A12" s="20" t="s">
        <v>9</v>
      </c>
      <c r="B12" s="44">
        <v>2</v>
      </c>
      <c r="C12" s="44">
        <v>7</v>
      </c>
      <c r="D12" s="44">
        <v>4</v>
      </c>
      <c r="E12" s="44">
        <v>3</v>
      </c>
      <c r="F12" s="32">
        <f>SUM(B12:E12)</f>
        <v>16</v>
      </c>
    </row>
    <row r="13" spans="1:6" ht="15.5" x14ac:dyDescent="0.35">
      <c r="A13" s="20" t="s">
        <v>10</v>
      </c>
      <c r="B13" s="44">
        <v>6</v>
      </c>
      <c r="C13" s="44">
        <v>8</v>
      </c>
      <c r="D13" s="44">
        <v>10</v>
      </c>
      <c r="E13" s="44">
        <v>13</v>
      </c>
      <c r="F13" s="32">
        <f>SUM(B13:E13)</f>
        <v>37</v>
      </c>
    </row>
    <row r="14" spans="1:6" ht="15.5" x14ac:dyDescent="0.35">
      <c r="A14" s="20" t="s">
        <v>74</v>
      </c>
      <c r="B14" s="44">
        <v>10</v>
      </c>
      <c r="C14" s="44">
        <v>4</v>
      </c>
      <c r="D14" s="44">
        <v>6</v>
      </c>
      <c r="E14" s="44">
        <v>19</v>
      </c>
      <c r="F14" s="32">
        <f>SUM(B14:E14)</f>
        <v>39</v>
      </c>
    </row>
    <row r="15" spans="1:6" ht="15.5" x14ac:dyDescent="0.35">
      <c r="A15" s="20" t="s">
        <v>75</v>
      </c>
      <c r="B15" s="44">
        <v>1</v>
      </c>
      <c r="C15" s="44">
        <v>0</v>
      </c>
      <c r="D15" s="44">
        <v>0</v>
      </c>
      <c r="E15" s="44">
        <v>1</v>
      </c>
      <c r="F15" s="32">
        <f>SUM(B15:E15)</f>
        <v>2</v>
      </c>
    </row>
    <row r="16" spans="1:6" ht="15.5" x14ac:dyDescent="0.35">
      <c r="A16" s="20" t="s">
        <v>11</v>
      </c>
      <c r="B16" s="44">
        <v>15</v>
      </c>
      <c r="C16" s="44">
        <v>21</v>
      </c>
      <c r="D16" s="44">
        <v>39</v>
      </c>
      <c r="E16" s="44">
        <v>27</v>
      </c>
      <c r="F16" s="32">
        <f t="shared" si="0"/>
        <v>102</v>
      </c>
    </row>
    <row r="17" spans="1:6" ht="15.5" x14ac:dyDescent="0.35">
      <c r="A17" s="20" t="s">
        <v>12</v>
      </c>
      <c r="B17" s="44">
        <v>16</v>
      </c>
      <c r="C17" s="44">
        <v>28</v>
      </c>
      <c r="D17" s="44">
        <v>29</v>
      </c>
      <c r="E17" s="44">
        <v>35</v>
      </c>
      <c r="F17" s="32">
        <f t="shared" si="0"/>
        <v>108</v>
      </c>
    </row>
    <row r="18" spans="1:6" ht="15.5" x14ac:dyDescent="0.35">
      <c r="A18" s="20" t="s">
        <v>13</v>
      </c>
      <c r="B18" s="44">
        <v>45</v>
      </c>
      <c r="C18" s="44">
        <v>41</v>
      </c>
      <c r="D18" s="44">
        <v>35</v>
      </c>
      <c r="E18" s="44">
        <v>34</v>
      </c>
      <c r="F18" s="32">
        <f t="shared" si="0"/>
        <v>155</v>
      </c>
    </row>
    <row r="19" spans="1:6" ht="15.5" x14ac:dyDescent="0.35">
      <c r="A19" s="20" t="s">
        <v>14</v>
      </c>
      <c r="B19" s="44">
        <v>3</v>
      </c>
      <c r="C19" s="44">
        <v>7</v>
      </c>
      <c r="D19" s="44">
        <v>5</v>
      </c>
      <c r="E19" s="44">
        <v>9</v>
      </c>
      <c r="F19" s="32">
        <f t="shared" si="0"/>
        <v>24</v>
      </c>
    </row>
    <row r="20" spans="1:6" ht="15.5" x14ac:dyDescent="0.35">
      <c r="A20" s="20" t="s">
        <v>15</v>
      </c>
      <c r="B20" s="44">
        <v>0</v>
      </c>
      <c r="C20" s="44">
        <v>2</v>
      </c>
      <c r="D20" s="44">
        <v>0</v>
      </c>
      <c r="E20" s="44">
        <v>0</v>
      </c>
      <c r="F20" s="32">
        <f t="shared" si="0"/>
        <v>2</v>
      </c>
    </row>
    <row r="21" spans="1:6" ht="15.5" x14ac:dyDescent="0.35">
      <c r="A21" s="20" t="s">
        <v>16</v>
      </c>
      <c r="B21" s="44">
        <v>2</v>
      </c>
      <c r="C21" s="44">
        <v>11</v>
      </c>
      <c r="D21" s="44">
        <v>2</v>
      </c>
      <c r="E21" s="44">
        <v>3</v>
      </c>
      <c r="F21" s="32">
        <f t="shared" si="0"/>
        <v>18</v>
      </c>
    </row>
    <row r="22" spans="1:6" ht="15.5" x14ac:dyDescent="0.35">
      <c r="A22" s="20" t="s">
        <v>17</v>
      </c>
      <c r="B22" s="44">
        <v>1</v>
      </c>
      <c r="C22" s="44">
        <v>0</v>
      </c>
      <c r="D22" s="44">
        <v>0</v>
      </c>
      <c r="E22" s="44">
        <v>4</v>
      </c>
      <c r="F22" s="32">
        <f t="shared" si="0"/>
        <v>5</v>
      </c>
    </row>
    <row r="23" spans="1:6" ht="15.5" x14ac:dyDescent="0.35">
      <c r="A23" s="33"/>
      <c r="B23" s="39"/>
      <c r="C23" s="43"/>
      <c r="D23" s="39"/>
      <c r="E23" s="39"/>
      <c r="F23" s="34"/>
    </row>
    <row r="24" spans="1:6" ht="15.5" x14ac:dyDescent="0.35">
      <c r="A24" s="31" t="s">
        <v>18</v>
      </c>
      <c r="B24" s="32">
        <f>SUM(B4:B22)</f>
        <v>187</v>
      </c>
      <c r="C24" s="32">
        <f t="shared" ref="C24:E24" si="1">SUM(C4:C22)</f>
        <v>186</v>
      </c>
      <c r="D24" s="32">
        <f t="shared" si="1"/>
        <v>239</v>
      </c>
      <c r="E24" s="32">
        <f t="shared" si="1"/>
        <v>285</v>
      </c>
      <c r="F24" s="35">
        <f>SUM(B24:E24)</f>
        <v>897</v>
      </c>
    </row>
    <row r="25" spans="1:6" ht="43.25" customHeight="1" x14ac:dyDescent="0.35">
      <c r="A25" s="36"/>
      <c r="B25" s="37"/>
      <c r="C25" s="37"/>
      <c r="D25" s="37"/>
      <c r="E25" s="37"/>
      <c r="F25" s="37"/>
    </row>
    <row r="26" spans="1:6" ht="31" x14ac:dyDescent="0.35">
      <c r="A26" s="29" t="s">
        <v>19</v>
      </c>
      <c r="B26" s="30" t="s">
        <v>77</v>
      </c>
      <c r="C26" s="30" t="s">
        <v>78</v>
      </c>
      <c r="D26" s="30" t="s">
        <v>79</v>
      </c>
      <c r="E26" s="30" t="s">
        <v>80</v>
      </c>
      <c r="F26" s="30" t="s">
        <v>1</v>
      </c>
    </row>
    <row r="27" spans="1:6" ht="15.5" x14ac:dyDescent="0.35">
      <c r="A27" s="20" t="s">
        <v>20</v>
      </c>
      <c r="B27" s="40">
        <v>25</v>
      </c>
      <c r="C27" s="40">
        <v>27</v>
      </c>
      <c r="D27" s="40">
        <v>25</v>
      </c>
      <c r="E27" s="40">
        <v>29</v>
      </c>
      <c r="F27" s="32">
        <f>SUM(B27:E27)</f>
        <v>106</v>
      </c>
    </row>
    <row r="28" spans="1:6" ht="15.5" x14ac:dyDescent="0.35">
      <c r="A28" s="20" t="s">
        <v>21</v>
      </c>
      <c r="B28" s="40">
        <v>30</v>
      </c>
      <c r="C28" s="40">
        <v>31</v>
      </c>
      <c r="D28" s="40">
        <v>36</v>
      </c>
      <c r="E28" s="40">
        <v>36</v>
      </c>
      <c r="F28" s="32">
        <f t="shared" ref="F28:F37" si="2">SUM(B28:E28)</f>
        <v>133</v>
      </c>
    </row>
    <row r="29" spans="1:6" ht="15.5" x14ac:dyDescent="0.35">
      <c r="A29" s="20" t="s">
        <v>22</v>
      </c>
      <c r="B29" s="40">
        <v>94</v>
      </c>
      <c r="C29" s="40">
        <v>82</v>
      </c>
      <c r="D29" s="40">
        <v>136</v>
      </c>
      <c r="E29" s="40">
        <v>172</v>
      </c>
      <c r="F29" s="32">
        <f t="shared" si="2"/>
        <v>484</v>
      </c>
    </row>
    <row r="30" spans="1:6" ht="15.5" x14ac:dyDescent="0.35">
      <c r="A30" s="20" t="s">
        <v>23</v>
      </c>
      <c r="B30" s="40">
        <v>24</v>
      </c>
      <c r="C30" s="40">
        <v>22</v>
      </c>
      <c r="D30" s="40">
        <v>23</v>
      </c>
      <c r="E30" s="40">
        <v>31</v>
      </c>
      <c r="F30" s="32">
        <f t="shared" si="2"/>
        <v>100</v>
      </c>
    </row>
    <row r="31" spans="1:6" ht="15.5" x14ac:dyDescent="0.35">
      <c r="A31" s="20" t="s">
        <v>24</v>
      </c>
      <c r="B31" s="40">
        <v>12</v>
      </c>
      <c r="C31" s="40">
        <v>14</v>
      </c>
      <c r="D31" s="40">
        <v>17</v>
      </c>
      <c r="E31" s="40">
        <v>13</v>
      </c>
      <c r="F31" s="32">
        <f t="shared" si="2"/>
        <v>56</v>
      </c>
    </row>
    <row r="32" spans="1:6" ht="15.5" x14ac:dyDescent="0.35">
      <c r="A32" s="20" t="s">
        <v>25</v>
      </c>
      <c r="B32" s="40">
        <v>0</v>
      </c>
      <c r="C32" s="40">
        <v>0</v>
      </c>
      <c r="D32" s="40">
        <v>1</v>
      </c>
      <c r="E32" s="40">
        <v>0</v>
      </c>
      <c r="F32" s="32">
        <f t="shared" si="2"/>
        <v>1</v>
      </c>
    </row>
    <row r="33" spans="1:6" ht="15.5" x14ac:dyDescent="0.35">
      <c r="A33" s="20" t="s">
        <v>26</v>
      </c>
      <c r="B33" s="40">
        <v>0</v>
      </c>
      <c r="C33" s="40">
        <v>0</v>
      </c>
      <c r="D33" s="40">
        <v>0</v>
      </c>
      <c r="E33" s="40">
        <v>0</v>
      </c>
      <c r="F33" s="32">
        <f t="shared" si="2"/>
        <v>0</v>
      </c>
    </row>
    <row r="34" spans="1:6" ht="15.5" x14ac:dyDescent="0.35">
      <c r="A34" s="20" t="s">
        <v>27</v>
      </c>
      <c r="B34" s="40">
        <v>1</v>
      </c>
      <c r="C34" s="40">
        <v>3</v>
      </c>
      <c r="D34" s="40">
        <v>1</v>
      </c>
      <c r="E34" s="40">
        <v>4</v>
      </c>
      <c r="F34" s="32">
        <f t="shared" si="2"/>
        <v>9</v>
      </c>
    </row>
    <row r="35" spans="1:6" ht="15.5" x14ac:dyDescent="0.35">
      <c r="A35" s="20" t="s">
        <v>28</v>
      </c>
      <c r="B35" s="40">
        <v>1</v>
      </c>
      <c r="C35" s="40">
        <v>1</v>
      </c>
      <c r="D35" s="40">
        <v>0</v>
      </c>
      <c r="E35" s="40">
        <v>0</v>
      </c>
      <c r="F35" s="32">
        <f t="shared" si="2"/>
        <v>2</v>
      </c>
    </row>
    <row r="36" spans="1:6" ht="15.5" x14ac:dyDescent="0.35">
      <c r="A36" s="24"/>
      <c r="B36" s="41"/>
      <c r="C36" s="41"/>
      <c r="D36" s="41"/>
      <c r="E36" s="41"/>
      <c r="F36" s="38"/>
    </row>
    <row r="37" spans="1:6" ht="15.5" x14ac:dyDescent="0.35">
      <c r="A37" s="31" t="s">
        <v>18</v>
      </c>
      <c r="B37" s="32">
        <f>SUM(B27:B35)</f>
        <v>187</v>
      </c>
      <c r="C37" s="32">
        <f t="shared" ref="C37:E37" si="3">SUM(C27:C35)</f>
        <v>180</v>
      </c>
      <c r="D37" s="32">
        <f t="shared" si="3"/>
        <v>239</v>
      </c>
      <c r="E37" s="32">
        <f t="shared" si="3"/>
        <v>285</v>
      </c>
      <c r="F37" s="35">
        <f t="shared" si="2"/>
        <v>891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2781-053E-48AE-A135-2FED99708460}">
  <dimension ref="A1:O30"/>
  <sheetViews>
    <sheetView zoomScale="80" zoomScaleNormal="80" workbookViewId="0">
      <selection activeCell="N24" sqref="N24"/>
    </sheetView>
  </sheetViews>
  <sheetFormatPr defaultRowHeight="14.5" x14ac:dyDescent="0.35"/>
  <cols>
    <col min="1" max="1" width="52.6328125" customWidth="1"/>
    <col min="2" max="2" width="13.54296875" customWidth="1"/>
    <col min="3" max="3" width="13.08984375" customWidth="1"/>
    <col min="4" max="4" width="13" customWidth="1"/>
    <col min="5" max="5" width="13.6328125" customWidth="1"/>
    <col min="6" max="6" width="14.453125" customWidth="1"/>
    <col min="7" max="7" width="13.6328125" customWidth="1"/>
    <col min="8" max="8" width="14.453125" customWidth="1"/>
    <col min="9" max="9" width="8.90625" customWidth="1"/>
    <col min="12" max="13" width="12.90625" customWidth="1"/>
    <col min="14" max="14" width="13" customWidth="1"/>
    <col min="15" max="15" width="13.453125" customWidth="1"/>
  </cols>
  <sheetData>
    <row r="1" spans="1:15" ht="18" x14ac:dyDescent="0.4">
      <c r="A1" s="10" t="s">
        <v>29</v>
      </c>
      <c r="B1" s="1"/>
      <c r="C1" s="1"/>
      <c r="D1" s="1"/>
      <c r="E1" s="1"/>
      <c r="F1" s="1"/>
      <c r="G1" s="3"/>
      <c r="H1" s="4"/>
    </row>
    <row r="2" spans="1:15" ht="15.5" x14ac:dyDescent="0.35">
      <c r="A2" s="2"/>
      <c r="B2" s="65" t="s">
        <v>30</v>
      </c>
      <c r="C2" s="65"/>
      <c r="D2" s="65"/>
      <c r="E2" s="65"/>
      <c r="F2" s="37"/>
      <c r="G2" s="66"/>
      <c r="H2" s="67"/>
      <c r="L2" s="12"/>
      <c r="M2" s="12"/>
      <c r="N2" s="12"/>
      <c r="O2" s="12"/>
    </row>
    <row r="3" spans="1:15" ht="28.5" customHeight="1" x14ac:dyDescent="0.35">
      <c r="A3" s="72" t="s">
        <v>31</v>
      </c>
      <c r="B3" s="68" t="s">
        <v>77</v>
      </c>
      <c r="C3" s="68" t="s">
        <v>78</v>
      </c>
      <c r="D3" s="68" t="s">
        <v>79</v>
      </c>
      <c r="E3" s="68" t="s">
        <v>80</v>
      </c>
      <c r="F3" s="68" t="s">
        <v>32</v>
      </c>
      <c r="G3" s="69" t="s">
        <v>33</v>
      </c>
      <c r="H3" s="70" t="s">
        <v>34</v>
      </c>
      <c r="L3" s="8"/>
      <c r="M3" s="8"/>
      <c r="N3" s="8"/>
      <c r="O3" s="8"/>
    </row>
    <row r="4" spans="1:15" ht="15" customHeight="1" x14ac:dyDescent="0.35">
      <c r="A4" s="59" t="s">
        <v>35</v>
      </c>
      <c r="B4" s="45">
        <v>4</v>
      </c>
      <c r="C4" s="46">
        <v>8</v>
      </c>
      <c r="D4" s="47">
        <v>11</v>
      </c>
      <c r="E4" s="48">
        <v>11</v>
      </c>
      <c r="F4" s="32">
        <f>SUM(B4:E4)</f>
        <v>34</v>
      </c>
      <c r="G4" s="71">
        <v>30712</v>
      </c>
      <c r="H4" s="63">
        <f>SUM(F4/G4*1000)</f>
        <v>1.107059129981766</v>
      </c>
      <c r="K4" s="5"/>
      <c r="L4" s="6"/>
      <c r="M4" s="6"/>
      <c r="N4" s="6"/>
      <c r="O4" s="6"/>
    </row>
    <row r="5" spans="1:15" ht="15" customHeight="1" x14ac:dyDescent="0.35">
      <c r="A5" s="59" t="s">
        <v>36</v>
      </c>
      <c r="B5" s="49">
        <v>5</v>
      </c>
      <c r="C5" s="50">
        <v>2</v>
      </c>
      <c r="D5" s="47">
        <v>7</v>
      </c>
      <c r="E5" s="51">
        <v>14</v>
      </c>
      <c r="F5" s="32">
        <f>SUM(B5:E5)</f>
        <v>28</v>
      </c>
      <c r="G5" s="71">
        <v>69764</v>
      </c>
      <c r="H5" s="63">
        <f t="shared" ref="H5:H27" si="0">SUM(F5/G5*1000)</f>
        <v>0.40135313342124879</v>
      </c>
      <c r="K5" s="5"/>
      <c r="L5" s="6"/>
      <c r="M5" s="6"/>
      <c r="N5" s="6"/>
      <c r="O5" s="6"/>
    </row>
    <row r="6" spans="1:15" ht="15" customHeight="1" x14ac:dyDescent="0.35">
      <c r="A6" s="59" t="s">
        <v>37</v>
      </c>
      <c r="B6" s="45">
        <v>2</v>
      </c>
      <c r="C6" s="50">
        <v>4</v>
      </c>
      <c r="D6" s="47">
        <v>5</v>
      </c>
      <c r="E6" s="48">
        <v>4</v>
      </c>
      <c r="F6" s="32">
        <f t="shared" ref="F6:F30" si="1">SUM(B6:E6)</f>
        <v>15</v>
      </c>
      <c r="G6" s="71">
        <v>28973</v>
      </c>
      <c r="H6" s="63">
        <f t="shared" si="0"/>
        <v>0.51772339764608422</v>
      </c>
      <c r="K6" s="5"/>
      <c r="L6" s="6"/>
      <c r="M6" s="6"/>
      <c r="N6" s="6"/>
      <c r="O6" s="6"/>
    </row>
    <row r="7" spans="1:15" ht="15" customHeight="1" x14ac:dyDescent="0.35">
      <c r="A7" s="59" t="s">
        <v>38</v>
      </c>
      <c r="B7" s="49">
        <v>3</v>
      </c>
      <c r="C7" s="46">
        <v>1</v>
      </c>
      <c r="D7" s="47">
        <v>2</v>
      </c>
      <c r="E7" s="51">
        <v>4</v>
      </c>
      <c r="F7" s="32">
        <f t="shared" si="1"/>
        <v>10</v>
      </c>
      <c r="G7" s="71">
        <v>40151</v>
      </c>
      <c r="H7" s="63">
        <f t="shared" si="0"/>
        <v>0.24905979925780181</v>
      </c>
      <c r="K7" s="5"/>
      <c r="L7" s="6"/>
      <c r="M7" s="6"/>
      <c r="N7" s="6"/>
      <c r="O7" s="6"/>
    </row>
    <row r="8" spans="1:15" ht="15" customHeight="1" x14ac:dyDescent="0.35">
      <c r="A8" s="59" t="s">
        <v>39</v>
      </c>
      <c r="B8" s="45">
        <v>3</v>
      </c>
      <c r="C8" s="50">
        <v>7</v>
      </c>
      <c r="D8" s="47">
        <v>11</v>
      </c>
      <c r="E8" s="48">
        <v>10</v>
      </c>
      <c r="F8" s="32">
        <f t="shared" si="1"/>
        <v>31</v>
      </c>
      <c r="G8" s="71">
        <v>81009</v>
      </c>
      <c r="H8" s="63">
        <f t="shared" si="0"/>
        <v>0.38267353010159361</v>
      </c>
      <c r="K8" s="5"/>
      <c r="L8" s="6"/>
      <c r="M8" s="6"/>
      <c r="N8" s="6"/>
      <c r="O8" s="6"/>
    </row>
    <row r="9" spans="1:15" ht="15" customHeight="1" x14ac:dyDescent="0.35">
      <c r="A9" s="59" t="s">
        <v>52</v>
      </c>
      <c r="B9" s="49">
        <v>36</v>
      </c>
      <c r="C9" s="46">
        <v>45</v>
      </c>
      <c r="D9" s="47">
        <v>73</v>
      </c>
      <c r="E9" s="51">
        <v>89</v>
      </c>
      <c r="F9" s="32">
        <f t="shared" si="1"/>
        <v>243</v>
      </c>
      <c r="G9" s="71">
        <v>462467</v>
      </c>
      <c r="H9" s="63">
        <f t="shared" si="0"/>
        <v>0.5254428964661263</v>
      </c>
      <c r="K9" s="5"/>
      <c r="L9" s="6"/>
      <c r="M9" s="6"/>
      <c r="N9" s="6"/>
      <c r="O9" s="6"/>
    </row>
    <row r="10" spans="1:15" ht="15" customHeight="1" x14ac:dyDescent="0.35">
      <c r="A10" s="59" t="s">
        <v>40</v>
      </c>
      <c r="B10" s="45">
        <v>14</v>
      </c>
      <c r="C10" s="50">
        <v>14</v>
      </c>
      <c r="D10" s="47">
        <v>14</v>
      </c>
      <c r="E10" s="48">
        <v>13</v>
      </c>
      <c r="F10" s="32">
        <v>18</v>
      </c>
      <c r="G10" s="71">
        <v>90940</v>
      </c>
      <c r="H10" s="63">
        <f t="shared" si="0"/>
        <v>0.19793270288102044</v>
      </c>
      <c r="K10" s="5"/>
      <c r="L10" s="6"/>
      <c r="M10" s="6"/>
      <c r="N10" s="6"/>
      <c r="O10" s="6"/>
    </row>
    <row r="11" spans="1:15" ht="15" customHeight="1" x14ac:dyDescent="0.35">
      <c r="A11" s="73" t="s">
        <v>41</v>
      </c>
      <c r="B11" s="45">
        <v>5</v>
      </c>
      <c r="C11" s="50">
        <v>14</v>
      </c>
      <c r="D11" s="47">
        <v>13</v>
      </c>
      <c r="E11" s="48">
        <v>14</v>
      </c>
      <c r="F11" s="32">
        <v>52</v>
      </c>
      <c r="G11" s="71">
        <v>69597</v>
      </c>
      <c r="H11" s="63">
        <f t="shared" si="0"/>
        <v>0.74715864189548398</v>
      </c>
      <c r="K11" s="5"/>
      <c r="L11" s="6"/>
      <c r="M11" s="6"/>
      <c r="N11" s="6"/>
      <c r="O11" s="6"/>
    </row>
    <row r="12" spans="1:15" ht="17.25" customHeight="1" x14ac:dyDescent="0.35">
      <c r="A12" s="74" t="s">
        <v>69</v>
      </c>
      <c r="B12" s="49">
        <v>17</v>
      </c>
      <c r="C12" s="46">
        <v>6</v>
      </c>
      <c r="D12" s="47">
        <v>12</v>
      </c>
      <c r="E12" s="51">
        <v>23</v>
      </c>
      <c r="F12" s="32">
        <f t="shared" si="1"/>
        <v>58</v>
      </c>
      <c r="G12" s="71">
        <v>81452</v>
      </c>
      <c r="H12" s="63">
        <f t="shared" si="0"/>
        <v>0.71207582379806511</v>
      </c>
      <c r="K12" s="5"/>
      <c r="L12" s="6"/>
      <c r="M12" s="6"/>
      <c r="N12" s="6"/>
      <c r="O12" s="6"/>
    </row>
    <row r="13" spans="1:15" ht="15" customHeight="1" x14ac:dyDescent="0.35">
      <c r="A13" s="59" t="s">
        <v>70</v>
      </c>
      <c r="B13" s="45">
        <v>2</v>
      </c>
      <c r="C13" s="50">
        <v>3</v>
      </c>
      <c r="D13" s="47">
        <v>4</v>
      </c>
      <c r="E13" s="48">
        <v>3</v>
      </c>
      <c r="F13" s="32">
        <f>SUM(B13:E13)</f>
        <v>12</v>
      </c>
      <c r="G13" s="71">
        <v>18705</v>
      </c>
      <c r="H13" s="63">
        <f t="shared" si="0"/>
        <v>0.64153969526864474</v>
      </c>
      <c r="K13" s="5"/>
      <c r="L13" s="6"/>
      <c r="M13" s="6"/>
      <c r="N13" s="6"/>
      <c r="O13" s="6"/>
    </row>
    <row r="14" spans="1:15" ht="15" customHeight="1" x14ac:dyDescent="0.35">
      <c r="A14" s="59" t="s">
        <v>71</v>
      </c>
      <c r="B14" s="49">
        <v>20</v>
      </c>
      <c r="C14" s="46">
        <v>18</v>
      </c>
      <c r="D14" s="47">
        <v>27</v>
      </c>
      <c r="E14" s="51">
        <v>27</v>
      </c>
      <c r="F14" s="32">
        <v>75</v>
      </c>
      <c r="G14" s="71">
        <v>97439</v>
      </c>
      <c r="H14" s="63">
        <f t="shared" si="0"/>
        <v>0.76971233284413842</v>
      </c>
      <c r="K14" s="5"/>
      <c r="L14" s="6"/>
      <c r="M14" s="6"/>
      <c r="N14" s="6"/>
      <c r="O14" s="6"/>
    </row>
    <row r="15" spans="1:15" ht="15" customHeight="1" x14ac:dyDescent="0.35">
      <c r="A15" s="59" t="s">
        <v>60</v>
      </c>
      <c r="B15" s="45">
        <v>35</v>
      </c>
      <c r="C15" s="50">
        <v>26</v>
      </c>
      <c r="D15" s="47">
        <v>32</v>
      </c>
      <c r="E15" s="48">
        <v>30</v>
      </c>
      <c r="F15" s="32">
        <v>66</v>
      </c>
      <c r="G15" s="71">
        <v>158584</v>
      </c>
      <c r="H15" s="63">
        <f t="shared" si="0"/>
        <v>0.41618322151036674</v>
      </c>
      <c r="K15" s="5"/>
      <c r="L15" s="6"/>
      <c r="M15" s="6"/>
      <c r="N15" s="6"/>
      <c r="O15" s="6"/>
    </row>
    <row r="16" spans="1:15" ht="15" customHeight="1" x14ac:dyDescent="0.35">
      <c r="A16" s="59" t="s">
        <v>72</v>
      </c>
      <c r="B16" s="45">
        <v>1</v>
      </c>
      <c r="C16" s="50">
        <v>1</v>
      </c>
      <c r="D16" s="47">
        <v>6</v>
      </c>
      <c r="E16" s="48">
        <v>3</v>
      </c>
      <c r="F16" s="32">
        <f t="shared" si="1"/>
        <v>11</v>
      </c>
      <c r="G16" s="71">
        <v>64234</v>
      </c>
      <c r="H16" s="63">
        <f t="shared" si="0"/>
        <v>0.17124887131425726</v>
      </c>
      <c r="K16" s="5"/>
      <c r="L16" s="6"/>
      <c r="M16" s="6"/>
      <c r="N16" s="6"/>
      <c r="O16" s="6"/>
    </row>
    <row r="17" spans="1:15" ht="15" customHeight="1" x14ac:dyDescent="0.35">
      <c r="A17" s="59" t="s">
        <v>42</v>
      </c>
      <c r="B17" s="49">
        <v>6</v>
      </c>
      <c r="C17" s="46">
        <v>4</v>
      </c>
      <c r="D17" s="47">
        <v>4</v>
      </c>
      <c r="E17" s="51">
        <v>12</v>
      </c>
      <c r="F17" s="32">
        <f t="shared" si="1"/>
        <v>26</v>
      </c>
      <c r="G17" s="71">
        <v>41392</v>
      </c>
      <c r="H17" s="63">
        <f t="shared" si="0"/>
        <v>0.62814070351758799</v>
      </c>
      <c r="K17" s="5"/>
      <c r="L17" s="6"/>
      <c r="M17" s="6"/>
      <c r="N17" s="6"/>
      <c r="O17" s="6"/>
    </row>
    <row r="18" spans="1:15" ht="15" customHeight="1" x14ac:dyDescent="0.35">
      <c r="A18" s="59" t="s">
        <v>43</v>
      </c>
      <c r="B18" s="49">
        <v>5</v>
      </c>
      <c r="C18" s="46">
        <v>4</v>
      </c>
      <c r="D18" s="47">
        <v>7</v>
      </c>
      <c r="E18" s="51">
        <v>13</v>
      </c>
      <c r="F18" s="32">
        <f t="shared" si="1"/>
        <v>29</v>
      </c>
      <c r="G18" s="71">
        <v>42438</v>
      </c>
      <c r="H18" s="63">
        <f t="shared" si="0"/>
        <v>0.68334982798435373</v>
      </c>
      <c r="K18" s="5"/>
      <c r="L18" s="6"/>
      <c r="M18" s="6"/>
      <c r="N18" s="6"/>
      <c r="O18" s="6"/>
    </row>
    <row r="19" spans="1:15" ht="15" customHeight="1" x14ac:dyDescent="0.35">
      <c r="A19" s="59" t="s">
        <v>44</v>
      </c>
      <c r="B19" s="49">
        <v>4</v>
      </c>
      <c r="C19" s="46">
        <v>3</v>
      </c>
      <c r="D19" s="47">
        <v>1</v>
      </c>
      <c r="E19" s="51">
        <v>5</v>
      </c>
      <c r="F19" s="32">
        <f t="shared" si="1"/>
        <v>13</v>
      </c>
      <c r="G19" s="71">
        <v>40337</v>
      </c>
      <c r="H19" s="63">
        <f t="shared" si="0"/>
        <v>0.32228475097305204</v>
      </c>
      <c r="K19" s="5"/>
      <c r="L19" s="6"/>
      <c r="M19" s="6"/>
      <c r="N19" s="6"/>
      <c r="O19" s="6"/>
    </row>
    <row r="20" spans="1:15" x14ac:dyDescent="0.35">
      <c r="A20" s="52"/>
      <c r="B20" s="53"/>
      <c r="C20" s="54"/>
      <c r="D20" s="54"/>
      <c r="E20" s="54"/>
      <c r="F20" s="55"/>
      <c r="G20" s="57"/>
      <c r="H20" s="56"/>
      <c r="K20" s="5"/>
      <c r="L20" s="7"/>
      <c r="M20" s="7"/>
      <c r="N20" s="7"/>
      <c r="O20" s="7"/>
    </row>
    <row r="21" spans="1:15" ht="15" customHeight="1" x14ac:dyDescent="0.35">
      <c r="A21" s="59" t="s">
        <v>45</v>
      </c>
      <c r="B21" s="60">
        <v>0</v>
      </c>
      <c r="C21" s="61"/>
      <c r="D21" s="61"/>
      <c r="E21" s="61"/>
      <c r="F21" s="32">
        <f t="shared" si="1"/>
        <v>0</v>
      </c>
      <c r="G21" s="62">
        <v>27391</v>
      </c>
      <c r="H21" s="63">
        <f t="shared" si="0"/>
        <v>0</v>
      </c>
      <c r="K21" s="5"/>
      <c r="L21" s="6"/>
      <c r="M21" s="6"/>
      <c r="N21" s="6"/>
      <c r="O21" s="6"/>
    </row>
    <row r="22" spans="1:15" ht="15" customHeight="1" x14ac:dyDescent="0.35">
      <c r="A22" s="59" t="s">
        <v>46</v>
      </c>
      <c r="B22" s="60">
        <v>0</v>
      </c>
      <c r="C22" s="61"/>
      <c r="D22" s="61"/>
      <c r="E22" s="61"/>
      <c r="F22" s="32">
        <f t="shared" si="1"/>
        <v>0</v>
      </c>
      <c r="G22" s="62">
        <v>19208</v>
      </c>
      <c r="H22" s="63">
        <f t="shared" si="0"/>
        <v>0</v>
      </c>
      <c r="K22" s="5"/>
      <c r="L22" s="6"/>
      <c r="M22" s="6"/>
      <c r="N22" s="6"/>
      <c r="O22" s="6"/>
    </row>
    <row r="23" spans="1:15" ht="15" customHeight="1" x14ac:dyDescent="0.35">
      <c r="A23" s="59" t="s">
        <v>47</v>
      </c>
      <c r="B23" s="60">
        <v>0</v>
      </c>
      <c r="C23" s="61"/>
      <c r="D23" s="61"/>
      <c r="E23" s="61"/>
      <c r="F23" s="32">
        <f t="shared" si="1"/>
        <v>0</v>
      </c>
      <c r="G23" s="62">
        <v>4695</v>
      </c>
      <c r="H23" s="63">
        <f t="shared" si="0"/>
        <v>0</v>
      </c>
      <c r="K23" s="5"/>
      <c r="L23" s="6"/>
      <c r="M23" s="6"/>
      <c r="N23" s="6"/>
      <c r="O23" s="6"/>
    </row>
    <row r="24" spans="1:15" ht="15" customHeight="1" x14ac:dyDescent="0.35">
      <c r="A24" s="59" t="s">
        <v>48</v>
      </c>
      <c r="B24" s="60">
        <v>0</v>
      </c>
      <c r="C24" s="61"/>
      <c r="D24" s="61"/>
      <c r="E24" s="61"/>
      <c r="F24" s="32">
        <f t="shared" si="1"/>
        <v>0</v>
      </c>
      <c r="G24" s="62">
        <v>4648</v>
      </c>
      <c r="H24" s="63">
        <f t="shared" si="0"/>
        <v>0</v>
      </c>
      <c r="K24" s="5"/>
      <c r="L24" s="6"/>
      <c r="M24" s="6"/>
      <c r="N24" s="6"/>
      <c r="O24" s="6"/>
    </row>
    <row r="25" spans="1:15" ht="15" customHeight="1" x14ac:dyDescent="0.35">
      <c r="A25" s="59" t="s">
        <v>49</v>
      </c>
      <c r="B25" s="60">
        <v>0</v>
      </c>
      <c r="C25" s="61"/>
      <c r="D25" s="61"/>
      <c r="E25" s="61"/>
      <c r="F25" s="32">
        <f t="shared" si="1"/>
        <v>0</v>
      </c>
      <c r="G25" s="64">
        <v>17875</v>
      </c>
      <c r="H25" s="63">
        <f t="shared" si="0"/>
        <v>0</v>
      </c>
      <c r="K25" s="5"/>
      <c r="L25" s="6"/>
      <c r="M25" s="6"/>
      <c r="N25" s="6"/>
      <c r="O25" s="6"/>
    </row>
    <row r="26" spans="1:15" x14ac:dyDescent="0.35">
      <c r="A26" s="52"/>
      <c r="B26" s="53"/>
      <c r="C26" s="54"/>
      <c r="D26" s="54"/>
      <c r="E26" s="54"/>
      <c r="F26" s="55"/>
      <c r="G26" s="57"/>
      <c r="H26" s="56"/>
      <c r="K26" s="5"/>
      <c r="L26" s="7"/>
      <c r="M26" s="7"/>
      <c r="N26" s="7"/>
      <c r="O26" s="7"/>
    </row>
    <row r="27" spans="1:15" ht="15.5" x14ac:dyDescent="0.35">
      <c r="A27" s="59" t="s">
        <v>50</v>
      </c>
      <c r="B27" s="60">
        <v>24</v>
      </c>
      <c r="C27" s="75">
        <v>19</v>
      </c>
      <c r="D27" s="75">
        <v>18</v>
      </c>
      <c r="E27" s="75">
        <v>24</v>
      </c>
      <c r="F27" s="32">
        <f t="shared" si="1"/>
        <v>85</v>
      </c>
      <c r="G27" s="71">
        <v>254531</v>
      </c>
      <c r="H27" s="63">
        <f t="shared" si="0"/>
        <v>0.33394753487787343</v>
      </c>
      <c r="K27" s="5"/>
      <c r="L27" s="6"/>
      <c r="M27" s="6"/>
      <c r="N27" s="6"/>
      <c r="O27" s="6"/>
    </row>
    <row r="28" spans="1:15" ht="15.5" x14ac:dyDescent="0.35">
      <c r="A28" s="76"/>
      <c r="B28" s="77"/>
      <c r="C28" s="77"/>
      <c r="D28" s="77"/>
      <c r="E28" s="77"/>
      <c r="F28" s="78"/>
      <c r="G28" s="79"/>
      <c r="H28" s="80"/>
    </row>
    <row r="29" spans="1:15" ht="15.5" x14ac:dyDescent="0.35">
      <c r="A29" s="20"/>
      <c r="B29" s="75"/>
      <c r="C29" s="75"/>
      <c r="D29" s="75"/>
      <c r="E29" s="75"/>
      <c r="F29" s="32"/>
      <c r="G29" s="81"/>
      <c r="H29" s="63"/>
    </row>
    <row r="30" spans="1:15" ht="15.5" x14ac:dyDescent="0.35">
      <c r="A30" s="31" t="s">
        <v>51</v>
      </c>
      <c r="B30" s="32">
        <f>SUM(B4:B29)</f>
        <v>186</v>
      </c>
      <c r="C30" s="32">
        <f>SUM(C4:C28)</f>
        <v>179</v>
      </c>
      <c r="D30" s="32">
        <f>SUM(D4:D28)</f>
        <v>247</v>
      </c>
      <c r="E30" s="32">
        <f>SUM(E4:E28)</f>
        <v>299</v>
      </c>
      <c r="F30" s="35">
        <f t="shared" si="1"/>
        <v>911</v>
      </c>
      <c r="G30" s="81">
        <f>SUM(G4:G29)</f>
        <v>1746542</v>
      </c>
      <c r="H30" s="63">
        <f t="shared" ref="H30" si="2">SUM(F30/G30*1000)</f>
        <v>0.52160211434938297</v>
      </c>
      <c r="L30" s="5"/>
      <c r="M30" s="5"/>
      <c r="N30" s="5">
        <f t="shared" ref="N30" si="3">SUM(N4:N29)</f>
        <v>0</v>
      </c>
      <c r="O30" s="5"/>
    </row>
  </sheetData>
  <mergeCells count="2">
    <mergeCell ref="B2:E2"/>
    <mergeCell ref="L2:O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https://www.oregon.gov/oha/HSD/Medicaid-Policy/QuarterlyAnnualReports/Appendix-C-DY21.xlsx</Url>
      <Description>Appendix C - Hearings_ DY21 Annual Stats_ Final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9E1AC788-2AD2-409B-B23F-1BCA5FDBC71A}"/>
</file>

<file path=customXml/itemProps2.xml><?xml version="1.0" encoding="utf-8"?>
<ds:datastoreItem xmlns:ds="http://schemas.openxmlformats.org/officeDocument/2006/customXml" ds:itemID="{E1C684CA-7A4F-4482-BC49-1D16105A5760}"/>
</file>

<file path=customXml/itemProps3.xml><?xml version="1.0" encoding="utf-8"?>
<ds:datastoreItem xmlns:ds="http://schemas.openxmlformats.org/officeDocument/2006/customXml" ds:itemID="{181A01A5-64B8-4A78-A3BF-09F494E974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Avg Plan Enrollment</vt:lpstr>
      <vt:lpstr>Hearings Processed 22-23</vt:lpstr>
      <vt:lpstr>Hearings Received 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Hearings_ DY21 Annual Stats_ Final</dc:title>
  <dc:creator>Ball Rosey M</dc:creator>
  <cp:lastModifiedBy>Ball Rosey M</cp:lastModifiedBy>
  <cp:lastPrinted>2020-09-11T18:01:14Z</cp:lastPrinted>
  <dcterms:created xsi:type="dcterms:W3CDTF">2020-02-06T22:31:39Z</dcterms:created>
  <dcterms:modified xsi:type="dcterms:W3CDTF">2023-11-30T21:23:04Z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2023-11-30T18:17:42Z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f94131a9-980e-4672-8c51-3ed3150052c7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ae1f72d3-5367-4409-98bd-27ca16e357b6,4;</vt:lpwstr>
  </property>
</Properties>
</file>