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19 Q1\"/>
    </mc:Choice>
  </mc:AlternateContent>
  <xr:revisionPtr revIDLastSave="0" documentId="8_{6C487AA2-8404-403B-9FA3-CDC4434BBD3F}" xr6:coauthVersionLast="45" xr6:coauthVersionMax="45" xr10:uidLastSave="{00000000-0000-0000-0000-000000000000}"/>
  <bookViews>
    <workbookView xWindow="-110" yWindow="-110" windowWidth="19420" windowHeight="10420" tabRatio="938" activeTab="1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</sheets>
  <definedNames>
    <definedName name="_xlnm.Print_Area" localSheetId="5">'Outcome Request Reasons'!$A$1:$H$52</definedName>
    <definedName name="_xlnm.Print_Area" localSheetId="3">'Outcome Types'!$A$1:$K$34</definedName>
    <definedName name="_xlnm.Print_Area" localSheetId="1">'Request Issues'!$A$1:$AJ$37</definedName>
    <definedName name="_xlnm.Print_Area" localSheetId="2">'Total Outcomes'!$A$1:$D$38</definedName>
    <definedName name="_xlnm.Print_Area" localSheetId="0">'Total Requests Received'!$A$1:$D$37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4" l="1"/>
  <c r="F19" i="4" l="1"/>
  <c r="F18" i="4"/>
  <c r="D19" i="4"/>
  <c r="D18" i="4"/>
  <c r="B16" i="8"/>
  <c r="O29" i="3" l="1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P27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D14" i="2"/>
  <c r="AJ19" i="4"/>
  <c r="AH19" i="4"/>
  <c r="AB19" i="4"/>
  <c r="Z19" i="4"/>
  <c r="X19" i="4"/>
  <c r="V19" i="4"/>
  <c r="R19" i="4"/>
  <c r="P19" i="4"/>
  <c r="N19" i="4"/>
  <c r="L19" i="4"/>
  <c r="H19" i="4"/>
  <c r="AF19" i="4"/>
  <c r="AD14" i="4"/>
  <c r="AB14" i="4"/>
  <c r="Z14" i="4"/>
  <c r="X14" i="4"/>
  <c r="V14" i="4"/>
  <c r="T14" i="4"/>
  <c r="R14" i="4"/>
  <c r="P14" i="4"/>
  <c r="N14" i="4"/>
  <c r="L14" i="4"/>
  <c r="H14" i="4"/>
  <c r="F14" i="4"/>
  <c r="D14" i="4"/>
  <c r="AF14" i="4" s="1"/>
  <c r="AE29" i="4"/>
  <c r="AD19" i="4"/>
  <c r="T19" i="4"/>
  <c r="J19" i="4"/>
  <c r="J14" i="4"/>
  <c r="P29" i="3" l="1"/>
  <c r="AJ27" i="4" l="1"/>
  <c r="AJ25" i="4"/>
  <c r="AJ24" i="4"/>
  <c r="AJ23" i="4"/>
  <c r="AJ22" i="4"/>
  <c r="AJ21" i="4"/>
  <c r="AJ18" i="4"/>
  <c r="AJ17" i="4"/>
  <c r="AJ16" i="4"/>
  <c r="AJ15" i="4"/>
  <c r="AJ13" i="4"/>
  <c r="AJ12" i="4"/>
  <c r="AJ11" i="4"/>
  <c r="AJ10" i="4"/>
  <c r="AJ9" i="4"/>
  <c r="AJ8" i="4"/>
  <c r="AJ7" i="4"/>
  <c r="AJ6" i="4"/>
  <c r="AJ5" i="4"/>
  <c r="AJ4" i="4"/>
  <c r="AH27" i="4"/>
  <c r="AH25" i="4"/>
  <c r="AH24" i="4"/>
  <c r="AH23" i="4"/>
  <c r="AH22" i="4"/>
  <c r="AH21" i="4"/>
  <c r="AH18" i="4"/>
  <c r="AH17" i="4"/>
  <c r="AH16" i="4"/>
  <c r="AH15" i="4"/>
  <c r="AH13" i="4"/>
  <c r="AH12" i="4"/>
  <c r="AH11" i="4"/>
  <c r="AH10" i="4"/>
  <c r="AH9" i="4"/>
  <c r="AH8" i="4"/>
  <c r="AH7" i="4"/>
  <c r="AH6" i="4"/>
  <c r="AH5" i="4"/>
  <c r="AH4" i="4"/>
  <c r="AD27" i="4"/>
  <c r="AD25" i="4"/>
  <c r="AD24" i="4"/>
  <c r="AD23" i="4"/>
  <c r="AD22" i="4"/>
  <c r="AD21" i="4"/>
  <c r="AD18" i="4"/>
  <c r="AD17" i="4"/>
  <c r="AD16" i="4"/>
  <c r="AD15" i="4"/>
  <c r="AD13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22" i="4"/>
  <c r="AB21" i="4"/>
  <c r="AB18" i="4"/>
  <c r="AB17" i="4"/>
  <c r="AB16" i="4"/>
  <c r="AB15" i="4"/>
  <c r="AB13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22" i="4"/>
  <c r="Z21" i="4"/>
  <c r="Z18" i="4"/>
  <c r="Z17" i="4"/>
  <c r="Z16" i="4"/>
  <c r="Z15" i="4"/>
  <c r="Z13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22" i="4"/>
  <c r="X21" i="4"/>
  <c r="X18" i="4"/>
  <c r="X17" i="4"/>
  <c r="X16" i="4"/>
  <c r="X15" i="4"/>
  <c r="X13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22" i="4"/>
  <c r="V21" i="4"/>
  <c r="V18" i="4"/>
  <c r="V17" i="4"/>
  <c r="V16" i="4"/>
  <c r="V15" i="4"/>
  <c r="V1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22" i="4"/>
  <c r="T21" i="4"/>
  <c r="T18" i="4"/>
  <c r="T17" i="4"/>
  <c r="T16" i="4"/>
  <c r="T15" i="4"/>
  <c r="T13" i="4"/>
  <c r="T12" i="4"/>
  <c r="T11" i="4"/>
  <c r="T10" i="4"/>
  <c r="T9" i="4"/>
  <c r="T8" i="4"/>
  <c r="T7" i="4"/>
  <c r="T6" i="4"/>
  <c r="T5" i="4"/>
  <c r="T4" i="4"/>
  <c r="R27" i="4"/>
  <c r="R25" i="4"/>
  <c r="R24" i="4"/>
  <c r="R23" i="4"/>
  <c r="R22" i="4"/>
  <c r="R21" i="4"/>
  <c r="R18" i="4"/>
  <c r="R17" i="4"/>
  <c r="R16" i="4"/>
  <c r="R15" i="4"/>
  <c r="R13" i="4"/>
  <c r="R12" i="4"/>
  <c r="R11" i="4"/>
  <c r="R10" i="4"/>
  <c r="R9" i="4"/>
  <c r="R8" i="4"/>
  <c r="R7" i="4"/>
  <c r="R6" i="4"/>
  <c r="R5" i="4"/>
  <c r="R4" i="4"/>
  <c r="P27" i="4"/>
  <c r="P25" i="4"/>
  <c r="P24" i="4"/>
  <c r="P23" i="4"/>
  <c r="P22" i="4"/>
  <c r="P21" i="4"/>
  <c r="P18" i="4"/>
  <c r="P17" i="4"/>
  <c r="P16" i="4"/>
  <c r="P15" i="4"/>
  <c r="P13" i="4"/>
  <c r="P12" i="4"/>
  <c r="P11" i="4"/>
  <c r="P10" i="4"/>
  <c r="P9" i="4"/>
  <c r="P8" i="4"/>
  <c r="P7" i="4"/>
  <c r="P6" i="4"/>
  <c r="P5" i="4"/>
  <c r="P4" i="4"/>
  <c r="N27" i="4"/>
  <c r="N25" i="4"/>
  <c r="N24" i="4"/>
  <c r="N23" i="4"/>
  <c r="N22" i="4"/>
  <c r="N21" i="4"/>
  <c r="N18" i="4"/>
  <c r="N17" i="4"/>
  <c r="N16" i="4"/>
  <c r="N15" i="4"/>
  <c r="N13" i="4"/>
  <c r="N12" i="4"/>
  <c r="N11" i="4"/>
  <c r="N10" i="4"/>
  <c r="N9" i="4"/>
  <c r="N8" i="4"/>
  <c r="N7" i="4"/>
  <c r="N6" i="4"/>
  <c r="N5" i="4"/>
  <c r="N4" i="4"/>
  <c r="L27" i="4"/>
  <c r="L25" i="4"/>
  <c r="L24" i="4"/>
  <c r="L23" i="4"/>
  <c r="L22" i="4"/>
  <c r="L21" i="4"/>
  <c r="L18" i="4"/>
  <c r="L17" i="4"/>
  <c r="L16" i="4"/>
  <c r="L15" i="4"/>
  <c r="L13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22" i="4"/>
  <c r="J21" i="4"/>
  <c r="J18" i="4"/>
  <c r="J17" i="4"/>
  <c r="J16" i="4"/>
  <c r="J15" i="4"/>
  <c r="J13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22" i="4"/>
  <c r="H21" i="4"/>
  <c r="H18" i="4"/>
  <c r="H17" i="4"/>
  <c r="H16" i="4"/>
  <c r="H15" i="4"/>
  <c r="H13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22" i="4"/>
  <c r="F21" i="4"/>
  <c r="D27" i="4"/>
  <c r="D25" i="4"/>
  <c r="AF25" i="4" s="1"/>
  <c r="D24" i="4"/>
  <c r="AF24" i="4" s="1"/>
  <c r="D23" i="4"/>
  <c r="AF23" i="4" s="1"/>
  <c r="D22" i="4"/>
  <c r="AF22" i="4" s="1"/>
  <c r="D21" i="4"/>
  <c r="AF21" i="4" s="1"/>
  <c r="F17" i="4"/>
  <c r="F16" i="4"/>
  <c r="F15" i="4"/>
  <c r="F13" i="4"/>
  <c r="F12" i="4"/>
  <c r="F11" i="4"/>
  <c r="F10" i="4"/>
  <c r="F9" i="4"/>
  <c r="F8" i="4"/>
  <c r="F7" i="4"/>
  <c r="F6" i="4"/>
  <c r="F5" i="4"/>
  <c r="F4" i="4"/>
  <c r="AF18" i="4"/>
  <c r="D17" i="4"/>
  <c r="AF17" i="4" s="1"/>
  <c r="D16" i="4"/>
  <c r="AF16" i="4" s="1"/>
  <c r="D15" i="4"/>
  <c r="AF15" i="4" s="1"/>
  <c r="D13" i="4"/>
  <c r="AF13" i="4" s="1"/>
  <c r="D12" i="4"/>
  <c r="AF12" i="4" s="1"/>
  <c r="D11" i="4"/>
  <c r="AF11" i="4" s="1"/>
  <c r="D10" i="4"/>
  <c r="AF10" i="4" s="1"/>
  <c r="D9" i="4"/>
  <c r="AF9" i="4" s="1"/>
  <c r="D8" i="4"/>
  <c r="AF8" i="4" s="1"/>
  <c r="D7" i="4"/>
  <c r="AF7" i="4" s="1"/>
  <c r="D6" i="4"/>
  <c r="AF6" i="4" s="1"/>
  <c r="D5" i="4"/>
  <c r="AF5" i="4" s="1"/>
  <c r="D4" i="4"/>
  <c r="B23" i="9" l="1"/>
  <c r="C22" i="9" l="1"/>
  <c r="C11" i="9"/>
  <c r="D13" i="1"/>
  <c r="C29" i="2" l="1"/>
  <c r="B29" i="2"/>
  <c r="D27" i="2"/>
  <c r="D25" i="2"/>
  <c r="D24" i="2"/>
  <c r="D23" i="2"/>
  <c r="D22" i="2"/>
  <c r="D21" i="2"/>
  <c r="D18" i="2"/>
  <c r="D19" i="2"/>
  <c r="D17" i="2"/>
  <c r="D16" i="2"/>
  <c r="D15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G29" i="4"/>
  <c r="I29" i="4"/>
  <c r="K29" i="4"/>
  <c r="M29" i="4"/>
  <c r="O29" i="4"/>
  <c r="Q29" i="4"/>
  <c r="S29" i="4"/>
  <c r="U29" i="4"/>
  <c r="W29" i="4"/>
  <c r="Y29" i="4"/>
  <c r="AA29" i="4"/>
  <c r="AC29" i="4"/>
  <c r="AG29" i="4"/>
  <c r="AI29" i="4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21" i="1"/>
  <c r="D22" i="1"/>
  <c r="D23" i="1"/>
  <c r="D24" i="1"/>
  <c r="D25" i="1"/>
  <c r="D27" i="1"/>
  <c r="B29" i="1"/>
  <c r="C29" i="1"/>
  <c r="D29" i="2" l="1"/>
  <c r="AJ29" i="4"/>
  <c r="F29" i="4"/>
  <c r="D29" i="1"/>
  <c r="J29" i="4"/>
  <c r="AD29" i="4"/>
  <c r="V29" i="4"/>
  <c r="N29" i="4"/>
  <c r="Z29" i="4"/>
  <c r="R29" i="4"/>
  <c r="D29" i="4"/>
  <c r="AF29" i="4" s="1"/>
  <c r="AH29" i="4"/>
  <c r="AB29" i="4"/>
  <c r="X29" i="4"/>
  <c r="T29" i="4"/>
  <c r="P29" i="4"/>
  <c r="L29" i="4"/>
  <c r="H29" i="4"/>
  <c r="C20" i="9"/>
  <c r="C14" i="8"/>
  <c r="C11" i="8" l="1"/>
  <c r="C8" i="8"/>
  <c r="C10" i="8"/>
  <c r="C13" i="8"/>
  <c r="C9" i="8"/>
  <c r="C12" i="8"/>
  <c r="C7" i="8"/>
  <c r="C6" i="9"/>
  <c r="C10" i="9"/>
  <c r="C18" i="9"/>
  <c r="C9" i="9"/>
  <c r="C16" i="9"/>
  <c r="C7" i="9"/>
  <c r="C3" i="8"/>
  <c r="C2" i="8"/>
  <c r="C12" i="9"/>
  <c r="C15" i="9"/>
  <c r="C21" i="9"/>
  <c r="C14" i="9"/>
  <c r="C5" i="9"/>
  <c r="C8" i="9"/>
  <c r="C13" i="9"/>
  <c r="C19" i="9"/>
  <c r="C17" i="9"/>
  <c r="C5" i="8"/>
  <c r="C15" i="8"/>
  <c r="C4" i="8"/>
  <c r="C6" i="8"/>
  <c r="C23" i="9" l="1"/>
</calcChain>
</file>

<file path=xl/sharedStrings.xml><?xml version="1.0" encoding="utf-8"?>
<sst xmlns="http://schemas.openxmlformats.org/spreadsheetml/2006/main" count="214" uniqueCount="93">
  <si>
    <t>PlanName</t>
  </si>
  <si>
    <t>ALLCARE HEALTH PLAN, INC.</t>
  </si>
  <si>
    <t>FFS</t>
  </si>
  <si>
    <t>TRILLIUM COMM. HEALTH PLAN</t>
  </si>
  <si>
    <t>WILLAMETTE VALLEY COMM. HEALTH</t>
  </si>
  <si>
    <t>Total</t>
  </si>
  <si>
    <t>Total Hearing Outcomes</t>
  </si>
  <si>
    <t>Affirmed</t>
  </si>
  <si>
    <t>Totals</t>
  </si>
  <si>
    <t>Dismissed as Not Timely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</si>
  <si>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</si>
  <si>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</si>
  <si>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</si>
  <si>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</si>
  <si>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</si>
  <si>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</si>
  <si>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</si>
  <si>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</si>
  <si>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</si>
  <si>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</si>
  <si>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</si>
  <si>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</si>
  <si>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</si>
  <si>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</si>
  <si>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</si>
  <si>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</si>
  <si>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</si>
  <si>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Count</t>
  </si>
  <si>
    <t>Outcome</t>
  </si>
  <si>
    <t>Issues</t>
  </si>
  <si>
    <t>Avg. Plan Enrollment *</t>
  </si>
  <si>
    <t>Misc.</t>
  </si>
  <si>
    <t>% of Total</t>
  </si>
  <si>
    <t xml:space="preserve">INTERCOMMUNITY HEALTH NETWORK                     </t>
  </si>
  <si>
    <t xml:space="preserve">ADVANTAGE DENTAL                                  </t>
  </si>
  <si>
    <t xml:space="preserve">CAPITOL DENTAL CARE INC                           </t>
  </si>
  <si>
    <t xml:space="preserve">FAMILY DENTAL CARE                                </t>
  </si>
  <si>
    <t xml:space="preserve">MANAGED DENTAL CARE OF OR                         </t>
  </si>
  <si>
    <t>Transplant Denial</t>
  </si>
  <si>
    <t>CASCADE HEALTH ALLIANCE</t>
  </si>
  <si>
    <t xml:space="preserve">ODS COMMUNITY HEALTH INC                          </t>
  </si>
  <si>
    <t>Ambulance Denial</t>
  </si>
  <si>
    <t>ER Denial</t>
  </si>
  <si>
    <t>Reversed</t>
  </si>
  <si>
    <t>HEALTH SHARE OF OREGON</t>
  </si>
  <si>
    <t>Current Qrt Rates</t>
  </si>
  <si>
    <t>Mental Health</t>
  </si>
  <si>
    <t>by CCO, DCO and FFS</t>
  </si>
  <si>
    <t>ADVANCED HEALTH</t>
  </si>
  <si>
    <t>Data Source: DSS</t>
  </si>
  <si>
    <t>Hearing Requests Received</t>
  </si>
  <si>
    <t>FFS Denial</t>
  </si>
  <si>
    <t>PACIFICSOURCE COMM. SOLUTIONS - CO</t>
  </si>
  <si>
    <t>PACIFICSOURCE COMM. SOLUTIONS - CG</t>
  </si>
  <si>
    <t>Data Analyst: Nancy Goyer</t>
  </si>
  <si>
    <t>No Show</t>
  </si>
  <si>
    <t>Plan will pay P1-Service Authorized</t>
  </si>
  <si>
    <t>Not Hearable</t>
  </si>
  <si>
    <t>Not Hearable-No Appeal</t>
  </si>
  <si>
    <t>Client w/d C1-Below the line</t>
  </si>
  <si>
    <t>Client w/d C6-Miscellaneous/Unknown</t>
  </si>
  <si>
    <t>Agency w/d A1-Service Authorized</t>
  </si>
  <si>
    <t>Client w/d C5-Billing Issue</t>
  </si>
  <si>
    <t>Client w/d C7-Non-Covered/Excluded Service</t>
  </si>
  <si>
    <t>Dismissed (Timeliness)</t>
  </si>
  <si>
    <t>Blank</t>
  </si>
  <si>
    <t>RX Denial</t>
  </si>
  <si>
    <t>Non-Medical Hearings</t>
  </si>
  <si>
    <t>Physical Therapy Denial</t>
  </si>
  <si>
    <t>Blanks</t>
  </si>
  <si>
    <t>OREGON DENTAL SERVICES</t>
  </si>
  <si>
    <t>Non Medical Hearing Denial</t>
  </si>
  <si>
    <t>PACIFICSOURCE COMM. SOLUTIONS - LANE</t>
  </si>
  <si>
    <t>PACIFICSOURCE COMM. SOLUTIONS - MP</t>
  </si>
  <si>
    <t>* Avg. Plan Enrollment based on average of Preliminary Member Months for Jan, Feb &amp; March 2020</t>
  </si>
  <si>
    <t>Hearing Issues Received Quarter 3 (Jan 1 - March 31, 2020)</t>
  </si>
  <si>
    <t>PACIFICSOURCE COMM. SOLUTIONS - MARION POLK</t>
  </si>
  <si>
    <t>Agency W/D A1 - Service Authorized</t>
  </si>
  <si>
    <t>Client W/D C1 Below the line</t>
  </si>
  <si>
    <t>Client W/D C5 Billing Issue</t>
  </si>
  <si>
    <t>Client W/D C6 Miscellaneous/Unknown</t>
  </si>
  <si>
    <t>Client W/D C7 Noncovered/ Excluded Service</t>
  </si>
  <si>
    <t>Not Hearable - No Appeal</t>
  </si>
  <si>
    <t>Plan will pay P1 - Service Authorized</t>
  </si>
  <si>
    <t>Plan will pay P2 Billing Issue</t>
  </si>
  <si>
    <t>UNK</t>
  </si>
  <si>
    <t>Hearing Outcome Types Completed Quarter 3 (Jan 1 - March 31, 2020)</t>
  </si>
  <si>
    <t>Hearing Outcome Reasons Quarter 3 (Jan 1 - March 31, 2020)</t>
  </si>
  <si>
    <t>Plan will pay P2-Billing Issue</t>
  </si>
  <si>
    <t>Data Extraction Date: 11/02/2020</t>
  </si>
  <si>
    <t>Q1 2021</t>
  </si>
  <si>
    <t>Hearing Outcomes Completed Quarter 1 (July 1 - Sept. 30, 2020)</t>
  </si>
  <si>
    <t>Hearing Request's Received Quarter 1 (July 1 - Sept. 30,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</si>
</sst>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7">
    <xf numFmtId="0" fontId="0" fillId="0" borderId="0" xfId="0"/>
    <xf numFmtId="3" fontId="0" fillId="0" borderId="0" xfId="0" applyNumberFormat="1"/>
    <xf numFmtId="0" fontId="13" fillId="0" borderId="0" xfId="0" applyFont="1"/>
    <xf numFmtId="3" fontId="2" fillId="0" borderId="0" xfId="0" applyNumberFormat="1" applyFont="1"/>
    <xf numFmtId="0" fontId="12" fillId="0" borderId="0" xfId="3"/>
    <xf numFmtId="9" fontId="5" fillId="0" borderId="2" xfId="11" applyNumberFormat="1" applyFont="1" applyBorder="1"/>
    <xf numFmtId="0" fontId="6" fillId="0" borderId="2" xfId="3" applyFont="1" applyBorder="1" applyAlignment="1">
      <alignment vertical="top" wrapText="1"/>
    </xf>
    <xf numFmtId="0" fontId="12" fillId="0" borderId="2" xfId="3" applyBorder="1"/>
    <xf numFmtId="1" fontId="7" fillId="0" borderId="2" xfId="3" applyNumberFormat="1" applyFont="1" applyFill="1" applyBorder="1"/>
    <xf numFmtId="1" fontId="7" fillId="0" borderId="2" xfId="3" applyNumberFormat="1" applyFont="1" applyFill="1" applyBorder="1" applyAlignment="1">
      <alignment horizontal="center"/>
    </xf>
    <xf numFmtId="0" fontId="4" fillId="0" borderId="0" xfId="3" applyNumberFormat="1" applyFont="1"/>
    <xf numFmtId="9" fontId="9" fillId="0" borderId="0" xfId="3" applyNumberFormat="1" applyFont="1" applyBorder="1"/>
    <xf numFmtId="0" fontId="3" fillId="0" borderId="0" xfId="12" applyNumberFormat="1" applyFont="1"/>
    <xf numFmtId="0" fontId="8" fillId="0" borderId="0" xfId="3" applyNumberFormat="1" applyFont="1" applyBorder="1" applyAlignment="1"/>
    <xf numFmtId="0" fontId="8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9" fillId="0" borderId="0" xfId="3" applyNumberFormat="1" applyFont="1" applyBorder="1"/>
    <xf numFmtId="0" fontId="3" fillId="0" borderId="1" xfId="7" applyFont="1" applyFill="1" applyBorder="1" applyAlignment="1">
      <alignment horizontal="left" wrapText="1"/>
    </xf>
    <xf numFmtId="0" fontId="3" fillId="0" borderId="1" xfId="7" applyFont="1" applyFill="1" applyBorder="1" applyAlignment="1">
      <alignment horizontal="right" wrapText="1"/>
    </xf>
    <xf numFmtId="0" fontId="14" fillId="0" borderId="0" xfId="3" applyFont="1"/>
    <xf numFmtId="0" fontId="15" fillId="0" borderId="0" xfId="3" applyFont="1"/>
    <xf numFmtId="0" fontId="13" fillId="0" borderId="0" xfId="0" applyFont="1" applyBorder="1"/>
    <xf numFmtId="3" fontId="10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3" fillId="0" borderId="0" xfId="0" applyNumberFormat="1" applyFont="1"/>
    <xf numFmtId="164" fontId="10" fillId="0" borderId="0" xfId="0" applyNumberFormat="1" applyFont="1" applyBorder="1"/>
    <xf numFmtId="0" fontId="18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8" fillId="0" borderId="0" xfId="0" applyFont="1" applyFill="1" applyBorder="1"/>
    <xf numFmtId="164" fontId="10" fillId="0" borderId="0" xfId="0" applyNumberFormat="1" applyFont="1"/>
    <xf numFmtId="0" fontId="10" fillId="0" borderId="0" xfId="0" applyFont="1" applyFill="1"/>
    <xf numFmtId="0" fontId="18" fillId="0" borderId="0" xfId="4" applyFont="1"/>
    <xf numFmtId="0" fontId="12" fillId="0" borderId="0" xfId="3" applyFont="1"/>
    <xf numFmtId="0" fontId="12" fillId="0" borderId="0" xfId="3" applyNumberFormat="1" applyFont="1"/>
    <xf numFmtId="0" fontId="12" fillId="0" borderId="0" xfId="3" applyNumberFormat="1" applyFont="1" applyBorder="1"/>
    <xf numFmtId="0" fontId="22" fillId="0" borderId="2" xfId="3" applyFont="1" applyBorder="1"/>
    <xf numFmtId="0" fontId="18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3" fillId="0" borderId="2" xfId="0" applyFont="1" applyBorder="1"/>
    <xf numFmtId="0" fontId="21" fillId="0" borderId="2" xfId="3" applyFont="1" applyBorder="1"/>
    <xf numFmtId="0" fontId="3" fillId="0" borderId="0" xfId="7" applyFont="1" applyFill="1" applyBorder="1" applyAlignment="1">
      <alignment horizontal="left" wrapText="1"/>
    </xf>
    <xf numFmtId="0" fontId="3" fillId="0" borderId="0" xfId="7" applyFont="1" applyFill="1" applyBorder="1" applyAlignment="1">
      <alignment horizontal="right" wrapText="1"/>
    </xf>
    <xf numFmtId="0" fontId="20" fillId="0" borderId="3" xfId="0" applyFont="1" applyFill="1" applyBorder="1"/>
    <xf numFmtId="0" fontId="10" fillId="0" borderId="3" xfId="0" applyFont="1" applyFill="1" applyBorder="1"/>
    <xf numFmtId="0" fontId="17" fillId="0" borderId="3" xfId="0" applyFont="1" applyFill="1" applyBorder="1"/>
    <xf numFmtId="0" fontId="0" fillId="0" borderId="3" xfId="0" applyBorder="1"/>
    <xf numFmtId="0" fontId="19" fillId="0" borderId="3" xfId="0" applyFont="1" applyBorder="1" applyAlignment="1">
      <alignment horizontal="center" vertical="top"/>
    </xf>
    <xf numFmtId="0" fontId="17" fillId="0" borderId="3" xfId="0" quotePrefix="1" applyNumberFormat="1" applyFont="1" applyBorder="1" applyAlignment="1">
      <alignment wrapText="1"/>
    </xf>
    <xf numFmtId="0" fontId="17" fillId="0" borderId="3" xfId="0" applyFont="1" applyBorder="1" applyAlignment="1">
      <alignment wrapText="1"/>
    </xf>
    <xf numFmtId="164" fontId="17" fillId="0" borderId="3" xfId="0" applyNumberFormat="1" applyFont="1" applyBorder="1" applyAlignment="1">
      <alignment wrapText="1"/>
    </xf>
    <xf numFmtId="0" fontId="3" fillId="0" borderId="3" xfId="9" applyFont="1" applyFill="1" applyBorder="1" applyAlignment="1">
      <alignment horizontal="left" wrapText="1"/>
    </xf>
    <xf numFmtId="3" fontId="3" fillId="0" borderId="3" xfId="9" applyNumberFormat="1" applyFont="1" applyFill="1" applyBorder="1" applyAlignment="1">
      <alignment horizontal="right" wrapText="1"/>
    </xf>
    <xf numFmtId="1" fontId="10" fillId="0" borderId="3" xfId="0" applyNumberFormat="1" applyFont="1" applyFill="1" applyBorder="1"/>
    <xf numFmtId="2" fontId="10" fillId="0" borderId="3" xfId="0" applyNumberFormat="1" applyFont="1" applyBorder="1"/>
    <xf numFmtId="0" fontId="3" fillId="0" borderId="3" xfId="8" applyFont="1" applyFill="1" applyBorder="1" applyAlignment="1">
      <alignment horizontal="left" wrapText="1"/>
    </xf>
    <xf numFmtId="1" fontId="3" fillId="0" borderId="3" xfId="9" applyNumberFormat="1" applyFont="1" applyFill="1" applyBorder="1" applyAlignment="1">
      <alignment horizontal="right" wrapText="1"/>
    </xf>
    <xf numFmtId="0" fontId="4" fillId="0" borderId="3" xfId="9" applyFont="1" applyFill="1" applyBorder="1" applyAlignment="1">
      <alignment horizontal="left" wrapText="1"/>
    </xf>
    <xf numFmtId="3" fontId="4" fillId="0" borderId="3" xfId="9" applyNumberFormat="1" applyFont="1" applyFill="1" applyBorder="1" applyAlignment="1">
      <alignment horizontal="right" wrapText="1"/>
    </xf>
    <xf numFmtId="2" fontId="17" fillId="0" borderId="3" xfId="0" applyNumberFormat="1" applyFont="1" applyBorder="1"/>
    <xf numFmtId="0" fontId="18" fillId="0" borderId="3" xfId="0" applyFont="1" applyBorder="1"/>
    <xf numFmtId="3" fontId="10" fillId="0" borderId="3" xfId="0" applyNumberFormat="1" applyFont="1" applyBorder="1"/>
    <xf numFmtId="164" fontId="10" fillId="0" borderId="3" xfId="0" applyNumberFormat="1" applyFont="1" applyBorder="1"/>
    <xf numFmtId="0" fontId="3" fillId="0" borderId="3" xfId="9" applyFont="1" applyFill="1" applyBorder="1" applyAlignment="1">
      <alignment horizontal="right" wrapText="1"/>
    </xf>
    <xf numFmtId="0" fontId="10" fillId="0" borderId="3" xfId="0" applyFont="1" applyBorder="1"/>
    <xf numFmtId="0" fontId="20" fillId="0" borderId="3" xfId="0" applyFont="1" applyBorder="1"/>
    <xf numFmtId="3" fontId="12" fillId="0" borderId="3" xfId="5" applyNumberFormat="1" applyFont="1" applyFill="1" applyBorder="1"/>
    <xf numFmtId="2" fontId="3" fillId="0" borderId="3" xfId="9" applyNumberFormat="1" applyFont="1" applyFill="1" applyBorder="1" applyAlignment="1">
      <alignment horizontal="right" wrapText="1"/>
    </xf>
    <xf numFmtId="0" fontId="3" fillId="0" borderId="3" xfId="6" applyFont="1" applyFill="1" applyBorder="1" applyAlignment="1">
      <alignment horizontal="right" wrapText="1"/>
    </xf>
    <xf numFmtId="3" fontId="10" fillId="0" borderId="3" xfId="0" applyNumberFormat="1" applyFont="1" applyFill="1" applyBorder="1"/>
    <xf numFmtId="0" fontId="3" fillId="0" borderId="3" xfId="0" applyFont="1" applyFill="1" applyBorder="1" applyAlignment="1">
      <alignment horizontal="left" wrapText="1"/>
    </xf>
    <xf numFmtId="2" fontId="3" fillId="0" borderId="3" xfId="0" applyNumberFormat="1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right" wrapText="1"/>
    </xf>
    <xf numFmtId="3" fontId="17" fillId="0" borderId="3" xfId="0" applyNumberFormat="1" applyFont="1" applyFill="1" applyBorder="1"/>
    <xf numFmtId="3" fontId="17" fillId="0" borderId="3" xfId="0" quotePrefix="1" applyNumberFormat="1" applyFont="1" applyFill="1" applyBorder="1"/>
    <xf numFmtId="3" fontId="17" fillId="0" borderId="3" xfId="0" applyNumberFormat="1" applyFont="1" applyBorder="1"/>
    <xf numFmtId="2" fontId="10" fillId="0" borderId="3" xfId="0" applyNumberFormat="1" applyFont="1" applyFill="1" applyBorder="1" applyAlignment="1">
      <alignment horizontal="right"/>
    </xf>
    <xf numFmtId="0" fontId="10" fillId="0" borderId="3" xfId="0" quotePrefix="1" applyNumberFormat="1" applyFont="1" applyFill="1" applyBorder="1"/>
    <xf numFmtId="0" fontId="17" fillId="0" borderId="3" xfId="0" applyNumberFormat="1" applyFont="1" applyBorder="1"/>
    <xf numFmtId="2" fontId="10" fillId="0" borderId="3" xfId="0" applyNumberFormat="1" applyFont="1" applyBorder="1" applyAlignment="1">
      <alignment horizontal="right"/>
    </xf>
    <xf numFmtId="3" fontId="3" fillId="0" borderId="3" xfId="9" applyNumberFormat="1" applyBorder="1" applyAlignment="1">
      <alignment horizontal="right" wrapText="1"/>
    </xf>
    <xf numFmtId="0" fontId="18" fillId="0" borderId="0" xfId="0" applyFont="1"/>
    <xf numFmtId="164" fontId="10" fillId="0" borderId="3" xfId="0" applyNumberFormat="1" applyFont="1" applyFill="1" applyBorder="1"/>
    <xf numFmtId="0" fontId="17" fillId="0" borderId="3" xfId="0" applyFont="1" applyFill="1" applyBorder="1" applyAlignment="1">
      <alignment wrapText="1"/>
    </xf>
    <xf numFmtId="164" fontId="17" fillId="0" borderId="3" xfId="0" applyNumberFormat="1" applyFont="1" applyFill="1" applyBorder="1" applyAlignment="1">
      <alignment wrapText="1"/>
    </xf>
    <xf numFmtId="164" fontId="10" fillId="0" borderId="0" xfId="0" applyNumberFormat="1" applyFont="1" applyFill="1"/>
    <xf numFmtId="0" fontId="10" fillId="0" borderId="6" xfId="0" applyFont="1" applyBorder="1"/>
    <xf numFmtId="0" fontId="10" fillId="0" borderId="6" xfId="0" applyFont="1" applyFill="1" applyBorder="1"/>
    <xf numFmtId="3" fontId="17" fillId="0" borderId="6" xfId="0" quotePrefix="1" applyNumberFormat="1" applyFont="1" applyFill="1" applyBorder="1"/>
    <xf numFmtId="164" fontId="20" fillId="0" borderId="3" xfId="0" applyNumberFormat="1" applyFont="1" applyFill="1" applyBorder="1"/>
    <xf numFmtId="164" fontId="10" fillId="0" borderId="5" xfId="0" applyNumberFormat="1" applyFont="1" applyFill="1" applyBorder="1"/>
    <xf numFmtId="164" fontId="10" fillId="0" borderId="7" xfId="0" applyNumberFormat="1" applyFont="1" applyFill="1" applyBorder="1"/>
    <xf numFmtId="0" fontId="17" fillId="0" borderId="3" xfId="0" quotePrefix="1" applyNumberFormat="1" applyFont="1" applyFill="1" applyBorder="1" applyAlignment="1">
      <alignment wrapText="1"/>
    </xf>
    <xf numFmtId="164" fontId="17" fillId="0" borderId="5" xfId="0" applyNumberFormat="1" applyFont="1" applyFill="1" applyBorder="1" applyAlignment="1">
      <alignment wrapText="1"/>
    </xf>
    <xf numFmtId="164" fontId="17" fillId="0" borderId="7" xfId="0" applyNumberFormat="1" applyFont="1" applyFill="1" applyBorder="1" applyAlignment="1">
      <alignment wrapText="1"/>
    </xf>
    <xf numFmtId="0" fontId="17" fillId="0" borderId="6" xfId="0" applyFont="1" applyFill="1" applyBorder="1" applyAlignment="1">
      <alignment wrapText="1"/>
    </xf>
    <xf numFmtId="0" fontId="3" fillId="0" borderId="3" xfId="9" applyFill="1" applyBorder="1" applyAlignment="1">
      <alignment horizontal="right" wrapText="1"/>
    </xf>
    <xf numFmtId="0" fontId="3" fillId="0" borderId="3" xfId="6" applyFill="1" applyBorder="1" applyAlignment="1">
      <alignment horizontal="right" wrapText="1"/>
    </xf>
    <xf numFmtId="3" fontId="10" fillId="0" borderId="5" xfId="0" applyNumberFormat="1" applyFont="1" applyFill="1" applyBorder="1"/>
    <xf numFmtId="0" fontId="3" fillId="0" borderId="7" xfId="6" applyFill="1" applyBorder="1" applyAlignment="1">
      <alignment horizontal="right" wrapText="1"/>
    </xf>
    <xf numFmtId="2" fontId="3" fillId="0" borderId="5" xfId="9" applyNumberFormat="1" applyFont="1" applyFill="1" applyBorder="1" applyAlignment="1">
      <alignment horizontal="right" wrapText="1"/>
    </xf>
    <xf numFmtId="2" fontId="3" fillId="0" borderId="7" xfId="9" applyNumberFormat="1" applyFont="1" applyFill="1" applyBorder="1" applyAlignment="1">
      <alignment horizontal="right" wrapText="1"/>
    </xf>
    <xf numFmtId="0" fontId="18" fillId="0" borderId="3" xfId="0" applyFont="1" applyFill="1" applyBorder="1"/>
    <xf numFmtId="164" fontId="18" fillId="0" borderId="3" xfId="0" applyNumberFormat="1" applyFont="1" applyFill="1" applyBorder="1"/>
    <xf numFmtId="164" fontId="18" fillId="0" borderId="0" xfId="0" applyNumberFormat="1" applyFont="1" applyFill="1" applyBorder="1"/>
    <xf numFmtId="0" fontId="24" fillId="0" borderId="0" xfId="0" applyFont="1" applyFill="1" applyAlignment="1">
      <alignment wrapText="1"/>
    </xf>
    <xf numFmtId="1" fontId="10" fillId="0" borderId="7" xfId="0" applyNumberFormat="1" applyFont="1" applyBorder="1"/>
    <xf numFmtId="1" fontId="3" fillId="0" borderId="7" xfId="9" applyNumberFormat="1" applyBorder="1" applyAlignment="1">
      <alignment horizontal="right" wrapText="1"/>
    </xf>
    <xf numFmtId="0" fontId="10" fillId="0" borderId="7" xfId="0" applyFont="1" applyBorder="1"/>
    <xf numFmtId="0" fontId="17" fillId="0" borderId="7" xfId="0" applyFont="1" applyBorder="1"/>
    <xf numFmtId="0" fontId="17" fillId="0" borderId="6" xfId="0" applyFont="1" applyBorder="1"/>
    <xf numFmtId="0" fontId="20" fillId="0" borderId="8" xfId="0" applyFont="1" applyBorder="1"/>
    <xf numFmtId="0" fontId="10" fillId="0" borderId="8" xfId="0" applyFont="1" applyBorder="1"/>
    <xf numFmtId="0" fontId="3" fillId="0" borderId="8" xfId="9" applyFont="1" applyFill="1" applyBorder="1" applyAlignment="1">
      <alignment horizontal="left" wrapText="1"/>
    </xf>
    <xf numFmtId="0" fontId="3" fillId="0" borderId="8" xfId="8" applyFont="1" applyFill="1" applyBorder="1" applyAlignment="1">
      <alignment horizontal="left" wrapText="1"/>
    </xf>
    <xf numFmtId="0" fontId="4" fillId="0" borderId="8" xfId="9" applyFont="1" applyFill="1" applyBorder="1" applyAlignment="1">
      <alignment horizontal="left" wrapText="1"/>
    </xf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4" xfId="0" applyFont="1" applyBorder="1"/>
    <xf numFmtId="0" fontId="10" fillId="0" borderId="4" xfId="0" applyFont="1" applyBorder="1"/>
    <xf numFmtId="0" fontId="3" fillId="0" borderId="9" xfId="9" applyFont="1" applyFill="1" applyBorder="1" applyAlignment="1">
      <alignment horizontal="left" wrapText="1"/>
    </xf>
    <xf numFmtId="0" fontId="10" fillId="0" borderId="9" xfId="0" applyFont="1" applyBorder="1"/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/>
    </xf>
    <xf numFmtId="0" fontId="17" fillId="0" borderId="11" xfId="0" quotePrefix="1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6" fillId="0" borderId="2" xfId="3" applyFont="1" applyFill="1" applyBorder="1" applyAlignment="1">
      <alignment vertical="top" wrapText="1"/>
    </xf>
    <xf numFmtId="0" fontId="23" fillId="0" borderId="0" xfId="0" applyFont="1"/>
    <xf numFmtId="0" fontId="16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</cellXfs>
  <cellStyles count="13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Issues" xfId="6" xr:uid="{00000000-0005-0000-0000-00000A000000}"/>
    <cellStyle name="Normal_Outcome Request Reasons" xfId="7" xr:uid="{00000000-0005-0000-0000-00000B000000}"/>
    <cellStyle name="Normal_Total Outcomes" xfId="8" xr:uid="{00000000-0005-0000-0000-00000C000000}"/>
    <cellStyle name="Normal_Total Requests Received" xfId="9" xr:uid="{00000000-0005-0000-0000-00000D000000}"/>
    <cellStyle name="Percent 2" xfId="10" xr:uid="{00000000-0005-0000-0000-00000E000000}"/>
    <cellStyle name="Percent 3" xfId="11" xr:uid="{00000000-0005-0000-0000-00000F000000}"/>
    <cellStyle name="Percent 4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Q1 2021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Affirmed</c:v>
                </c:pt>
                <c:pt idx="1">
                  <c:v>Agency w/d A1-Service Authorized</c:v>
                </c:pt>
                <c:pt idx="2">
                  <c:v>Client w/d C1-Below the line</c:v>
                </c:pt>
                <c:pt idx="3">
                  <c:v>Client w/d C5-Billing Issue</c:v>
                </c:pt>
                <c:pt idx="4">
                  <c:v>Client w/d C6-Miscellaneous/Unknown</c:v>
                </c:pt>
                <c:pt idx="5">
                  <c:v>Client w/d C7-Non-Covered/Excluded Service</c:v>
                </c:pt>
                <c:pt idx="6">
                  <c:v>Dismissed (Timeliness)</c:v>
                </c:pt>
                <c:pt idx="7">
                  <c:v>No Show</c:v>
                </c:pt>
              </c:strCache>
            </c:strRef>
          </c:cat>
          <c:val>
            <c:numRef>
              <c:f>'Resolution Summary'!$C$2:$C$15</c:f>
              <c:numCache>
                <c:formatCode>0%</c:formatCode>
                <c:ptCount val="14"/>
                <c:pt idx="0">
                  <c:v>6.3106796116504854E-2</c:v>
                </c:pt>
                <c:pt idx="1">
                  <c:v>7.2815533980582527E-3</c:v>
                </c:pt>
                <c:pt idx="2">
                  <c:v>2.4271844660194173E-3</c:v>
                </c:pt>
                <c:pt idx="3">
                  <c:v>4.8543689320388345E-3</c:v>
                </c:pt>
                <c:pt idx="4">
                  <c:v>5.3398058252427182E-2</c:v>
                </c:pt>
                <c:pt idx="5">
                  <c:v>3.1553398058252427E-2</c:v>
                </c:pt>
                <c:pt idx="6">
                  <c:v>2.4271844660194173E-3</c:v>
                </c:pt>
                <c:pt idx="7">
                  <c:v>3.640776699029126E-2</c:v>
                </c:pt>
                <c:pt idx="8">
                  <c:v>8.2524271844660199E-2</c:v>
                </c:pt>
                <c:pt idx="9">
                  <c:v>0.67961165048543692</c:v>
                </c:pt>
                <c:pt idx="10">
                  <c:v>1.9417475728155338E-2</c:v>
                </c:pt>
                <c:pt idx="11">
                  <c:v>2.4271844660194173E-3</c:v>
                </c:pt>
                <c:pt idx="12">
                  <c:v>7.2815533980582527E-3</c:v>
                </c:pt>
                <c:pt idx="13">
                  <c:v>7.2815533980582527E-3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Summary'!$A$2:$A$15</c:f>
              <c:strCache>
                <c:ptCount val="14"/>
                <c:pt idx="0">
                  <c:v>Affirmed</c:v>
                </c:pt>
                <c:pt idx="1">
                  <c:v>Agency w/d A1-Service Authorized</c:v>
                </c:pt>
                <c:pt idx="2">
                  <c:v>Client w/d C1-Below the line</c:v>
                </c:pt>
                <c:pt idx="3">
                  <c:v>Client w/d C5-Billing Issue</c:v>
                </c:pt>
                <c:pt idx="4">
                  <c:v>Client w/d C6-Miscellaneous/Unknown</c:v>
                </c:pt>
                <c:pt idx="5">
                  <c:v>Client w/d C7-Non-Covered/Excluded Service</c:v>
                </c:pt>
                <c:pt idx="6">
                  <c:v>Dismissed (Timeliness)</c:v>
                </c:pt>
                <c:pt idx="7">
                  <c:v>No Show</c:v>
                </c:pt>
                <c:pt idx="8">
                  <c:v>Not Hearable</c:v>
                </c:pt>
                <c:pt idx="9">
                  <c:v>Not Hearable-No Appeal</c:v>
                </c:pt>
                <c:pt idx="10">
                  <c:v>Plan will pay P1-Service Authorized</c:v>
                </c:pt>
                <c:pt idx="11">
                  <c:v>Plan will pay P2-Billing Issue</c:v>
                </c:pt>
                <c:pt idx="12">
                  <c:v>Reversed</c:v>
                </c:pt>
                <c:pt idx="13">
                  <c:v>Blank</c:v>
                </c:pt>
              </c:strCache>
            </c:strRef>
          </c:cat>
          <c:val>
            <c:numRef>
              <c:f>'Resolution Summary'!$B$2:$B$15</c:f>
              <c:numCache>
                <c:formatCode>General</c:formatCode>
                <c:ptCount val="14"/>
                <c:pt idx="0">
                  <c:v>26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22</c:v>
                </c:pt>
                <c:pt idx="5">
                  <c:v>13</c:v>
                </c:pt>
                <c:pt idx="6">
                  <c:v>1</c:v>
                </c:pt>
                <c:pt idx="7">
                  <c:v>15</c:v>
                </c:pt>
                <c:pt idx="8">
                  <c:v>34</c:v>
                </c:pt>
                <c:pt idx="9">
                  <c:v>280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Q3 2020 Hearing Request Resolution Summary </a:t>
            </a:r>
          </a:p>
          <a:p>
            <a:pPr>
              <a:defRPr/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*=</a:t>
            </a:r>
            <a:r>
              <a:rPr lang="en-US" sz="1400" i="1">
                <a:latin typeface="Arial" panose="020B0604020202020204" pitchFamily="34" charset="0"/>
                <a:cs typeface="Arial" panose="020B0604020202020204" pitchFamily="34" charset="0"/>
              </a:rPr>
              <a:t>Proceeded to hearing</a:t>
            </a:r>
          </a:p>
        </c:rich>
      </c:tx>
      <c:layout>
        <c:manualLayout>
          <c:xMode val="edge"/>
          <c:yMode val="edge"/>
          <c:x val="0.37354215061144808"/>
          <c:y val="3.4278709668250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225371682750022"/>
          <c:y val="9.1720944415535993E-2"/>
          <c:w val="0.76406505345682718"/>
          <c:h val="0.86751723520582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'Resolution Summary'!$A$2:$A$15</c:f>
              <c:strCache>
                <c:ptCount val="14"/>
                <c:pt idx="0">
                  <c:v>Affirmed</c:v>
                </c:pt>
                <c:pt idx="1">
                  <c:v>Agency w/d A1-Service Authorized</c:v>
                </c:pt>
                <c:pt idx="2">
                  <c:v>Client w/d C1-Below the line</c:v>
                </c:pt>
                <c:pt idx="3">
                  <c:v>Client w/d C5-Billing Issue</c:v>
                </c:pt>
                <c:pt idx="4">
                  <c:v>Client w/d C6-Miscellaneous/Unknown</c:v>
                </c:pt>
                <c:pt idx="5">
                  <c:v>Client w/d C7-Non-Covered/Excluded Service</c:v>
                </c:pt>
                <c:pt idx="6">
                  <c:v>Dismissed (Timeliness)</c:v>
                </c:pt>
                <c:pt idx="7">
                  <c:v>No Show</c:v>
                </c:pt>
                <c:pt idx="8">
                  <c:v>Not Hearable</c:v>
                </c:pt>
                <c:pt idx="9">
                  <c:v>Not Hearable-No Appeal</c:v>
                </c:pt>
                <c:pt idx="10">
                  <c:v>Plan will pay P1-Service Authorized</c:v>
                </c:pt>
                <c:pt idx="11">
                  <c:v>Plan will pay P2-Billing Issue</c:v>
                </c:pt>
                <c:pt idx="12">
                  <c:v>Reversed</c:v>
                </c:pt>
                <c:pt idx="13">
                  <c:v>Blank</c:v>
                </c:pt>
              </c:strCache>
            </c:strRef>
          </c:cat>
          <c:val>
            <c:numRef>
              <c:f>'Resolution Summary'!$B$2:$B$15</c:f>
              <c:numCache>
                <c:formatCode>General</c:formatCode>
                <c:ptCount val="14"/>
                <c:pt idx="0">
                  <c:v>26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22</c:v>
                </c:pt>
                <c:pt idx="5">
                  <c:v>13</c:v>
                </c:pt>
                <c:pt idx="6">
                  <c:v>1</c:v>
                </c:pt>
                <c:pt idx="7">
                  <c:v>15</c:v>
                </c:pt>
                <c:pt idx="8">
                  <c:v>34</c:v>
                </c:pt>
                <c:pt idx="9">
                  <c:v>280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9-4E6E-AADC-1CF3D149D1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3340824"/>
        <c:axId val="593334920"/>
      </c:barChart>
      <c:catAx>
        <c:axId val="593340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34920"/>
        <c:crosses val="autoZero"/>
        <c:auto val="1"/>
        <c:lblAlgn val="ctr"/>
        <c:lblOffset val="100"/>
        <c:noMultiLvlLbl val="0"/>
      </c:catAx>
      <c:valAx>
        <c:axId val="59333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34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Hearing Outcome Reasons Quarter 1, 2021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1.7612231095226572E-2"/>
          <c:w val="0.86319751801598366"/>
          <c:h val="0.693047163430812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Reasons'!$A$5:$A$21</c:f>
              <c:strCache>
                <c:ptCount val="17"/>
                <c:pt idx="0">
                  <c:v>Billing Issue</c:v>
                </c:pt>
                <c:pt idx="1">
                  <c:v>Dental Denial</c:v>
                </c:pt>
                <c:pt idx="2">
                  <c:v>Disenrollment</c:v>
                </c:pt>
                <c:pt idx="3">
                  <c:v>DME Denial</c:v>
                </c:pt>
                <c:pt idx="4">
                  <c:v>FFS Denial</c:v>
                </c:pt>
                <c:pt idx="5">
                  <c:v>Hearing Denial</c:v>
                </c:pt>
                <c:pt idx="6">
                  <c:v>Mental Health</c:v>
                </c:pt>
                <c:pt idx="7">
                  <c:v>Misc.</c:v>
                </c:pt>
                <c:pt idx="8">
                  <c:v>Non-Medical Hearings</c:v>
                </c:pt>
                <c:pt idx="9">
                  <c:v>Physical Therapy Denial</c:v>
                </c:pt>
                <c:pt idx="10">
                  <c:v>Referral Denial</c:v>
                </c:pt>
                <c:pt idx="11">
                  <c:v>RX Denial</c:v>
                </c:pt>
                <c:pt idx="12">
                  <c:v>Surgery Denial</c:v>
                </c:pt>
                <c:pt idx="13">
                  <c:v>Therapy Denial</c:v>
                </c:pt>
                <c:pt idx="14">
                  <c:v>Transplant Denial</c:v>
                </c:pt>
                <c:pt idx="15">
                  <c:v>Transportation</c:v>
                </c:pt>
                <c:pt idx="16">
                  <c:v>Vision Denial</c:v>
                </c:pt>
              </c:strCache>
            </c:strRef>
          </c:cat>
          <c:val>
            <c:numRef>
              <c:f>'Outcome Request Reasons'!$C$5:$C$21</c:f>
              <c:numCache>
                <c:formatCode>0%</c:formatCode>
                <c:ptCount val="17"/>
                <c:pt idx="0">
                  <c:v>0.38349514563106796</c:v>
                </c:pt>
                <c:pt idx="1">
                  <c:v>3.640776699029126E-2</c:v>
                </c:pt>
                <c:pt idx="2">
                  <c:v>9.7087378640776691E-3</c:v>
                </c:pt>
                <c:pt idx="3">
                  <c:v>7.5242718446601936E-2</c:v>
                </c:pt>
                <c:pt idx="4">
                  <c:v>0</c:v>
                </c:pt>
                <c:pt idx="5">
                  <c:v>4.8543689320388345E-3</c:v>
                </c:pt>
                <c:pt idx="6">
                  <c:v>7.2815533980582527E-3</c:v>
                </c:pt>
                <c:pt idx="7">
                  <c:v>2.4271844660194173E-3</c:v>
                </c:pt>
                <c:pt idx="8">
                  <c:v>1.4563106796116505E-2</c:v>
                </c:pt>
                <c:pt idx="9">
                  <c:v>0</c:v>
                </c:pt>
                <c:pt idx="10">
                  <c:v>0.13106796116504854</c:v>
                </c:pt>
                <c:pt idx="11">
                  <c:v>9.9514563106796114E-2</c:v>
                </c:pt>
                <c:pt idx="12">
                  <c:v>0.18932038834951456</c:v>
                </c:pt>
                <c:pt idx="13">
                  <c:v>1.9417475728155338E-2</c:v>
                </c:pt>
                <c:pt idx="14">
                  <c:v>0</c:v>
                </c:pt>
                <c:pt idx="15">
                  <c:v>1.6990291262135922E-2</c:v>
                </c:pt>
                <c:pt idx="16">
                  <c:v>4.8543689320388345E-3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Q1 2021</c:v>
                </c:pt>
              </c:strCache>
            </c:strRef>
          </c:tx>
          <c:cat>
            <c:strRef>
              <c:f>'Outcome Request Reasons'!$A$5:$A$21</c:f>
              <c:strCache>
                <c:ptCount val="17"/>
                <c:pt idx="0">
                  <c:v>Billing Issue</c:v>
                </c:pt>
                <c:pt idx="1">
                  <c:v>Dental Denial</c:v>
                </c:pt>
                <c:pt idx="2">
                  <c:v>Disenrollment</c:v>
                </c:pt>
                <c:pt idx="3">
                  <c:v>DME Denial</c:v>
                </c:pt>
                <c:pt idx="4">
                  <c:v>FFS Denial</c:v>
                </c:pt>
                <c:pt idx="5">
                  <c:v>Hearing Denial</c:v>
                </c:pt>
                <c:pt idx="6">
                  <c:v>Mental Health</c:v>
                </c:pt>
                <c:pt idx="7">
                  <c:v>Misc.</c:v>
                </c:pt>
                <c:pt idx="8">
                  <c:v>Non-Medical Hearings</c:v>
                </c:pt>
                <c:pt idx="9">
                  <c:v>Physical Therapy Denial</c:v>
                </c:pt>
                <c:pt idx="10">
                  <c:v>Referral Denial</c:v>
                </c:pt>
                <c:pt idx="11">
                  <c:v>RX Denial</c:v>
                </c:pt>
                <c:pt idx="12">
                  <c:v>Surgery Denial</c:v>
                </c:pt>
                <c:pt idx="13">
                  <c:v>Therapy Denial</c:v>
                </c:pt>
                <c:pt idx="14">
                  <c:v>Transplant Denial</c:v>
                </c:pt>
                <c:pt idx="15">
                  <c:v>Transportation</c:v>
                </c:pt>
                <c:pt idx="16">
                  <c:v>Vision Denial</c:v>
                </c:pt>
              </c:strCache>
            </c:strRef>
          </c:cat>
          <c:val>
            <c:numRef>
              <c:f>'Outcome Request Reasons'!$B$5:$B$21</c:f>
              <c:numCache>
                <c:formatCode>General</c:formatCode>
                <c:ptCount val="17"/>
                <c:pt idx="0">
                  <c:v>158</c:v>
                </c:pt>
                <c:pt idx="1">
                  <c:v>15</c:v>
                </c:pt>
                <c:pt idx="2">
                  <c:v>4</c:v>
                </c:pt>
                <c:pt idx="3">
                  <c:v>31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54</c:v>
                </c:pt>
                <c:pt idx="11">
                  <c:v>41</c:v>
                </c:pt>
                <c:pt idx="12">
                  <c:v>78</c:v>
                </c:pt>
                <c:pt idx="13">
                  <c:v>8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16</xdr:row>
      <xdr:rowOff>121920</xdr:rowOff>
    </xdr:from>
    <xdr:to>
      <xdr:col>22</xdr:col>
      <xdr:colOff>11206</xdr:colOff>
      <xdr:row>31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50424</xdr:colOff>
      <xdr:row>33</xdr:row>
      <xdr:rowOff>9526</xdr:rowOff>
    </xdr:from>
    <xdr:to>
      <xdr:col>12</xdr:col>
      <xdr:colOff>0</xdr:colOff>
      <xdr:row>69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D33DFA-F85D-4AEB-BE22-169025607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152401</xdr:rowOff>
    </xdr:from>
    <xdr:to>
      <xdr:col>7</xdr:col>
      <xdr:colOff>47625</xdr:colOff>
      <xdr:row>53</xdr:row>
      <xdr:rowOff>1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0"/>
  <sheetViews>
    <sheetView topLeftCell="A10" zoomScaleNormal="100" zoomScaleSheetLayoutView="62" workbookViewId="0">
      <selection activeCell="A32" sqref="A32"/>
    </sheetView>
  </sheetViews>
  <sheetFormatPr defaultRowHeight="13" x14ac:dyDescent="0.3"/>
  <cols>
    <col min="1" max="1" width="41.453125" customWidth="1"/>
    <col min="2" max="2" width="18.26953125" customWidth="1"/>
    <col min="3" max="3" width="22.54296875" customWidth="1"/>
    <col min="4" max="4" width="18.81640625" style="23" customWidth="1"/>
  </cols>
  <sheetData>
    <row r="1" spans="1:4" ht="19.149999999999999" customHeight="1" x14ac:dyDescent="0.3">
      <c r="A1" s="135" t="s">
        <v>92</v>
      </c>
      <c r="B1" s="135"/>
      <c r="C1" s="135"/>
      <c r="D1" s="135"/>
    </row>
    <row r="2" spans="1:4" ht="17.5" x14ac:dyDescent="0.3">
      <c r="A2" s="136" t="s">
        <v>47</v>
      </c>
      <c r="B2" s="136"/>
      <c r="C2" s="136"/>
      <c r="D2" s="136"/>
    </row>
    <row r="3" spans="1:4" ht="17.5" x14ac:dyDescent="0.3">
      <c r="A3" s="49"/>
      <c r="B3" s="49"/>
      <c r="C3" s="49"/>
      <c r="D3" s="49"/>
    </row>
    <row r="4" spans="1:4" ht="12" customHeight="1" x14ac:dyDescent="0.3">
      <c r="A4" s="50" t="s">
        <v>0</v>
      </c>
      <c r="B4" s="50" t="s">
        <v>50</v>
      </c>
      <c r="C4" s="51" t="s">
        <v>30</v>
      </c>
      <c r="D4" s="52" t="s">
        <v>21</v>
      </c>
    </row>
    <row r="5" spans="1:4" x14ac:dyDescent="0.3">
      <c r="A5" s="53" t="s">
        <v>48</v>
      </c>
      <c r="B5" s="82">
        <v>7</v>
      </c>
      <c r="C5" s="48">
        <v>22297</v>
      </c>
      <c r="D5" s="56">
        <f t="shared" ref="D5:D19" si="0">(B5/C5)*1000</f>
        <v>0.31394357985379201</v>
      </c>
    </row>
    <row r="6" spans="1:4" x14ac:dyDescent="0.3">
      <c r="A6" s="53" t="s">
        <v>1</v>
      </c>
      <c r="B6" s="82">
        <v>14</v>
      </c>
      <c r="C6" s="48">
        <v>54087</v>
      </c>
      <c r="D6" s="56">
        <f t="shared" si="0"/>
        <v>0.25884223565736686</v>
      </c>
    </row>
    <row r="7" spans="1:4" x14ac:dyDescent="0.3">
      <c r="A7" s="53" t="s">
        <v>39</v>
      </c>
      <c r="B7" s="82">
        <v>7</v>
      </c>
      <c r="C7" s="48">
        <v>20331</v>
      </c>
      <c r="D7" s="56">
        <f t="shared" si="0"/>
        <v>0.34430180512517833</v>
      </c>
    </row>
    <row r="8" spans="1:4" x14ac:dyDescent="0.3">
      <c r="A8" s="53" t="s">
        <v>22</v>
      </c>
      <c r="B8" s="82">
        <v>2</v>
      </c>
      <c r="C8" s="48">
        <v>28103</v>
      </c>
      <c r="D8" s="56">
        <f t="shared" si="0"/>
        <v>7.1166779347400635E-2</v>
      </c>
    </row>
    <row r="9" spans="1:4" x14ac:dyDescent="0.3">
      <c r="A9" s="53" t="s">
        <v>23</v>
      </c>
      <c r="B9" s="82">
        <v>4</v>
      </c>
      <c r="C9" s="48">
        <v>56622</v>
      </c>
      <c r="D9" s="56">
        <f t="shared" si="0"/>
        <v>7.064391932464413E-2</v>
      </c>
    </row>
    <row r="10" spans="1:4" x14ac:dyDescent="0.3">
      <c r="A10" s="53" t="s">
        <v>44</v>
      </c>
      <c r="B10" s="82">
        <v>102</v>
      </c>
      <c r="C10" s="48">
        <v>347054</v>
      </c>
      <c r="D10" s="56">
        <f t="shared" si="0"/>
        <v>0.29390238982982475</v>
      </c>
    </row>
    <row r="11" spans="1:4" x14ac:dyDescent="0.3">
      <c r="A11" s="53" t="s">
        <v>33</v>
      </c>
      <c r="B11" s="82">
        <v>18</v>
      </c>
      <c r="C11" s="48">
        <v>61950</v>
      </c>
      <c r="D11" s="56">
        <f t="shared" si="0"/>
        <v>0.29055690072639229</v>
      </c>
    </row>
    <row r="12" spans="1:4" x14ac:dyDescent="0.3">
      <c r="A12" s="57" t="s">
        <v>26</v>
      </c>
      <c r="B12" s="82">
        <v>14</v>
      </c>
      <c r="C12" s="48">
        <v>50031</v>
      </c>
      <c r="D12" s="56">
        <f t="shared" si="0"/>
        <v>0.27982650756530952</v>
      </c>
    </row>
    <row r="13" spans="1:4" x14ac:dyDescent="0.3">
      <c r="A13" s="53" t="s">
        <v>52</v>
      </c>
      <c r="B13" s="82">
        <v>19</v>
      </c>
      <c r="C13" s="48">
        <v>54395</v>
      </c>
      <c r="D13" s="56">
        <f t="shared" si="0"/>
        <v>0.34929681036860005</v>
      </c>
    </row>
    <row r="14" spans="1:4" x14ac:dyDescent="0.3">
      <c r="A14" s="53" t="s">
        <v>53</v>
      </c>
      <c r="B14" s="82">
        <v>5</v>
      </c>
      <c r="C14" s="48">
        <v>13199</v>
      </c>
      <c r="D14" s="56">
        <f t="shared" si="0"/>
        <v>0.37881657701341009</v>
      </c>
    </row>
    <row r="15" spans="1:4" ht="14.25" customHeight="1" x14ac:dyDescent="0.3">
      <c r="A15" s="53" t="s">
        <v>72</v>
      </c>
      <c r="B15" s="54">
        <v>51</v>
      </c>
      <c r="C15" s="48">
        <v>62045</v>
      </c>
      <c r="D15" s="56">
        <f t="shared" si="0"/>
        <v>0.82198404383914903</v>
      </c>
    </row>
    <row r="16" spans="1:4" x14ac:dyDescent="0.3">
      <c r="A16" s="53" t="s">
        <v>73</v>
      </c>
      <c r="B16" s="54">
        <v>85</v>
      </c>
      <c r="C16" s="48">
        <v>108858</v>
      </c>
      <c r="D16" s="56">
        <f t="shared" si="0"/>
        <v>0.78083374671590511</v>
      </c>
    </row>
    <row r="17" spans="1:4" x14ac:dyDescent="0.3">
      <c r="A17" s="53" t="s">
        <v>3</v>
      </c>
      <c r="B17" s="54">
        <v>15</v>
      </c>
      <c r="C17" s="48">
        <v>50975</v>
      </c>
      <c r="D17" s="56">
        <f t="shared" si="0"/>
        <v>0.29426189308484552</v>
      </c>
    </row>
    <row r="18" spans="1:4" x14ac:dyDescent="0.3">
      <c r="A18" s="53" t="s">
        <v>24</v>
      </c>
      <c r="B18" s="54">
        <v>18</v>
      </c>
      <c r="C18" s="48">
        <v>30374</v>
      </c>
      <c r="D18" s="56">
        <f t="shared" si="0"/>
        <v>0.5926121024560479</v>
      </c>
    </row>
    <row r="19" spans="1:4" x14ac:dyDescent="0.3">
      <c r="A19" s="53" t="s">
        <v>25</v>
      </c>
      <c r="B19" s="54">
        <v>10</v>
      </c>
      <c r="C19" s="48">
        <v>30206</v>
      </c>
      <c r="D19" s="56">
        <f t="shared" si="0"/>
        <v>0.33106005429384894</v>
      </c>
    </row>
    <row r="20" spans="1:4" x14ac:dyDescent="0.3">
      <c r="A20" s="53"/>
      <c r="B20" s="54"/>
      <c r="C20" s="58"/>
      <c r="D20" s="56"/>
    </row>
    <row r="21" spans="1:4" x14ac:dyDescent="0.3">
      <c r="A21" s="53" t="s">
        <v>34</v>
      </c>
      <c r="B21" s="54">
        <v>0</v>
      </c>
      <c r="C21" s="48">
        <v>19248</v>
      </c>
      <c r="D21" s="56">
        <f t="shared" ref="D21:D25" si="1">(B21/C21)*1000</f>
        <v>0</v>
      </c>
    </row>
    <row r="22" spans="1:4" x14ac:dyDescent="0.3">
      <c r="A22" s="53" t="s">
        <v>35</v>
      </c>
      <c r="B22" s="54">
        <v>0</v>
      </c>
      <c r="C22" s="48">
        <v>13801</v>
      </c>
      <c r="D22" s="56">
        <f t="shared" si="1"/>
        <v>0</v>
      </c>
    </row>
    <row r="23" spans="1:4" x14ac:dyDescent="0.3">
      <c r="A23" s="53" t="s">
        <v>36</v>
      </c>
      <c r="B23" s="54">
        <v>0</v>
      </c>
      <c r="C23" s="48">
        <v>2911</v>
      </c>
      <c r="D23" s="56">
        <f t="shared" si="1"/>
        <v>0</v>
      </c>
    </row>
    <row r="24" spans="1:4" x14ac:dyDescent="0.3">
      <c r="A24" s="53" t="s">
        <v>37</v>
      </c>
      <c r="B24" s="54">
        <v>0</v>
      </c>
      <c r="C24" s="48">
        <v>2751</v>
      </c>
      <c r="D24" s="56">
        <f t="shared" si="1"/>
        <v>0</v>
      </c>
    </row>
    <row r="25" spans="1:4" x14ac:dyDescent="0.3">
      <c r="A25" s="53" t="s">
        <v>70</v>
      </c>
      <c r="B25" s="54">
        <v>0</v>
      </c>
      <c r="C25" s="48">
        <v>11921</v>
      </c>
      <c r="D25" s="56">
        <f t="shared" si="1"/>
        <v>0</v>
      </c>
    </row>
    <row r="26" spans="1:4" x14ac:dyDescent="0.3">
      <c r="A26" s="53"/>
      <c r="B26" s="54"/>
      <c r="C26" s="55"/>
      <c r="D26" s="56"/>
    </row>
    <row r="27" spans="1:4" x14ac:dyDescent="0.3">
      <c r="A27" s="53" t="s">
        <v>2</v>
      </c>
      <c r="B27" s="54">
        <v>45</v>
      </c>
      <c r="C27">
        <v>289625</v>
      </c>
      <c r="D27" s="56">
        <f>(B27/C27)*1000</f>
        <v>0.15537332757876565</v>
      </c>
    </row>
    <row r="28" spans="1:4" x14ac:dyDescent="0.3">
      <c r="A28" s="53"/>
      <c r="B28" s="54"/>
      <c r="C28" s="54"/>
      <c r="D28" s="56"/>
    </row>
    <row r="29" spans="1:4" x14ac:dyDescent="0.3">
      <c r="A29" s="59" t="s">
        <v>5</v>
      </c>
      <c r="B29" s="60">
        <f>SUM(B5:B27)</f>
        <v>416</v>
      </c>
      <c r="C29" s="60">
        <f>SUM(C5:C27)</f>
        <v>1330784</v>
      </c>
      <c r="D29" s="61">
        <f>B29/C29*1000</f>
        <v>0.31259768677711786</v>
      </c>
    </row>
    <row r="30" spans="1:4" x14ac:dyDescent="0.3">
      <c r="A30" s="59"/>
      <c r="B30" s="60"/>
      <c r="C30" s="60"/>
      <c r="D30" s="61"/>
    </row>
    <row r="31" spans="1:4" x14ac:dyDescent="0.3">
      <c r="A31" s="62" t="s">
        <v>49</v>
      </c>
      <c r="B31" s="65"/>
      <c r="C31" s="63"/>
      <c r="D31" s="64"/>
    </row>
    <row r="32" spans="1:4" x14ac:dyDescent="0.3">
      <c r="A32" s="62" t="s">
        <v>89</v>
      </c>
      <c r="B32" s="66"/>
      <c r="C32" s="63"/>
      <c r="D32" s="64"/>
    </row>
    <row r="33" spans="1:4" x14ac:dyDescent="0.3">
      <c r="A33" s="62" t="s">
        <v>54</v>
      </c>
      <c r="B33" s="66"/>
      <c r="C33" s="63"/>
      <c r="D33" s="64"/>
    </row>
    <row r="34" spans="1:4" ht="15" customHeight="1" x14ac:dyDescent="0.3">
      <c r="A34" s="62" t="s">
        <v>74</v>
      </c>
      <c r="B34" s="66"/>
      <c r="C34" s="63"/>
      <c r="D34" s="64"/>
    </row>
    <row r="35" spans="1:4" x14ac:dyDescent="0.3">
      <c r="A35" s="40"/>
      <c r="B35" s="29"/>
      <c r="C35" s="28"/>
      <c r="D35" s="26"/>
    </row>
    <row r="36" spans="1:4" x14ac:dyDescent="0.3">
      <c r="A36" s="30"/>
      <c r="B36" s="29"/>
      <c r="C36" s="28"/>
      <c r="D36" s="26"/>
    </row>
    <row r="37" spans="1:4" x14ac:dyDescent="0.3">
      <c r="A37" s="31"/>
      <c r="B37" s="30"/>
      <c r="C37" s="22"/>
      <c r="D37" s="32"/>
    </row>
    <row r="38" spans="1:4" x14ac:dyDescent="0.3">
      <c r="C38" s="1"/>
    </row>
    <row r="39" spans="1:4" x14ac:dyDescent="0.3">
      <c r="C39" s="1"/>
    </row>
    <row r="40" spans="1:4" x14ac:dyDescent="0.3">
      <c r="C40" s="1"/>
    </row>
    <row r="41" spans="1:4" x14ac:dyDescent="0.3">
      <c r="C41" s="1"/>
    </row>
    <row r="42" spans="1:4" x14ac:dyDescent="0.3">
      <c r="C42" s="1"/>
    </row>
    <row r="43" spans="1:4" x14ac:dyDescent="0.3">
      <c r="C43" s="1"/>
    </row>
    <row r="44" spans="1:4" x14ac:dyDescent="0.3">
      <c r="C44" s="1"/>
    </row>
    <row r="45" spans="1:4" x14ac:dyDescent="0.3">
      <c r="C45" s="1"/>
    </row>
    <row r="46" spans="1:4" x14ac:dyDescent="0.3">
      <c r="C46" s="1"/>
    </row>
    <row r="47" spans="1:4" x14ac:dyDescent="0.3">
      <c r="C47" s="3"/>
      <c r="D47" s="24"/>
    </row>
    <row r="48" spans="1:4" x14ac:dyDescent="0.3">
      <c r="C48" s="3"/>
      <c r="D48" s="24"/>
    </row>
    <row r="49" spans="3:249" x14ac:dyDescent="0.3">
      <c r="C49" s="3"/>
      <c r="D49" s="24"/>
    </row>
    <row r="50" spans="3:249" x14ac:dyDescent="0.3">
      <c r="C50" s="2"/>
      <c r="D50" s="2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36"/>
  <sheetViews>
    <sheetView tabSelected="1" zoomScaleNormal="100" zoomScaleSheetLayoutView="66" workbookViewId="0">
      <pane xSplit="2" ySplit="3" topLeftCell="AA12" activePane="bottomRight" state="frozen"/>
      <selection pane="topRight" activeCell="C1" sqref="C1"/>
      <selection pane="bottomLeft" activeCell="A4" sqref="A4"/>
      <selection pane="bottomRight"/>
    </sheetView>
  </sheetViews>
  <sheetFormatPr defaultColWidth="8.81640625" defaultRowHeight="12.5" x14ac:dyDescent="0.25"/>
  <cols>
    <col min="1" max="1" width="52.1796875" style="33" customWidth="1"/>
    <col min="2" max="2" width="12.54296875" style="33" customWidth="1"/>
    <col min="3" max="3" width="11.26953125" style="33" bestFit="1" customWidth="1"/>
    <col min="4" max="4" width="9.7265625" style="87" customWidth="1"/>
    <col min="5" max="5" width="7.54296875" style="33" customWidth="1"/>
    <col min="6" max="6" width="10.453125" style="87" customWidth="1"/>
    <col min="7" max="7" width="7.54296875" style="33" customWidth="1"/>
    <col min="8" max="8" width="10" style="87" customWidth="1"/>
    <col min="9" max="9" width="13.7265625" style="33" customWidth="1"/>
    <col min="10" max="10" width="9.7265625" style="87" customWidth="1"/>
    <col min="11" max="11" width="7.1796875" style="33" customWidth="1"/>
    <col min="12" max="12" width="9.54296875" style="87" customWidth="1"/>
    <col min="13" max="13" width="7.7265625" style="33" customWidth="1"/>
    <col min="14" max="14" width="9.54296875" style="87" customWidth="1"/>
    <col min="15" max="15" width="8.26953125" style="33" customWidth="1"/>
    <col min="16" max="16" width="9.453125" style="87" customWidth="1"/>
    <col min="17" max="17" width="8.26953125" style="33" customWidth="1"/>
    <col min="18" max="18" width="9.453125" style="87" customWidth="1"/>
    <col min="19" max="19" width="7.1796875" style="33" customWidth="1"/>
    <col min="20" max="20" width="9.453125" style="87" customWidth="1"/>
    <col min="21" max="21" width="8.54296875" style="33" customWidth="1"/>
    <col min="22" max="22" width="9.81640625" style="87" customWidth="1"/>
    <col min="23" max="23" width="7.26953125" style="33" customWidth="1"/>
    <col min="24" max="24" width="9.453125" style="87" customWidth="1"/>
    <col min="25" max="25" width="8.26953125" style="33" customWidth="1"/>
    <col min="26" max="26" width="9.54296875" style="87" customWidth="1"/>
    <col min="27" max="27" width="9" style="33" customWidth="1"/>
    <col min="28" max="28" width="9.1796875" style="87" customWidth="1"/>
    <col min="29" max="29" width="8.7265625" style="33" customWidth="1"/>
    <col min="30" max="30" width="9.7265625" style="87" customWidth="1"/>
    <col min="31" max="31" width="10.1796875" style="87" customWidth="1"/>
    <col min="32" max="32" width="10.453125" style="93" customWidth="1"/>
    <col min="33" max="33" width="14.1796875" style="33" customWidth="1"/>
    <col min="34" max="34" width="9.453125" style="87" customWidth="1"/>
    <col min="35" max="35" width="6.81640625" style="33" customWidth="1"/>
    <col min="36" max="36" width="9.81640625" style="87" customWidth="1"/>
    <col min="37" max="37" width="8.81640625" style="33"/>
    <col min="38" max="16384" width="8.81640625" style="30"/>
  </cols>
  <sheetData>
    <row r="1" spans="1:36" ht="17.5" x14ac:dyDescent="0.4">
      <c r="A1" s="45" t="s">
        <v>75</v>
      </c>
      <c r="B1" s="45"/>
      <c r="C1" s="45"/>
      <c r="D1" s="91"/>
      <c r="E1" s="46"/>
      <c r="F1" s="84"/>
      <c r="G1" s="46"/>
      <c r="H1" s="84"/>
      <c r="I1" s="46"/>
      <c r="J1" s="84"/>
      <c r="K1" s="46"/>
      <c r="L1" s="84"/>
      <c r="M1" s="46"/>
      <c r="N1" s="84"/>
      <c r="O1" s="46"/>
      <c r="P1" s="84"/>
      <c r="Q1" s="46"/>
      <c r="R1" s="84"/>
      <c r="S1" s="46"/>
      <c r="T1" s="84"/>
      <c r="U1" s="46"/>
      <c r="V1" s="84"/>
      <c r="W1" s="46"/>
      <c r="X1" s="84"/>
      <c r="Y1" s="46"/>
      <c r="Z1" s="84"/>
      <c r="AA1" s="46"/>
      <c r="AB1" s="84"/>
      <c r="AC1" s="46"/>
      <c r="AD1" s="84"/>
      <c r="AE1" s="92"/>
      <c r="AG1" s="89"/>
      <c r="AH1" s="84"/>
      <c r="AI1" s="46"/>
      <c r="AJ1" s="84"/>
    </row>
    <row r="2" spans="1:36" x14ac:dyDescent="0.25">
      <c r="A2" s="46"/>
      <c r="B2" s="46"/>
      <c r="C2" s="46"/>
      <c r="D2" s="84"/>
      <c r="E2" s="46"/>
      <c r="F2" s="84"/>
      <c r="G2" s="46"/>
      <c r="H2" s="84"/>
      <c r="I2" s="46"/>
      <c r="J2" s="84"/>
      <c r="K2" s="46"/>
      <c r="L2" s="84"/>
      <c r="M2" s="46"/>
      <c r="N2" s="84"/>
      <c r="O2" s="46"/>
      <c r="P2" s="84"/>
      <c r="Q2" s="46"/>
      <c r="R2" s="84"/>
      <c r="S2" s="46"/>
      <c r="T2" s="84"/>
      <c r="U2" s="46"/>
      <c r="V2" s="84"/>
      <c r="W2" s="46"/>
      <c r="X2" s="84"/>
      <c r="Y2" s="46"/>
      <c r="Z2" s="84"/>
      <c r="AA2" s="46"/>
      <c r="AB2" s="84"/>
      <c r="AC2" s="46"/>
      <c r="AD2" s="84"/>
      <c r="AE2" s="92"/>
      <c r="AG2" s="89"/>
      <c r="AH2" s="84"/>
      <c r="AI2" s="46"/>
      <c r="AJ2" s="84"/>
    </row>
    <row r="3" spans="1:36" ht="54.75" customHeight="1" x14ac:dyDescent="0.3">
      <c r="A3" s="94" t="s">
        <v>0</v>
      </c>
      <c r="B3" s="85" t="s">
        <v>30</v>
      </c>
      <c r="C3" s="85" t="s">
        <v>41</v>
      </c>
      <c r="D3" s="86" t="s">
        <v>21</v>
      </c>
      <c r="E3" s="85" t="s">
        <v>10</v>
      </c>
      <c r="F3" s="86" t="s">
        <v>21</v>
      </c>
      <c r="G3" s="85" t="s">
        <v>11</v>
      </c>
      <c r="H3" s="86" t="s">
        <v>21</v>
      </c>
      <c r="I3" s="85" t="s">
        <v>12</v>
      </c>
      <c r="J3" s="86" t="s">
        <v>21</v>
      </c>
      <c r="K3" s="85" t="s">
        <v>13</v>
      </c>
      <c r="L3" s="86" t="s">
        <v>21</v>
      </c>
      <c r="M3" s="85" t="s">
        <v>42</v>
      </c>
      <c r="N3" s="86" t="s">
        <v>21</v>
      </c>
      <c r="O3" s="85" t="s">
        <v>71</v>
      </c>
      <c r="P3" s="86" t="s">
        <v>21</v>
      </c>
      <c r="Q3" s="85" t="s">
        <v>14</v>
      </c>
      <c r="R3" s="86" t="s">
        <v>21</v>
      </c>
      <c r="S3" s="85" t="s">
        <v>46</v>
      </c>
      <c r="T3" s="86" t="s">
        <v>21</v>
      </c>
      <c r="U3" s="85" t="s">
        <v>15</v>
      </c>
      <c r="V3" s="86" t="s">
        <v>21</v>
      </c>
      <c r="W3" s="85" t="s">
        <v>16</v>
      </c>
      <c r="X3" s="86" t="s">
        <v>21</v>
      </c>
      <c r="Y3" s="85" t="s">
        <v>17</v>
      </c>
      <c r="Z3" s="86" t="s">
        <v>21</v>
      </c>
      <c r="AA3" s="85" t="s">
        <v>68</v>
      </c>
      <c r="AB3" s="86" t="s">
        <v>21</v>
      </c>
      <c r="AC3" s="85" t="s">
        <v>18</v>
      </c>
      <c r="AD3" s="86" t="s">
        <v>21</v>
      </c>
      <c r="AE3" s="95" t="s">
        <v>38</v>
      </c>
      <c r="AF3" s="96" t="s">
        <v>21</v>
      </c>
      <c r="AG3" s="97" t="s">
        <v>19</v>
      </c>
      <c r="AH3" s="86" t="s">
        <v>21</v>
      </c>
      <c r="AI3" s="85" t="s">
        <v>20</v>
      </c>
      <c r="AJ3" s="86" t="s">
        <v>21</v>
      </c>
    </row>
    <row r="4" spans="1:36" x14ac:dyDescent="0.25">
      <c r="A4" s="53" t="s">
        <v>48</v>
      </c>
      <c r="B4" s="46">
        <v>22297</v>
      </c>
      <c r="C4" s="68">
        <v>0</v>
      </c>
      <c r="D4" s="69">
        <f>(C4/B4)*1000</f>
        <v>0</v>
      </c>
      <c r="E4" s="98">
        <v>1</v>
      </c>
      <c r="F4" s="69">
        <f t="shared" ref="F4:F17" si="0">(E4/B4)*1000</f>
        <v>4.4849082836256E-2</v>
      </c>
      <c r="G4" s="68">
        <v>3</v>
      </c>
      <c r="H4" s="69">
        <f t="shared" ref="H4:H19" si="1">(G4/B4)*1000</f>
        <v>0.13454724850876801</v>
      </c>
      <c r="I4" s="70">
        <v>0</v>
      </c>
      <c r="J4" s="69">
        <f t="shared" ref="J4:J19" si="2">(I4/B4)*1000</f>
        <v>0</v>
      </c>
      <c r="K4" s="99">
        <v>1</v>
      </c>
      <c r="L4" s="69">
        <f t="shared" ref="L4:L19" si="3">(K4/B4)*1000</f>
        <v>4.4849082836256E-2</v>
      </c>
      <c r="M4" s="99">
        <v>0</v>
      </c>
      <c r="N4" s="69">
        <f t="shared" ref="N4:N19" si="4">(M4/B4)*1000</f>
        <v>0</v>
      </c>
      <c r="O4" s="71">
        <v>0</v>
      </c>
      <c r="P4" s="69">
        <f t="shared" ref="P4:P19" si="5">(O4/B4)*1000</f>
        <v>0</v>
      </c>
      <c r="Q4" s="70">
        <v>0</v>
      </c>
      <c r="R4" s="69">
        <f t="shared" ref="R4:R19" si="6">(Q4/B4)*1000</f>
        <v>0</v>
      </c>
      <c r="S4" s="70">
        <v>0</v>
      </c>
      <c r="T4" s="69">
        <f t="shared" ref="T4:T19" si="7">(S4/B4)*1000</f>
        <v>0</v>
      </c>
      <c r="U4" s="99">
        <v>3</v>
      </c>
      <c r="V4" s="69">
        <f t="shared" ref="V4:V19" si="8">(U4/B4)*1000</f>
        <v>0.13454724850876801</v>
      </c>
      <c r="W4" s="99">
        <v>3</v>
      </c>
      <c r="X4" s="69">
        <f t="shared" ref="X4:X19" si="9">(W4/B4)*1000</f>
        <v>0.13454724850876801</v>
      </c>
      <c r="Y4" s="99">
        <v>6</v>
      </c>
      <c r="Z4" s="69">
        <f t="shared" ref="Z4:Z19" si="10">(Y4/B4)*1000</f>
        <v>0.26909449701753602</v>
      </c>
      <c r="AA4" s="99">
        <v>0</v>
      </c>
      <c r="AB4" s="69">
        <f t="shared" ref="AB4:AB19" si="11">(AA4/B4)*1000</f>
        <v>0</v>
      </c>
      <c r="AC4" s="71">
        <v>0</v>
      </c>
      <c r="AD4" s="69">
        <f t="shared" ref="AD4:AF19" si="12">(AC4/B4)*1000</f>
        <v>0</v>
      </c>
      <c r="AE4" s="100">
        <v>0</v>
      </c>
      <c r="AF4" s="69" t="e">
        <f>(AE4/D4)*1000</f>
        <v>#DIV/0!</v>
      </c>
      <c r="AG4" s="101">
        <v>0</v>
      </c>
      <c r="AH4" s="69">
        <f t="shared" ref="AH4:AH19" si="13">(AG4/B4)*1000</f>
        <v>0</v>
      </c>
      <c r="AI4" s="101">
        <v>0</v>
      </c>
      <c r="AJ4" s="69">
        <f t="shared" ref="AJ4:AJ19" si="14">(AI4/B4)*1000</f>
        <v>0</v>
      </c>
    </row>
    <row r="5" spans="1:36" x14ac:dyDescent="0.25">
      <c r="A5" s="53" t="s">
        <v>1</v>
      </c>
      <c r="B5" s="46">
        <v>54087</v>
      </c>
      <c r="C5" s="68">
        <v>0</v>
      </c>
      <c r="D5" s="69">
        <f t="shared" ref="D5:D17" si="15">(C5/B5)*1000</f>
        <v>0</v>
      </c>
      <c r="E5" s="98">
        <v>2</v>
      </c>
      <c r="F5" s="69">
        <f t="shared" si="0"/>
        <v>3.6977462236766692E-2</v>
      </c>
      <c r="G5" s="68">
        <v>1</v>
      </c>
      <c r="H5" s="69">
        <f t="shared" si="1"/>
        <v>1.8488731118383346E-2</v>
      </c>
      <c r="I5" s="70">
        <v>0</v>
      </c>
      <c r="J5" s="69">
        <f t="shared" si="2"/>
        <v>0</v>
      </c>
      <c r="K5" s="99">
        <v>0</v>
      </c>
      <c r="L5" s="69">
        <f t="shared" si="3"/>
        <v>0</v>
      </c>
      <c r="M5" s="99">
        <v>0</v>
      </c>
      <c r="N5" s="69">
        <f t="shared" si="4"/>
        <v>0</v>
      </c>
      <c r="O5" s="71">
        <v>0</v>
      </c>
      <c r="P5" s="69">
        <f t="shared" si="5"/>
        <v>0</v>
      </c>
      <c r="Q5" s="70">
        <v>0</v>
      </c>
      <c r="R5" s="69">
        <f t="shared" si="6"/>
        <v>0</v>
      </c>
      <c r="S5" s="70">
        <v>0</v>
      </c>
      <c r="T5" s="69">
        <f t="shared" si="7"/>
        <v>0</v>
      </c>
      <c r="U5" s="99">
        <v>1</v>
      </c>
      <c r="V5" s="69">
        <f t="shared" si="8"/>
        <v>1.8488731118383346E-2</v>
      </c>
      <c r="W5" s="99">
        <v>5</v>
      </c>
      <c r="X5" s="69">
        <f t="shared" si="9"/>
        <v>9.2443655591916724E-2</v>
      </c>
      <c r="Y5" s="99">
        <v>4</v>
      </c>
      <c r="Z5" s="69">
        <f t="shared" si="10"/>
        <v>7.3954924473533384E-2</v>
      </c>
      <c r="AA5" s="99">
        <v>1</v>
      </c>
      <c r="AB5" s="69">
        <f t="shared" si="11"/>
        <v>1.8488731118383346E-2</v>
      </c>
      <c r="AC5" s="71">
        <v>0</v>
      </c>
      <c r="AD5" s="69">
        <f t="shared" si="12"/>
        <v>0</v>
      </c>
      <c r="AE5" s="100">
        <v>0</v>
      </c>
      <c r="AF5" s="69" t="e">
        <f t="shared" si="12"/>
        <v>#DIV/0!</v>
      </c>
      <c r="AG5" s="101">
        <v>2</v>
      </c>
      <c r="AH5" s="69">
        <f t="shared" si="13"/>
        <v>3.6977462236766692E-2</v>
      </c>
      <c r="AI5" s="101">
        <v>0</v>
      </c>
      <c r="AJ5" s="69">
        <f t="shared" si="14"/>
        <v>0</v>
      </c>
    </row>
    <row r="6" spans="1:36" x14ac:dyDescent="0.25">
      <c r="A6" s="53" t="s">
        <v>39</v>
      </c>
      <c r="B6" s="46">
        <v>20331</v>
      </c>
      <c r="C6" s="68">
        <v>0</v>
      </c>
      <c r="D6" s="69">
        <f t="shared" si="15"/>
        <v>0</v>
      </c>
      <c r="E6" s="98">
        <v>0</v>
      </c>
      <c r="F6" s="69">
        <f t="shared" si="0"/>
        <v>0</v>
      </c>
      <c r="G6" s="68">
        <v>1</v>
      </c>
      <c r="H6" s="69">
        <f t="shared" si="1"/>
        <v>4.9185972160739756E-2</v>
      </c>
      <c r="I6" s="70">
        <v>0</v>
      </c>
      <c r="J6" s="69">
        <f t="shared" si="2"/>
        <v>0</v>
      </c>
      <c r="K6" s="99">
        <v>0</v>
      </c>
      <c r="L6" s="69">
        <f t="shared" si="3"/>
        <v>0</v>
      </c>
      <c r="M6" s="99">
        <v>0</v>
      </c>
      <c r="N6" s="69">
        <f t="shared" si="4"/>
        <v>0</v>
      </c>
      <c r="O6" s="71">
        <v>0</v>
      </c>
      <c r="P6" s="69">
        <f t="shared" si="5"/>
        <v>0</v>
      </c>
      <c r="Q6" s="70">
        <v>0</v>
      </c>
      <c r="R6" s="69">
        <f t="shared" si="6"/>
        <v>0</v>
      </c>
      <c r="S6" s="70">
        <v>0</v>
      </c>
      <c r="T6" s="69">
        <f t="shared" si="7"/>
        <v>0</v>
      </c>
      <c r="U6" s="99">
        <v>2</v>
      </c>
      <c r="V6" s="69">
        <f t="shared" si="8"/>
        <v>9.8371944321479513E-2</v>
      </c>
      <c r="W6" s="99">
        <v>1</v>
      </c>
      <c r="X6" s="69">
        <f t="shared" si="9"/>
        <v>4.9185972160739756E-2</v>
      </c>
      <c r="Y6" s="99">
        <v>0</v>
      </c>
      <c r="Z6" s="69">
        <f t="shared" si="10"/>
        <v>0</v>
      </c>
      <c r="AA6" s="99">
        <v>0</v>
      </c>
      <c r="AB6" s="69">
        <f t="shared" si="11"/>
        <v>0</v>
      </c>
      <c r="AC6" s="71">
        <v>0</v>
      </c>
      <c r="AD6" s="69">
        <f t="shared" si="12"/>
        <v>0</v>
      </c>
      <c r="AE6" s="100">
        <v>0</v>
      </c>
      <c r="AF6" s="69" t="e">
        <f t="shared" si="12"/>
        <v>#DIV/0!</v>
      </c>
      <c r="AG6" s="101">
        <v>0</v>
      </c>
      <c r="AH6" s="69">
        <f t="shared" si="13"/>
        <v>0</v>
      </c>
      <c r="AI6" s="101">
        <v>0</v>
      </c>
      <c r="AJ6" s="69">
        <f t="shared" si="14"/>
        <v>0</v>
      </c>
    </row>
    <row r="7" spans="1:36" x14ac:dyDescent="0.25">
      <c r="A7" s="53" t="s">
        <v>22</v>
      </c>
      <c r="B7" s="46">
        <v>28103</v>
      </c>
      <c r="C7" s="68">
        <v>0</v>
      </c>
      <c r="D7" s="69">
        <f t="shared" si="15"/>
        <v>0</v>
      </c>
      <c r="E7" s="98">
        <v>0</v>
      </c>
      <c r="F7" s="69">
        <f t="shared" si="0"/>
        <v>0</v>
      </c>
      <c r="G7" s="68">
        <v>0</v>
      </c>
      <c r="H7" s="69">
        <f t="shared" si="1"/>
        <v>0</v>
      </c>
      <c r="I7" s="70">
        <v>0</v>
      </c>
      <c r="J7" s="69">
        <f t="shared" si="2"/>
        <v>0</v>
      </c>
      <c r="K7" s="99">
        <v>1</v>
      </c>
      <c r="L7" s="69">
        <f t="shared" si="3"/>
        <v>3.5583389673700318E-2</v>
      </c>
      <c r="M7" s="99">
        <v>0</v>
      </c>
      <c r="N7" s="69">
        <f t="shared" si="4"/>
        <v>0</v>
      </c>
      <c r="O7" s="71">
        <v>0</v>
      </c>
      <c r="P7" s="69">
        <f t="shared" si="5"/>
        <v>0</v>
      </c>
      <c r="Q7" s="70">
        <v>0</v>
      </c>
      <c r="R7" s="69">
        <f t="shared" si="6"/>
        <v>0</v>
      </c>
      <c r="S7" s="70">
        <v>0</v>
      </c>
      <c r="T7" s="69">
        <f t="shared" si="7"/>
        <v>0</v>
      </c>
      <c r="U7" s="99">
        <v>0</v>
      </c>
      <c r="V7" s="69">
        <f t="shared" si="8"/>
        <v>0</v>
      </c>
      <c r="W7" s="99">
        <v>3</v>
      </c>
      <c r="X7" s="69">
        <f t="shared" si="9"/>
        <v>0.10675016902110096</v>
      </c>
      <c r="Y7" s="99">
        <v>1</v>
      </c>
      <c r="Z7" s="69">
        <f t="shared" si="10"/>
        <v>3.5583389673700318E-2</v>
      </c>
      <c r="AA7" s="99">
        <v>0</v>
      </c>
      <c r="AB7" s="69">
        <f t="shared" si="11"/>
        <v>0</v>
      </c>
      <c r="AC7" s="71">
        <v>0</v>
      </c>
      <c r="AD7" s="69">
        <f t="shared" si="12"/>
        <v>0</v>
      </c>
      <c r="AE7" s="100">
        <v>0</v>
      </c>
      <c r="AF7" s="69" t="e">
        <f t="shared" si="12"/>
        <v>#DIV/0!</v>
      </c>
      <c r="AG7" s="101">
        <v>0</v>
      </c>
      <c r="AH7" s="69">
        <f t="shared" si="13"/>
        <v>0</v>
      </c>
      <c r="AI7" s="101">
        <v>0</v>
      </c>
      <c r="AJ7" s="69">
        <f t="shared" si="14"/>
        <v>0</v>
      </c>
    </row>
    <row r="8" spans="1:36" x14ac:dyDescent="0.25">
      <c r="A8" s="53" t="s">
        <v>23</v>
      </c>
      <c r="B8" s="46">
        <v>56622</v>
      </c>
      <c r="C8" s="68">
        <v>0</v>
      </c>
      <c r="D8" s="69">
        <f t="shared" si="15"/>
        <v>0</v>
      </c>
      <c r="E8" s="98">
        <v>0</v>
      </c>
      <c r="F8" s="69">
        <f t="shared" si="0"/>
        <v>0</v>
      </c>
      <c r="G8" s="68">
        <v>0</v>
      </c>
      <c r="H8" s="69">
        <f t="shared" si="1"/>
        <v>0</v>
      </c>
      <c r="I8" s="70">
        <v>0</v>
      </c>
      <c r="J8" s="69">
        <f t="shared" si="2"/>
        <v>0</v>
      </c>
      <c r="K8" s="99">
        <v>0</v>
      </c>
      <c r="L8" s="69">
        <f t="shared" si="3"/>
        <v>0</v>
      </c>
      <c r="M8" s="99">
        <v>0</v>
      </c>
      <c r="N8" s="69">
        <f t="shared" si="4"/>
        <v>0</v>
      </c>
      <c r="O8" s="71">
        <v>0</v>
      </c>
      <c r="P8" s="69">
        <f t="shared" si="5"/>
        <v>0</v>
      </c>
      <c r="Q8" s="70">
        <v>0</v>
      </c>
      <c r="R8" s="69">
        <f t="shared" si="6"/>
        <v>0</v>
      </c>
      <c r="S8" s="70">
        <v>0</v>
      </c>
      <c r="T8" s="69">
        <f t="shared" si="7"/>
        <v>0</v>
      </c>
      <c r="U8" s="99">
        <v>1</v>
      </c>
      <c r="V8" s="69">
        <f t="shared" si="8"/>
        <v>1.7660979831161033E-2</v>
      </c>
      <c r="W8" s="99">
        <v>0</v>
      </c>
      <c r="X8" s="69">
        <f t="shared" si="9"/>
        <v>0</v>
      </c>
      <c r="Y8" s="99">
        <v>2</v>
      </c>
      <c r="Z8" s="69">
        <f t="shared" si="10"/>
        <v>3.5321959662322065E-2</v>
      </c>
      <c r="AA8" s="99">
        <v>0</v>
      </c>
      <c r="AB8" s="69">
        <f t="shared" si="11"/>
        <v>0</v>
      </c>
      <c r="AC8" s="71">
        <v>0</v>
      </c>
      <c r="AD8" s="69">
        <f t="shared" si="12"/>
        <v>0</v>
      </c>
      <c r="AE8" s="100">
        <v>0</v>
      </c>
      <c r="AF8" s="69" t="e">
        <f t="shared" si="12"/>
        <v>#DIV/0!</v>
      </c>
      <c r="AG8" s="101">
        <v>2</v>
      </c>
      <c r="AH8" s="69">
        <f t="shared" si="13"/>
        <v>3.5321959662322065E-2</v>
      </c>
      <c r="AI8" s="101">
        <v>0</v>
      </c>
      <c r="AJ8" s="69">
        <f t="shared" si="14"/>
        <v>0</v>
      </c>
    </row>
    <row r="9" spans="1:36" x14ac:dyDescent="0.25">
      <c r="A9" s="53" t="s">
        <v>44</v>
      </c>
      <c r="B9" s="46">
        <v>347054</v>
      </c>
      <c r="C9" s="68">
        <v>0</v>
      </c>
      <c r="D9" s="69">
        <f t="shared" si="15"/>
        <v>0</v>
      </c>
      <c r="E9" s="68">
        <v>4</v>
      </c>
      <c r="F9" s="69">
        <f t="shared" si="0"/>
        <v>1.1525583914895087E-2</v>
      </c>
      <c r="G9" s="68">
        <v>9</v>
      </c>
      <c r="H9" s="69">
        <f t="shared" si="1"/>
        <v>2.5932563808513949E-2</v>
      </c>
      <c r="I9" s="70">
        <v>0</v>
      </c>
      <c r="J9" s="69">
        <f t="shared" si="2"/>
        <v>0</v>
      </c>
      <c r="K9" s="99">
        <v>9</v>
      </c>
      <c r="L9" s="69">
        <f t="shared" si="3"/>
        <v>2.5932563808513949E-2</v>
      </c>
      <c r="M9" s="99">
        <v>0</v>
      </c>
      <c r="N9" s="69">
        <f t="shared" si="4"/>
        <v>0</v>
      </c>
      <c r="O9" s="71">
        <v>0</v>
      </c>
      <c r="P9" s="69">
        <f t="shared" si="5"/>
        <v>0</v>
      </c>
      <c r="Q9" s="70">
        <v>0</v>
      </c>
      <c r="R9" s="69">
        <f t="shared" si="6"/>
        <v>0</v>
      </c>
      <c r="S9" s="70">
        <v>0</v>
      </c>
      <c r="T9" s="69">
        <f t="shared" si="7"/>
        <v>0</v>
      </c>
      <c r="U9" s="99">
        <v>10</v>
      </c>
      <c r="V9" s="69">
        <f t="shared" si="8"/>
        <v>2.881395978723772E-2</v>
      </c>
      <c r="W9" s="99">
        <v>5</v>
      </c>
      <c r="X9" s="69">
        <f t="shared" si="9"/>
        <v>1.440697989361886E-2</v>
      </c>
      <c r="Y9" s="99">
        <v>8</v>
      </c>
      <c r="Z9" s="69">
        <f t="shared" si="10"/>
        <v>2.3051167829790175E-2</v>
      </c>
      <c r="AA9" s="99">
        <v>0</v>
      </c>
      <c r="AB9" s="69">
        <f t="shared" si="11"/>
        <v>0</v>
      </c>
      <c r="AC9" s="46">
        <v>7</v>
      </c>
      <c r="AD9" s="69">
        <f t="shared" si="12"/>
        <v>2.0169771851066404E-2</v>
      </c>
      <c r="AE9" s="100">
        <v>0</v>
      </c>
      <c r="AF9" s="69" t="e">
        <f t="shared" si="12"/>
        <v>#DIV/0!</v>
      </c>
      <c r="AG9" s="101">
        <v>1</v>
      </c>
      <c r="AH9" s="69">
        <f t="shared" si="13"/>
        <v>2.8813959787237719E-3</v>
      </c>
      <c r="AI9" s="101">
        <v>0</v>
      </c>
      <c r="AJ9" s="69">
        <f t="shared" si="14"/>
        <v>0</v>
      </c>
    </row>
    <row r="10" spans="1:36" x14ac:dyDescent="0.25">
      <c r="A10" s="53" t="s">
        <v>33</v>
      </c>
      <c r="B10" s="46">
        <v>61950</v>
      </c>
      <c r="C10" s="68">
        <v>0</v>
      </c>
      <c r="D10" s="69">
        <f t="shared" si="15"/>
        <v>0</v>
      </c>
      <c r="E10" s="68">
        <v>0</v>
      </c>
      <c r="F10" s="69">
        <f t="shared" si="0"/>
        <v>0</v>
      </c>
      <c r="G10" s="68">
        <v>1</v>
      </c>
      <c r="H10" s="69">
        <f t="shared" si="1"/>
        <v>1.6142050040355127E-2</v>
      </c>
      <c r="I10" s="70">
        <v>0</v>
      </c>
      <c r="J10" s="69">
        <f t="shared" si="2"/>
        <v>0</v>
      </c>
      <c r="K10" s="99">
        <v>0</v>
      </c>
      <c r="L10" s="69">
        <f t="shared" si="3"/>
        <v>0</v>
      </c>
      <c r="M10" s="99">
        <v>0</v>
      </c>
      <c r="N10" s="69">
        <f t="shared" si="4"/>
        <v>0</v>
      </c>
      <c r="O10" s="71">
        <v>0</v>
      </c>
      <c r="P10" s="69">
        <f t="shared" si="5"/>
        <v>0</v>
      </c>
      <c r="Q10" s="70">
        <v>0</v>
      </c>
      <c r="R10" s="69">
        <f t="shared" si="6"/>
        <v>0</v>
      </c>
      <c r="S10" s="70">
        <v>0</v>
      </c>
      <c r="T10" s="69">
        <f t="shared" si="7"/>
        <v>0</v>
      </c>
      <c r="U10" s="99">
        <v>0</v>
      </c>
      <c r="V10" s="69">
        <f t="shared" si="8"/>
        <v>0</v>
      </c>
      <c r="W10" s="99">
        <v>1</v>
      </c>
      <c r="X10" s="69">
        <f t="shared" si="9"/>
        <v>1.6142050040355127E-2</v>
      </c>
      <c r="Y10" s="99">
        <v>1</v>
      </c>
      <c r="Z10" s="69">
        <f t="shared" si="10"/>
        <v>1.6142050040355127E-2</v>
      </c>
      <c r="AA10" s="99">
        <v>0</v>
      </c>
      <c r="AB10" s="69">
        <f t="shared" si="11"/>
        <v>0</v>
      </c>
      <c r="AC10" s="71">
        <v>0</v>
      </c>
      <c r="AD10" s="69">
        <f t="shared" si="12"/>
        <v>0</v>
      </c>
      <c r="AE10" s="100">
        <v>0</v>
      </c>
      <c r="AF10" s="69" t="e">
        <f t="shared" si="12"/>
        <v>#DIV/0!</v>
      </c>
      <c r="AG10" s="101">
        <v>0</v>
      </c>
      <c r="AH10" s="69">
        <f t="shared" si="13"/>
        <v>0</v>
      </c>
      <c r="AI10" s="101">
        <v>1</v>
      </c>
      <c r="AJ10" s="69">
        <f t="shared" si="14"/>
        <v>1.6142050040355127E-2</v>
      </c>
    </row>
    <row r="11" spans="1:36" x14ac:dyDescent="0.25">
      <c r="A11" s="57" t="s">
        <v>26</v>
      </c>
      <c r="B11" s="55">
        <v>50031</v>
      </c>
      <c r="C11" s="68">
        <v>0</v>
      </c>
      <c r="D11" s="69">
        <f t="shared" si="15"/>
        <v>0</v>
      </c>
      <c r="E11" s="68">
        <v>0</v>
      </c>
      <c r="F11" s="69">
        <f t="shared" si="0"/>
        <v>0</v>
      </c>
      <c r="G11" s="68">
        <v>1</v>
      </c>
      <c r="H11" s="69">
        <f t="shared" si="1"/>
        <v>1.9987607683236392E-2</v>
      </c>
      <c r="I11" s="70">
        <v>0</v>
      </c>
      <c r="J11" s="69">
        <f t="shared" si="2"/>
        <v>0</v>
      </c>
      <c r="K11" s="99">
        <v>3</v>
      </c>
      <c r="L11" s="69">
        <f t="shared" si="3"/>
        <v>5.996282304970918E-2</v>
      </c>
      <c r="M11" s="99">
        <v>0</v>
      </c>
      <c r="N11" s="69">
        <f t="shared" si="4"/>
        <v>0</v>
      </c>
      <c r="O11" s="71">
        <v>0</v>
      </c>
      <c r="P11" s="69">
        <f t="shared" si="5"/>
        <v>0</v>
      </c>
      <c r="Q11" s="70">
        <v>0</v>
      </c>
      <c r="R11" s="69">
        <f t="shared" si="6"/>
        <v>0</v>
      </c>
      <c r="S11" s="70">
        <v>0</v>
      </c>
      <c r="T11" s="69">
        <f t="shared" si="7"/>
        <v>0</v>
      </c>
      <c r="U11" s="99">
        <v>6</v>
      </c>
      <c r="V11" s="69">
        <f t="shared" si="8"/>
        <v>0.11992564609941836</v>
      </c>
      <c r="W11" s="99">
        <v>1</v>
      </c>
      <c r="X11" s="69">
        <f t="shared" si="9"/>
        <v>1.9987607683236392E-2</v>
      </c>
      <c r="Y11" s="99">
        <v>3</v>
      </c>
      <c r="Z11" s="69">
        <f t="shared" si="10"/>
        <v>5.996282304970918E-2</v>
      </c>
      <c r="AA11" s="99">
        <v>0</v>
      </c>
      <c r="AB11" s="69">
        <f t="shared" si="11"/>
        <v>0</v>
      </c>
      <c r="AC11" s="46">
        <v>1</v>
      </c>
      <c r="AD11" s="69">
        <f t="shared" si="12"/>
        <v>1.9987607683236392E-2</v>
      </c>
      <c r="AE11" s="100">
        <v>0</v>
      </c>
      <c r="AF11" s="69" t="e">
        <f t="shared" si="12"/>
        <v>#DIV/0!</v>
      </c>
      <c r="AG11" s="101">
        <v>2</v>
      </c>
      <c r="AH11" s="69">
        <f t="shared" si="13"/>
        <v>3.9975215366472784E-2</v>
      </c>
      <c r="AI11" s="101">
        <v>0</v>
      </c>
      <c r="AJ11" s="69">
        <f t="shared" si="14"/>
        <v>0</v>
      </c>
    </row>
    <row r="12" spans="1:36" x14ac:dyDescent="0.25">
      <c r="A12" s="53" t="s">
        <v>52</v>
      </c>
      <c r="B12" s="46">
        <v>54395</v>
      </c>
      <c r="C12" s="68">
        <v>0</v>
      </c>
      <c r="D12" s="69">
        <f t="shared" si="15"/>
        <v>0</v>
      </c>
      <c r="E12" s="68">
        <v>33</v>
      </c>
      <c r="F12" s="69">
        <f t="shared" si="0"/>
        <v>0.60667340748230536</v>
      </c>
      <c r="G12" s="68">
        <v>2</v>
      </c>
      <c r="H12" s="69">
        <f t="shared" si="1"/>
        <v>3.6768085301957895E-2</v>
      </c>
      <c r="I12" s="70">
        <v>0</v>
      </c>
      <c r="J12" s="69">
        <f t="shared" si="2"/>
        <v>0</v>
      </c>
      <c r="K12" s="99">
        <v>1</v>
      </c>
      <c r="L12" s="69">
        <f t="shared" si="3"/>
        <v>1.8384042650978948E-2</v>
      </c>
      <c r="M12" s="99">
        <v>0</v>
      </c>
      <c r="N12" s="69">
        <f t="shared" si="4"/>
        <v>0</v>
      </c>
      <c r="O12" s="71">
        <v>0</v>
      </c>
      <c r="P12" s="69">
        <f t="shared" si="5"/>
        <v>0</v>
      </c>
      <c r="Q12" s="70">
        <v>0</v>
      </c>
      <c r="R12" s="69">
        <f t="shared" si="6"/>
        <v>0</v>
      </c>
      <c r="S12" s="70">
        <v>0</v>
      </c>
      <c r="T12" s="69">
        <f t="shared" si="7"/>
        <v>0</v>
      </c>
      <c r="U12" s="99">
        <v>1</v>
      </c>
      <c r="V12" s="69">
        <f t="shared" si="8"/>
        <v>1.8384042650978948E-2</v>
      </c>
      <c r="W12" s="99">
        <v>3</v>
      </c>
      <c r="X12" s="69">
        <f t="shared" si="9"/>
        <v>5.515212795293685E-2</v>
      </c>
      <c r="Y12" s="99">
        <v>6</v>
      </c>
      <c r="Z12" s="69">
        <f t="shared" si="10"/>
        <v>0.1103042559058737</v>
      </c>
      <c r="AA12" s="99">
        <v>0</v>
      </c>
      <c r="AB12" s="69">
        <f t="shared" si="11"/>
        <v>0</v>
      </c>
      <c r="AC12" s="46">
        <v>1</v>
      </c>
      <c r="AD12" s="69">
        <f t="shared" si="12"/>
        <v>1.8384042650978948E-2</v>
      </c>
      <c r="AE12" s="100">
        <v>0</v>
      </c>
      <c r="AF12" s="69" t="e">
        <f t="shared" si="12"/>
        <v>#DIV/0!</v>
      </c>
      <c r="AG12" s="101">
        <v>1</v>
      </c>
      <c r="AH12" s="69">
        <f t="shared" si="13"/>
        <v>1.8384042650978948E-2</v>
      </c>
      <c r="AI12" s="101">
        <v>0</v>
      </c>
      <c r="AJ12" s="69">
        <f t="shared" si="14"/>
        <v>0</v>
      </c>
    </row>
    <row r="13" spans="1:36" ht="15.65" customHeight="1" x14ac:dyDescent="0.25">
      <c r="A13" s="53" t="s">
        <v>53</v>
      </c>
      <c r="B13" s="46">
        <v>13199</v>
      </c>
      <c r="C13" s="68">
        <v>0</v>
      </c>
      <c r="D13" s="69">
        <f t="shared" si="15"/>
        <v>0</v>
      </c>
      <c r="E13" s="68">
        <v>1</v>
      </c>
      <c r="F13" s="69">
        <f t="shared" si="0"/>
        <v>7.5763315402682024E-2</v>
      </c>
      <c r="G13" s="68">
        <v>0</v>
      </c>
      <c r="H13" s="69">
        <f t="shared" si="1"/>
        <v>0</v>
      </c>
      <c r="I13" s="70">
        <v>0</v>
      </c>
      <c r="J13" s="69">
        <f t="shared" si="2"/>
        <v>0</v>
      </c>
      <c r="K13" s="99">
        <v>1</v>
      </c>
      <c r="L13" s="69">
        <f t="shared" si="3"/>
        <v>7.5763315402682024E-2</v>
      </c>
      <c r="M13" s="99">
        <v>0</v>
      </c>
      <c r="N13" s="69">
        <f t="shared" si="4"/>
        <v>0</v>
      </c>
      <c r="O13" s="71">
        <v>0</v>
      </c>
      <c r="P13" s="69">
        <f t="shared" si="5"/>
        <v>0</v>
      </c>
      <c r="Q13" s="70">
        <v>0</v>
      </c>
      <c r="R13" s="69">
        <f t="shared" si="6"/>
        <v>0</v>
      </c>
      <c r="S13" s="70">
        <v>0</v>
      </c>
      <c r="T13" s="69">
        <f t="shared" si="7"/>
        <v>0</v>
      </c>
      <c r="U13" s="99">
        <v>0</v>
      </c>
      <c r="V13" s="69">
        <f t="shared" si="8"/>
        <v>0</v>
      </c>
      <c r="W13" s="99">
        <v>0</v>
      </c>
      <c r="X13" s="69">
        <f t="shared" si="9"/>
        <v>0</v>
      </c>
      <c r="Y13" s="99">
        <v>0</v>
      </c>
      <c r="Z13" s="69">
        <f t="shared" si="10"/>
        <v>0</v>
      </c>
      <c r="AA13" s="99">
        <v>0</v>
      </c>
      <c r="AB13" s="69">
        <f t="shared" si="11"/>
        <v>0</v>
      </c>
      <c r="AC13" s="71">
        <v>0</v>
      </c>
      <c r="AD13" s="69">
        <f t="shared" si="12"/>
        <v>0</v>
      </c>
      <c r="AE13" s="100">
        <v>0</v>
      </c>
      <c r="AF13" s="69" t="e">
        <f t="shared" si="12"/>
        <v>#DIV/0!</v>
      </c>
      <c r="AG13" s="101">
        <v>0</v>
      </c>
      <c r="AH13" s="69">
        <f t="shared" si="13"/>
        <v>0</v>
      </c>
      <c r="AI13" s="101">
        <v>0</v>
      </c>
      <c r="AJ13" s="69">
        <f t="shared" si="14"/>
        <v>0</v>
      </c>
    </row>
    <row r="14" spans="1:36" ht="15.65" customHeight="1" x14ac:dyDescent="0.25">
      <c r="A14" s="53" t="s">
        <v>72</v>
      </c>
      <c r="B14" s="46">
        <v>62045</v>
      </c>
      <c r="C14" s="68">
        <v>0</v>
      </c>
      <c r="D14" s="69">
        <f t="shared" si="15"/>
        <v>0</v>
      </c>
      <c r="E14" s="68">
        <v>12</v>
      </c>
      <c r="F14" s="69">
        <f t="shared" si="0"/>
        <v>0.19340801031509389</v>
      </c>
      <c r="G14" s="68">
        <v>1</v>
      </c>
      <c r="H14" s="69">
        <f t="shared" si="1"/>
        <v>1.6117334192924493E-2</v>
      </c>
      <c r="I14" s="70">
        <v>0</v>
      </c>
      <c r="J14" s="69">
        <f t="shared" si="2"/>
        <v>0</v>
      </c>
      <c r="K14" s="99">
        <v>0</v>
      </c>
      <c r="L14" s="69">
        <f t="shared" si="3"/>
        <v>0</v>
      </c>
      <c r="M14" s="99">
        <v>0</v>
      </c>
      <c r="N14" s="69">
        <f t="shared" si="4"/>
        <v>0</v>
      </c>
      <c r="O14" s="71">
        <v>1</v>
      </c>
      <c r="P14" s="69">
        <f t="shared" si="5"/>
        <v>1.6117334192924493E-2</v>
      </c>
      <c r="Q14" s="70">
        <v>0</v>
      </c>
      <c r="R14" s="69">
        <f t="shared" si="6"/>
        <v>0</v>
      </c>
      <c r="S14" s="70">
        <v>0</v>
      </c>
      <c r="T14" s="69">
        <f t="shared" si="7"/>
        <v>0</v>
      </c>
      <c r="U14" s="99">
        <v>0</v>
      </c>
      <c r="V14" s="69">
        <f t="shared" si="8"/>
        <v>0</v>
      </c>
      <c r="W14" s="99">
        <v>2</v>
      </c>
      <c r="X14" s="69">
        <f t="shared" si="9"/>
        <v>3.2234668385848986E-2</v>
      </c>
      <c r="Y14" s="99">
        <v>0</v>
      </c>
      <c r="Z14" s="69">
        <f t="shared" si="10"/>
        <v>0</v>
      </c>
      <c r="AA14" s="99">
        <v>0</v>
      </c>
      <c r="AB14" s="69">
        <f t="shared" si="11"/>
        <v>0</v>
      </c>
      <c r="AC14" s="71">
        <v>0</v>
      </c>
      <c r="AD14" s="69">
        <f t="shared" si="12"/>
        <v>0</v>
      </c>
      <c r="AE14" s="100">
        <v>0</v>
      </c>
      <c r="AF14" s="69" t="e">
        <f t="shared" si="12"/>
        <v>#DIV/0!</v>
      </c>
      <c r="AG14" s="101">
        <v>0</v>
      </c>
      <c r="AH14" s="69"/>
      <c r="AI14" s="101">
        <v>0</v>
      </c>
      <c r="AJ14" s="69"/>
    </row>
    <row r="15" spans="1:36" x14ac:dyDescent="0.25">
      <c r="A15" s="53" t="s">
        <v>76</v>
      </c>
      <c r="B15" s="46">
        <v>108858</v>
      </c>
      <c r="C15" s="68">
        <v>0</v>
      </c>
      <c r="D15" s="69">
        <f t="shared" si="15"/>
        <v>0</v>
      </c>
      <c r="E15" s="68">
        <v>20</v>
      </c>
      <c r="F15" s="69">
        <f t="shared" si="0"/>
        <v>0.1837255874625659</v>
      </c>
      <c r="G15" s="68">
        <v>0</v>
      </c>
      <c r="H15" s="69">
        <f t="shared" si="1"/>
        <v>0</v>
      </c>
      <c r="I15" s="70">
        <v>0</v>
      </c>
      <c r="J15" s="69">
        <f t="shared" si="2"/>
        <v>0</v>
      </c>
      <c r="K15" s="99">
        <v>0</v>
      </c>
      <c r="L15" s="69">
        <f t="shared" si="3"/>
        <v>0</v>
      </c>
      <c r="M15" s="99">
        <v>0</v>
      </c>
      <c r="N15" s="69">
        <f t="shared" si="4"/>
        <v>0</v>
      </c>
      <c r="O15" s="71">
        <v>0</v>
      </c>
      <c r="P15" s="69">
        <f t="shared" si="5"/>
        <v>0</v>
      </c>
      <c r="Q15" s="70">
        <v>0</v>
      </c>
      <c r="R15" s="69">
        <f t="shared" si="6"/>
        <v>0</v>
      </c>
      <c r="S15" s="70">
        <v>0</v>
      </c>
      <c r="T15" s="69">
        <f t="shared" si="7"/>
        <v>0</v>
      </c>
      <c r="U15" s="99">
        <v>0</v>
      </c>
      <c r="V15" s="69">
        <f t="shared" si="8"/>
        <v>0</v>
      </c>
      <c r="W15" s="99">
        <v>0</v>
      </c>
      <c r="X15" s="69">
        <f t="shared" si="9"/>
        <v>0</v>
      </c>
      <c r="Y15" s="99">
        <v>0</v>
      </c>
      <c r="Z15" s="69">
        <f t="shared" si="10"/>
        <v>0</v>
      </c>
      <c r="AA15" s="99">
        <v>0</v>
      </c>
      <c r="AB15" s="69">
        <f t="shared" si="11"/>
        <v>0</v>
      </c>
      <c r="AC15" s="71">
        <v>0</v>
      </c>
      <c r="AD15" s="69">
        <f t="shared" si="12"/>
        <v>0</v>
      </c>
      <c r="AE15" s="100">
        <v>0</v>
      </c>
      <c r="AF15" s="69" t="e">
        <f t="shared" si="12"/>
        <v>#DIV/0!</v>
      </c>
      <c r="AG15" s="101">
        <v>0</v>
      </c>
      <c r="AH15" s="69">
        <f t="shared" si="13"/>
        <v>0</v>
      </c>
      <c r="AI15" s="101">
        <v>2</v>
      </c>
      <c r="AJ15" s="69">
        <f t="shared" si="14"/>
        <v>1.8372558746256592E-2</v>
      </c>
    </row>
    <row r="16" spans="1:36" ht="13.5" customHeight="1" x14ac:dyDescent="0.25">
      <c r="A16" s="53" t="s">
        <v>3</v>
      </c>
      <c r="B16" s="46">
        <v>50975</v>
      </c>
      <c r="C16" s="68">
        <v>0</v>
      </c>
      <c r="D16" s="69">
        <f t="shared" si="15"/>
        <v>0</v>
      </c>
      <c r="E16" s="68">
        <v>16</v>
      </c>
      <c r="F16" s="69">
        <f t="shared" si="0"/>
        <v>0.31387935262383521</v>
      </c>
      <c r="G16" s="68">
        <v>1</v>
      </c>
      <c r="H16" s="69">
        <f t="shared" si="1"/>
        <v>1.96174595389897E-2</v>
      </c>
      <c r="I16" s="70">
        <v>0</v>
      </c>
      <c r="J16" s="69">
        <f t="shared" si="2"/>
        <v>0</v>
      </c>
      <c r="K16" s="99">
        <v>0</v>
      </c>
      <c r="L16" s="69">
        <f t="shared" si="3"/>
        <v>0</v>
      </c>
      <c r="M16" s="99">
        <v>0</v>
      </c>
      <c r="N16" s="69">
        <f t="shared" si="4"/>
        <v>0</v>
      </c>
      <c r="O16" s="71">
        <v>0</v>
      </c>
      <c r="P16" s="69">
        <f t="shared" si="5"/>
        <v>0</v>
      </c>
      <c r="Q16" s="70">
        <v>0</v>
      </c>
      <c r="R16" s="69">
        <f t="shared" si="6"/>
        <v>0</v>
      </c>
      <c r="S16" s="70">
        <v>0</v>
      </c>
      <c r="T16" s="69">
        <f t="shared" si="7"/>
        <v>0</v>
      </c>
      <c r="U16" s="99">
        <v>4</v>
      </c>
      <c r="V16" s="69">
        <f t="shared" si="8"/>
        <v>7.8469838155958802E-2</v>
      </c>
      <c r="W16" s="99">
        <v>1</v>
      </c>
      <c r="X16" s="69">
        <f t="shared" si="9"/>
        <v>1.96174595389897E-2</v>
      </c>
      <c r="Y16" s="99">
        <v>2</v>
      </c>
      <c r="Z16" s="69">
        <f t="shared" si="10"/>
        <v>3.9234919077979401E-2</v>
      </c>
      <c r="AA16" s="99">
        <v>0</v>
      </c>
      <c r="AB16" s="69">
        <f t="shared" si="11"/>
        <v>0</v>
      </c>
      <c r="AC16" s="71">
        <v>0</v>
      </c>
      <c r="AD16" s="69">
        <f t="shared" si="12"/>
        <v>0</v>
      </c>
      <c r="AE16" s="100">
        <v>0</v>
      </c>
      <c r="AF16" s="69" t="e">
        <f t="shared" si="12"/>
        <v>#DIV/0!</v>
      </c>
      <c r="AG16" s="101">
        <v>2</v>
      </c>
      <c r="AH16" s="69">
        <f t="shared" si="13"/>
        <v>3.9234919077979401E-2</v>
      </c>
      <c r="AI16" s="101">
        <v>0</v>
      </c>
      <c r="AJ16" s="69">
        <f t="shared" si="14"/>
        <v>0</v>
      </c>
    </row>
    <row r="17" spans="1:36" ht="14.25" customHeight="1" x14ac:dyDescent="0.25">
      <c r="A17" s="53" t="s">
        <v>24</v>
      </c>
      <c r="B17" s="46">
        <v>30374</v>
      </c>
      <c r="C17" s="68">
        <v>0</v>
      </c>
      <c r="D17" s="69">
        <f t="shared" si="15"/>
        <v>0</v>
      </c>
      <c r="E17" s="68">
        <v>10</v>
      </c>
      <c r="F17" s="69">
        <f t="shared" si="0"/>
        <v>0.32922894580891549</v>
      </c>
      <c r="G17" s="68">
        <v>1</v>
      </c>
      <c r="H17" s="69">
        <f t="shared" si="1"/>
        <v>3.2922894580891551E-2</v>
      </c>
      <c r="I17" s="70">
        <v>0</v>
      </c>
      <c r="J17" s="69">
        <f t="shared" si="2"/>
        <v>0</v>
      </c>
      <c r="K17" s="99">
        <v>0</v>
      </c>
      <c r="L17" s="69">
        <f t="shared" si="3"/>
        <v>0</v>
      </c>
      <c r="M17" s="99">
        <v>0</v>
      </c>
      <c r="N17" s="69">
        <f t="shared" si="4"/>
        <v>0</v>
      </c>
      <c r="O17" s="71">
        <v>0</v>
      </c>
      <c r="P17" s="69">
        <f t="shared" si="5"/>
        <v>0</v>
      </c>
      <c r="Q17" s="70">
        <v>0</v>
      </c>
      <c r="R17" s="69">
        <f t="shared" si="6"/>
        <v>0</v>
      </c>
      <c r="S17" s="70">
        <v>1</v>
      </c>
      <c r="T17" s="69">
        <f t="shared" si="7"/>
        <v>3.2922894580891551E-2</v>
      </c>
      <c r="U17" s="99">
        <v>1</v>
      </c>
      <c r="V17" s="69">
        <f t="shared" si="8"/>
        <v>3.2922894580891551E-2</v>
      </c>
      <c r="W17" s="99">
        <v>2</v>
      </c>
      <c r="X17" s="69">
        <f t="shared" si="9"/>
        <v>6.5845789161783103E-2</v>
      </c>
      <c r="Y17" s="99">
        <v>3</v>
      </c>
      <c r="Z17" s="69">
        <f t="shared" si="10"/>
        <v>9.8768683742674668E-2</v>
      </c>
      <c r="AA17" s="99">
        <v>0</v>
      </c>
      <c r="AB17" s="69">
        <f t="shared" si="11"/>
        <v>0</v>
      </c>
      <c r="AC17" s="46">
        <v>1</v>
      </c>
      <c r="AD17" s="69">
        <f t="shared" si="12"/>
        <v>3.2922894580891551E-2</v>
      </c>
      <c r="AE17" s="100">
        <v>0</v>
      </c>
      <c r="AF17" s="69" t="e">
        <f t="shared" si="12"/>
        <v>#DIV/0!</v>
      </c>
      <c r="AG17" s="101">
        <v>1</v>
      </c>
      <c r="AH17" s="69">
        <f t="shared" si="13"/>
        <v>3.2922894580891551E-2</v>
      </c>
      <c r="AI17" s="101">
        <v>0</v>
      </c>
      <c r="AJ17" s="69">
        <f t="shared" si="14"/>
        <v>0</v>
      </c>
    </row>
    <row r="18" spans="1:36" ht="15" customHeight="1" x14ac:dyDescent="0.25">
      <c r="A18" s="53" t="s">
        <v>25</v>
      </c>
      <c r="B18" s="46">
        <v>30206</v>
      </c>
      <c r="C18" s="68">
        <v>0</v>
      </c>
      <c r="D18" s="69">
        <f>(C18/B18)*1000</f>
        <v>0</v>
      </c>
      <c r="E18" s="68">
        <v>7</v>
      </c>
      <c r="F18" s="69">
        <f>(E18/B18)*1000</f>
        <v>0.23174203800569423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99">
        <v>1</v>
      </c>
      <c r="L18" s="69">
        <f t="shared" si="3"/>
        <v>3.310600542938489E-2</v>
      </c>
      <c r="M18" s="99">
        <v>0</v>
      </c>
      <c r="N18" s="69">
        <f t="shared" si="4"/>
        <v>0</v>
      </c>
      <c r="O18" s="71">
        <v>0</v>
      </c>
      <c r="P18" s="69">
        <f t="shared" si="5"/>
        <v>0</v>
      </c>
      <c r="Q18" s="70">
        <v>0</v>
      </c>
      <c r="R18" s="69">
        <f t="shared" si="6"/>
        <v>0</v>
      </c>
      <c r="S18" s="70">
        <v>1</v>
      </c>
      <c r="T18" s="69">
        <f t="shared" si="7"/>
        <v>3.310600542938489E-2</v>
      </c>
      <c r="U18" s="99">
        <v>3</v>
      </c>
      <c r="V18" s="69">
        <f t="shared" si="8"/>
        <v>9.9318016288154676E-2</v>
      </c>
      <c r="W18" s="99">
        <v>0</v>
      </c>
      <c r="X18" s="69">
        <f t="shared" si="9"/>
        <v>0</v>
      </c>
      <c r="Y18" s="99">
        <v>1</v>
      </c>
      <c r="Z18" s="69">
        <f t="shared" si="10"/>
        <v>3.310600542938489E-2</v>
      </c>
      <c r="AA18" s="99">
        <v>0</v>
      </c>
      <c r="AB18" s="69">
        <f t="shared" si="11"/>
        <v>0</v>
      </c>
      <c r="AC18" s="71">
        <v>0</v>
      </c>
      <c r="AD18" s="69">
        <f t="shared" si="12"/>
        <v>0</v>
      </c>
      <c r="AE18" s="100">
        <v>0</v>
      </c>
      <c r="AF18" s="69" t="e">
        <f t="shared" si="12"/>
        <v>#DIV/0!</v>
      </c>
      <c r="AG18" s="101">
        <v>0</v>
      </c>
      <c r="AH18" s="69">
        <f t="shared" si="13"/>
        <v>0</v>
      </c>
      <c r="AI18" s="101">
        <v>0</v>
      </c>
      <c r="AJ18" s="69">
        <f t="shared" si="14"/>
        <v>0</v>
      </c>
    </row>
    <row r="19" spans="1:36" ht="15" customHeight="1" x14ac:dyDescent="0.25">
      <c r="A19" s="53" t="s">
        <v>4</v>
      </c>
      <c r="B19" s="46">
        <v>0</v>
      </c>
      <c r="C19" s="68">
        <v>0</v>
      </c>
      <c r="D19" s="69" t="e">
        <f>(C19/B19)*1000</f>
        <v>#DIV/0!</v>
      </c>
      <c r="E19" s="68">
        <v>2</v>
      </c>
      <c r="F19" s="69" t="e">
        <f>(E19/B19)*1000</f>
        <v>#DIV/0!</v>
      </c>
      <c r="G19" s="68">
        <v>0</v>
      </c>
      <c r="H19" s="69" t="e">
        <f t="shared" si="1"/>
        <v>#DIV/0!</v>
      </c>
      <c r="I19" s="70">
        <v>0</v>
      </c>
      <c r="J19" s="69" t="e">
        <f t="shared" si="2"/>
        <v>#DIV/0!</v>
      </c>
      <c r="K19" s="99">
        <v>1</v>
      </c>
      <c r="L19" s="69" t="e">
        <f t="shared" si="3"/>
        <v>#DIV/0!</v>
      </c>
      <c r="M19" s="99">
        <v>0</v>
      </c>
      <c r="N19" s="69" t="e">
        <f t="shared" si="4"/>
        <v>#DIV/0!</v>
      </c>
      <c r="O19" s="71">
        <v>0</v>
      </c>
      <c r="P19" s="69" t="e">
        <f t="shared" si="5"/>
        <v>#DIV/0!</v>
      </c>
      <c r="Q19" s="70">
        <v>0</v>
      </c>
      <c r="R19" s="69" t="e">
        <f t="shared" si="6"/>
        <v>#DIV/0!</v>
      </c>
      <c r="S19" s="70">
        <v>0</v>
      </c>
      <c r="T19" s="69" t="e">
        <f t="shared" si="7"/>
        <v>#DIV/0!</v>
      </c>
      <c r="U19" s="99">
        <v>1</v>
      </c>
      <c r="V19" s="69" t="e">
        <f t="shared" si="8"/>
        <v>#DIV/0!</v>
      </c>
      <c r="W19" s="99">
        <v>0</v>
      </c>
      <c r="X19" s="69" t="e">
        <f t="shared" si="9"/>
        <v>#DIV/0!</v>
      </c>
      <c r="Y19" s="99">
        <v>3</v>
      </c>
      <c r="Z19" s="69" t="e">
        <f t="shared" si="10"/>
        <v>#DIV/0!</v>
      </c>
      <c r="AA19" s="99">
        <v>0</v>
      </c>
      <c r="AB19" s="69" t="e">
        <f t="shared" si="11"/>
        <v>#DIV/0!</v>
      </c>
      <c r="AC19" s="71">
        <v>0</v>
      </c>
      <c r="AD19" s="69" t="e">
        <f t="shared" si="12"/>
        <v>#DIV/0!</v>
      </c>
      <c r="AE19" s="100">
        <v>0</v>
      </c>
      <c r="AF19" s="69" t="e">
        <f t="shared" si="12"/>
        <v>#DIV/0!</v>
      </c>
      <c r="AG19" s="101">
        <v>1</v>
      </c>
      <c r="AH19" s="69" t="e">
        <f t="shared" si="13"/>
        <v>#DIV/0!</v>
      </c>
      <c r="AI19" s="101">
        <v>0</v>
      </c>
      <c r="AJ19" s="69" t="e">
        <f t="shared" si="14"/>
        <v>#DIV/0!</v>
      </c>
    </row>
    <row r="20" spans="1:36" x14ac:dyDescent="0.25">
      <c r="A20" s="53"/>
      <c r="B20" s="58"/>
      <c r="C20" s="68"/>
      <c r="D20" s="69"/>
      <c r="E20" s="68"/>
      <c r="F20" s="69"/>
      <c r="G20" s="68"/>
      <c r="H20" s="69"/>
      <c r="I20" s="70"/>
      <c r="J20" s="69"/>
      <c r="K20" s="99"/>
      <c r="L20" s="69"/>
      <c r="M20" s="99"/>
      <c r="N20" s="69"/>
      <c r="O20" s="70"/>
      <c r="P20" s="69"/>
      <c r="Q20" s="70"/>
      <c r="R20" s="69"/>
      <c r="S20" s="70"/>
      <c r="T20" s="69"/>
      <c r="U20" s="70"/>
      <c r="V20" s="69"/>
      <c r="W20" s="70"/>
      <c r="X20" s="69"/>
      <c r="Y20" s="70"/>
      <c r="Z20" s="69"/>
      <c r="AA20" s="70"/>
      <c r="AB20" s="69"/>
      <c r="AC20" s="70"/>
      <c r="AD20" s="69"/>
      <c r="AE20" s="102"/>
      <c r="AF20" s="103"/>
      <c r="AG20" s="101"/>
      <c r="AH20" s="69"/>
      <c r="AI20" s="101"/>
      <c r="AJ20" s="69"/>
    </row>
    <row r="21" spans="1:36" x14ac:dyDescent="0.25">
      <c r="A21" s="53" t="s">
        <v>34</v>
      </c>
      <c r="B21" s="46">
        <v>19248</v>
      </c>
      <c r="C21" s="68">
        <v>0</v>
      </c>
      <c r="D21" s="69">
        <f t="shared" ref="D21:D25" si="16">(C21/B21)*1000</f>
        <v>0</v>
      </c>
      <c r="E21" s="71">
        <v>0</v>
      </c>
      <c r="F21" s="69">
        <f t="shared" ref="F21:F25" si="17">(E21/B21)*1000</f>
        <v>0</v>
      </c>
      <c r="G21" s="99">
        <v>0</v>
      </c>
      <c r="H21" s="69">
        <f t="shared" ref="H21:H25" si="18">(G21/B21)*1000</f>
        <v>0</v>
      </c>
      <c r="I21" s="70">
        <v>0</v>
      </c>
      <c r="J21" s="69">
        <f t="shared" ref="J21:J25" si="19">(I21/B21)*1000</f>
        <v>0</v>
      </c>
      <c r="K21" s="99">
        <v>0</v>
      </c>
      <c r="L21" s="69">
        <f t="shared" ref="L21:L25" si="20">(K21/B21)*1000</f>
        <v>0</v>
      </c>
      <c r="M21" s="99">
        <v>0</v>
      </c>
      <c r="N21" s="69">
        <f t="shared" ref="N21:N25" si="21">(M21/B21)*1000</f>
        <v>0</v>
      </c>
      <c r="O21" s="70">
        <v>0</v>
      </c>
      <c r="P21" s="69">
        <f t="shared" ref="P21:P25" si="22">(O21/B21)*1000</f>
        <v>0</v>
      </c>
      <c r="Q21" s="70">
        <v>0</v>
      </c>
      <c r="R21" s="69">
        <f t="shared" ref="R21:R25" si="23">(Q21/B21)*1000</f>
        <v>0</v>
      </c>
      <c r="S21" s="70">
        <v>0</v>
      </c>
      <c r="T21" s="69">
        <f t="shared" ref="T21:T25" si="24">(S21/B21)*1000</f>
        <v>0</v>
      </c>
      <c r="U21" s="70">
        <v>0</v>
      </c>
      <c r="V21" s="69">
        <f t="shared" ref="V21:V25" si="25">(U21/B21)*1000</f>
        <v>0</v>
      </c>
      <c r="W21" s="70">
        <v>0</v>
      </c>
      <c r="X21" s="69">
        <f t="shared" ref="X21:X25" si="26">(W21/B21)*1000</f>
        <v>0</v>
      </c>
      <c r="Y21" s="70">
        <v>0</v>
      </c>
      <c r="Z21" s="69">
        <f t="shared" ref="Z21:Z25" si="27">(Y21/B21)*1000</f>
        <v>0</v>
      </c>
      <c r="AA21" s="70">
        <v>0</v>
      </c>
      <c r="AB21" s="69">
        <f t="shared" ref="AB21:AB25" si="28">(AA21/B21)*1000</f>
        <v>0</v>
      </c>
      <c r="AC21" s="70">
        <v>0</v>
      </c>
      <c r="AD21" s="69">
        <f t="shared" ref="AD21:AF25" si="29">(AC21/B21)*1000</f>
        <v>0</v>
      </c>
      <c r="AE21" s="100">
        <v>0</v>
      </c>
      <c r="AF21" s="69" t="e">
        <f t="shared" si="29"/>
        <v>#DIV/0!</v>
      </c>
      <c r="AG21" s="101">
        <v>0</v>
      </c>
      <c r="AH21" s="69">
        <f t="shared" ref="AH21:AH25" si="30">(AG21/B21)*1000</f>
        <v>0</v>
      </c>
      <c r="AI21" s="101">
        <v>0</v>
      </c>
      <c r="AJ21" s="69">
        <f t="shared" ref="AJ21:AJ25" si="31">(AI21/B21)*1000</f>
        <v>0</v>
      </c>
    </row>
    <row r="22" spans="1:36" x14ac:dyDescent="0.25">
      <c r="A22" s="53" t="s">
        <v>35</v>
      </c>
      <c r="B22" s="46">
        <v>13801</v>
      </c>
      <c r="C22" s="71">
        <v>0</v>
      </c>
      <c r="D22" s="69">
        <f t="shared" si="16"/>
        <v>0</v>
      </c>
      <c r="E22" s="68">
        <v>0</v>
      </c>
      <c r="F22" s="69">
        <f t="shared" si="17"/>
        <v>0</v>
      </c>
      <c r="G22" s="99">
        <v>0</v>
      </c>
      <c r="H22" s="69">
        <f t="shared" si="18"/>
        <v>0</v>
      </c>
      <c r="I22" s="70">
        <v>0</v>
      </c>
      <c r="J22" s="69">
        <f t="shared" si="19"/>
        <v>0</v>
      </c>
      <c r="K22" s="99">
        <v>0</v>
      </c>
      <c r="L22" s="69">
        <f t="shared" si="20"/>
        <v>0</v>
      </c>
      <c r="M22" s="99">
        <v>0</v>
      </c>
      <c r="N22" s="69">
        <f t="shared" si="21"/>
        <v>0</v>
      </c>
      <c r="O22" s="70">
        <v>0</v>
      </c>
      <c r="P22" s="69">
        <f t="shared" si="22"/>
        <v>0</v>
      </c>
      <c r="Q22" s="70">
        <v>0</v>
      </c>
      <c r="R22" s="69">
        <f t="shared" si="23"/>
        <v>0</v>
      </c>
      <c r="S22" s="70">
        <v>0</v>
      </c>
      <c r="T22" s="69">
        <f t="shared" si="24"/>
        <v>0</v>
      </c>
      <c r="U22" s="70">
        <v>0</v>
      </c>
      <c r="V22" s="69">
        <f t="shared" si="25"/>
        <v>0</v>
      </c>
      <c r="W22" s="70">
        <v>0</v>
      </c>
      <c r="X22" s="69">
        <f t="shared" si="26"/>
        <v>0</v>
      </c>
      <c r="Y22" s="70">
        <v>0</v>
      </c>
      <c r="Z22" s="69">
        <f t="shared" si="27"/>
        <v>0</v>
      </c>
      <c r="AA22" s="70">
        <v>0</v>
      </c>
      <c r="AB22" s="69">
        <f t="shared" si="28"/>
        <v>0</v>
      </c>
      <c r="AC22" s="70">
        <v>0</v>
      </c>
      <c r="AD22" s="69">
        <f t="shared" si="29"/>
        <v>0</v>
      </c>
      <c r="AE22" s="100">
        <v>0</v>
      </c>
      <c r="AF22" s="69" t="e">
        <f t="shared" si="29"/>
        <v>#DIV/0!</v>
      </c>
      <c r="AG22" s="101">
        <v>0</v>
      </c>
      <c r="AH22" s="69">
        <f t="shared" si="30"/>
        <v>0</v>
      </c>
      <c r="AI22" s="101">
        <v>0</v>
      </c>
      <c r="AJ22" s="69">
        <f t="shared" si="31"/>
        <v>0</v>
      </c>
    </row>
    <row r="23" spans="1:36" x14ac:dyDescent="0.25">
      <c r="A23" s="53" t="s">
        <v>36</v>
      </c>
      <c r="B23" s="46">
        <v>2911</v>
      </c>
      <c r="C23" s="68">
        <v>0</v>
      </c>
      <c r="D23" s="69">
        <f t="shared" si="16"/>
        <v>0</v>
      </c>
      <c r="E23" s="68">
        <v>0</v>
      </c>
      <c r="F23" s="69">
        <f t="shared" si="17"/>
        <v>0</v>
      </c>
      <c r="G23" s="99">
        <v>0</v>
      </c>
      <c r="H23" s="69">
        <f t="shared" si="18"/>
        <v>0</v>
      </c>
      <c r="I23" s="70">
        <v>0</v>
      </c>
      <c r="J23" s="69">
        <f t="shared" si="19"/>
        <v>0</v>
      </c>
      <c r="K23" s="99">
        <v>0</v>
      </c>
      <c r="L23" s="69">
        <f t="shared" si="20"/>
        <v>0</v>
      </c>
      <c r="M23" s="99">
        <v>0</v>
      </c>
      <c r="N23" s="69">
        <f t="shared" si="21"/>
        <v>0</v>
      </c>
      <c r="O23" s="70">
        <v>0</v>
      </c>
      <c r="P23" s="69">
        <f t="shared" si="22"/>
        <v>0</v>
      </c>
      <c r="Q23" s="70">
        <v>0</v>
      </c>
      <c r="R23" s="69">
        <f t="shared" si="23"/>
        <v>0</v>
      </c>
      <c r="S23" s="70">
        <v>0</v>
      </c>
      <c r="T23" s="69">
        <f t="shared" si="24"/>
        <v>0</v>
      </c>
      <c r="U23" s="70">
        <v>0</v>
      </c>
      <c r="V23" s="69">
        <f t="shared" si="25"/>
        <v>0</v>
      </c>
      <c r="W23" s="70">
        <v>0</v>
      </c>
      <c r="X23" s="69">
        <f t="shared" si="26"/>
        <v>0</v>
      </c>
      <c r="Y23" s="70">
        <v>0</v>
      </c>
      <c r="Z23" s="69">
        <f t="shared" si="27"/>
        <v>0</v>
      </c>
      <c r="AA23" s="70">
        <v>0</v>
      </c>
      <c r="AB23" s="69">
        <f t="shared" si="28"/>
        <v>0</v>
      </c>
      <c r="AC23" s="70">
        <v>0</v>
      </c>
      <c r="AD23" s="69">
        <f t="shared" si="29"/>
        <v>0</v>
      </c>
      <c r="AE23" s="100">
        <v>0</v>
      </c>
      <c r="AF23" s="69" t="e">
        <f t="shared" si="29"/>
        <v>#DIV/0!</v>
      </c>
      <c r="AG23" s="101">
        <v>0</v>
      </c>
      <c r="AH23" s="69">
        <f t="shared" si="30"/>
        <v>0</v>
      </c>
      <c r="AI23" s="101">
        <v>0</v>
      </c>
      <c r="AJ23" s="69">
        <f t="shared" si="31"/>
        <v>0</v>
      </c>
    </row>
    <row r="24" spans="1:36" x14ac:dyDescent="0.25">
      <c r="A24" s="53" t="s">
        <v>37</v>
      </c>
      <c r="B24" s="46">
        <v>2751</v>
      </c>
      <c r="C24" s="68">
        <v>0</v>
      </c>
      <c r="D24" s="69">
        <f t="shared" si="16"/>
        <v>0</v>
      </c>
      <c r="E24" s="68">
        <v>0</v>
      </c>
      <c r="F24" s="69">
        <f t="shared" si="17"/>
        <v>0</v>
      </c>
      <c r="G24" s="99">
        <v>0</v>
      </c>
      <c r="H24" s="69">
        <f t="shared" si="18"/>
        <v>0</v>
      </c>
      <c r="I24" s="70">
        <v>0</v>
      </c>
      <c r="J24" s="69">
        <f t="shared" si="19"/>
        <v>0</v>
      </c>
      <c r="K24" s="99">
        <v>0</v>
      </c>
      <c r="L24" s="69">
        <f t="shared" si="20"/>
        <v>0</v>
      </c>
      <c r="M24" s="99">
        <v>0</v>
      </c>
      <c r="N24" s="69">
        <f t="shared" si="21"/>
        <v>0</v>
      </c>
      <c r="O24" s="70">
        <v>0</v>
      </c>
      <c r="P24" s="69">
        <f t="shared" si="22"/>
        <v>0</v>
      </c>
      <c r="Q24" s="70">
        <v>0</v>
      </c>
      <c r="R24" s="69">
        <f t="shared" si="23"/>
        <v>0</v>
      </c>
      <c r="S24" s="70">
        <v>0</v>
      </c>
      <c r="T24" s="69">
        <f t="shared" si="24"/>
        <v>0</v>
      </c>
      <c r="U24" s="70">
        <v>0</v>
      </c>
      <c r="V24" s="69">
        <f t="shared" si="25"/>
        <v>0</v>
      </c>
      <c r="W24" s="70">
        <v>0</v>
      </c>
      <c r="X24" s="69">
        <f t="shared" si="26"/>
        <v>0</v>
      </c>
      <c r="Y24" s="70">
        <v>0</v>
      </c>
      <c r="Z24" s="69">
        <f t="shared" si="27"/>
        <v>0</v>
      </c>
      <c r="AA24" s="70">
        <v>0</v>
      </c>
      <c r="AB24" s="69">
        <f t="shared" si="28"/>
        <v>0</v>
      </c>
      <c r="AC24" s="70">
        <v>0</v>
      </c>
      <c r="AD24" s="69">
        <f t="shared" si="29"/>
        <v>0</v>
      </c>
      <c r="AE24" s="100">
        <v>0</v>
      </c>
      <c r="AF24" s="69" t="e">
        <f t="shared" si="29"/>
        <v>#DIV/0!</v>
      </c>
      <c r="AG24" s="101">
        <v>0</v>
      </c>
      <c r="AH24" s="69">
        <f t="shared" si="30"/>
        <v>0</v>
      </c>
      <c r="AI24" s="101">
        <v>0</v>
      </c>
      <c r="AJ24" s="69">
        <f t="shared" si="31"/>
        <v>0</v>
      </c>
    </row>
    <row r="25" spans="1:36" x14ac:dyDescent="0.25">
      <c r="A25" s="53" t="s">
        <v>70</v>
      </c>
      <c r="B25" s="46">
        <v>11921</v>
      </c>
      <c r="C25" s="68">
        <v>0</v>
      </c>
      <c r="D25" s="69">
        <f t="shared" si="16"/>
        <v>0</v>
      </c>
      <c r="E25" s="68">
        <v>0</v>
      </c>
      <c r="F25" s="69">
        <f t="shared" si="17"/>
        <v>0</v>
      </c>
      <c r="G25" s="99">
        <v>0</v>
      </c>
      <c r="H25" s="69">
        <f t="shared" si="18"/>
        <v>0</v>
      </c>
      <c r="I25" s="70">
        <v>0</v>
      </c>
      <c r="J25" s="69">
        <f t="shared" si="19"/>
        <v>0</v>
      </c>
      <c r="K25" s="99">
        <v>0</v>
      </c>
      <c r="L25" s="69">
        <f t="shared" si="20"/>
        <v>0</v>
      </c>
      <c r="M25" s="99">
        <v>0</v>
      </c>
      <c r="N25" s="69">
        <f t="shared" si="21"/>
        <v>0</v>
      </c>
      <c r="O25" s="70">
        <v>0</v>
      </c>
      <c r="P25" s="69">
        <f t="shared" si="22"/>
        <v>0</v>
      </c>
      <c r="Q25" s="70">
        <v>0</v>
      </c>
      <c r="R25" s="69">
        <f t="shared" si="23"/>
        <v>0</v>
      </c>
      <c r="S25" s="70">
        <v>0</v>
      </c>
      <c r="T25" s="69">
        <f t="shared" si="24"/>
        <v>0</v>
      </c>
      <c r="U25" s="70">
        <v>0</v>
      </c>
      <c r="V25" s="69">
        <f t="shared" si="25"/>
        <v>0</v>
      </c>
      <c r="W25" s="70">
        <v>0</v>
      </c>
      <c r="X25" s="69">
        <f t="shared" si="26"/>
        <v>0</v>
      </c>
      <c r="Y25" s="70">
        <v>0</v>
      </c>
      <c r="Z25" s="69">
        <f t="shared" si="27"/>
        <v>0</v>
      </c>
      <c r="AA25" s="70">
        <v>0</v>
      </c>
      <c r="AB25" s="69">
        <f t="shared" si="28"/>
        <v>0</v>
      </c>
      <c r="AC25" s="70">
        <v>0</v>
      </c>
      <c r="AD25" s="69">
        <f t="shared" si="29"/>
        <v>0</v>
      </c>
      <c r="AE25" s="100">
        <v>0</v>
      </c>
      <c r="AF25" s="69" t="e">
        <f t="shared" si="29"/>
        <v>#DIV/0!</v>
      </c>
      <c r="AG25" s="101">
        <v>0</v>
      </c>
      <c r="AH25" s="69">
        <f t="shared" si="30"/>
        <v>0</v>
      </c>
      <c r="AI25" s="101">
        <v>0</v>
      </c>
      <c r="AJ25" s="69">
        <f t="shared" si="31"/>
        <v>0</v>
      </c>
    </row>
    <row r="26" spans="1:36" x14ac:dyDescent="0.25">
      <c r="A26" s="53"/>
      <c r="B26" s="55"/>
      <c r="C26" s="68"/>
      <c r="D26" s="69"/>
      <c r="E26" s="68"/>
      <c r="F26" s="69"/>
      <c r="G26" s="68"/>
      <c r="H26" s="69"/>
      <c r="I26" s="70"/>
      <c r="J26" s="69"/>
      <c r="K26" s="99"/>
      <c r="L26" s="69"/>
      <c r="M26" s="99"/>
      <c r="N26" s="69"/>
      <c r="O26" s="70"/>
      <c r="P26" s="69"/>
      <c r="Q26" s="70"/>
      <c r="R26" s="69"/>
      <c r="S26" s="70"/>
      <c r="T26" s="69"/>
      <c r="U26" s="70"/>
      <c r="V26" s="69"/>
      <c r="W26" s="70"/>
      <c r="X26" s="69"/>
      <c r="Y26" s="70"/>
      <c r="Z26" s="69"/>
      <c r="AA26" s="70"/>
      <c r="AB26" s="69"/>
      <c r="AC26" s="70"/>
      <c r="AD26" s="69"/>
      <c r="AE26" s="102"/>
      <c r="AF26" s="103"/>
      <c r="AG26" s="101"/>
      <c r="AH26" s="69"/>
      <c r="AI26" s="101"/>
      <c r="AJ26" s="69"/>
    </row>
    <row r="27" spans="1:36" x14ac:dyDescent="0.25">
      <c r="A27" s="53" t="s">
        <v>2</v>
      </c>
      <c r="B27" s="46">
        <v>289625</v>
      </c>
      <c r="C27" s="68">
        <v>1</v>
      </c>
      <c r="D27" s="69">
        <f>(C27/B27)*1000</f>
        <v>3.4527406128614588E-3</v>
      </c>
      <c r="E27" s="68">
        <v>1</v>
      </c>
      <c r="F27" s="69">
        <f>(E27/B27)*1000</f>
        <v>3.4527406128614588E-3</v>
      </c>
      <c r="G27" s="68">
        <v>0</v>
      </c>
      <c r="H27" s="69">
        <f>(G27/B27)*1000</f>
        <v>0</v>
      </c>
      <c r="I27" s="70">
        <v>3</v>
      </c>
      <c r="J27" s="69">
        <f>(I27/B27)*1000</f>
        <v>1.0358221838584376E-2</v>
      </c>
      <c r="K27" s="99">
        <v>6</v>
      </c>
      <c r="L27" s="69">
        <f>(K27/B27)*1000</f>
        <v>2.0716443677168753E-2</v>
      </c>
      <c r="M27" s="99">
        <v>0</v>
      </c>
      <c r="N27" s="69">
        <f>(M27/B27)*1000</f>
        <v>0</v>
      </c>
      <c r="O27" s="70">
        <v>1</v>
      </c>
      <c r="P27" s="69">
        <f>(O27/B27)*1000</f>
        <v>3.4527406128614588E-3</v>
      </c>
      <c r="Q27" s="70">
        <v>0</v>
      </c>
      <c r="R27" s="69">
        <f>(Q27/B27)*1000</f>
        <v>0</v>
      </c>
      <c r="S27" s="70">
        <v>1</v>
      </c>
      <c r="T27" s="69">
        <f>(S27/B27)*1000</f>
        <v>3.4527406128614588E-3</v>
      </c>
      <c r="U27" s="70">
        <v>0</v>
      </c>
      <c r="V27" s="69">
        <f>(U27/B27)*1000</f>
        <v>0</v>
      </c>
      <c r="W27" s="70">
        <v>6</v>
      </c>
      <c r="X27" s="69">
        <f>(W27/B27)*1000</f>
        <v>2.0716443677168753E-2</v>
      </c>
      <c r="Y27" s="70">
        <v>7</v>
      </c>
      <c r="Z27" s="69">
        <f>(Y27/B27)*1000</f>
        <v>2.4169184290030211E-2</v>
      </c>
      <c r="AA27" s="70">
        <v>0</v>
      </c>
      <c r="AB27" s="69">
        <f>(AA27/B27)*1000</f>
        <v>0</v>
      </c>
      <c r="AC27" s="70">
        <v>1</v>
      </c>
      <c r="AD27" s="69">
        <f>(AC27/B27)*1000</f>
        <v>3.4527406128614588E-3</v>
      </c>
      <c r="AE27" s="100">
        <v>0</v>
      </c>
      <c r="AF27" s="103">
        <v>0</v>
      </c>
      <c r="AG27" s="101">
        <v>4</v>
      </c>
      <c r="AH27" s="69">
        <f>(AG27/B27)*1000</f>
        <v>1.3810962451445835E-2</v>
      </c>
      <c r="AI27" s="101">
        <v>0</v>
      </c>
      <c r="AJ27" s="69">
        <f>(AI27/B27)*1000</f>
        <v>0</v>
      </c>
    </row>
    <row r="28" spans="1:36" ht="13.5" customHeight="1" x14ac:dyDescent="0.25">
      <c r="A28" s="46"/>
      <c r="B28" s="55"/>
      <c r="C28" s="72"/>
      <c r="D28" s="73"/>
      <c r="E28" s="74"/>
      <c r="F28" s="69"/>
      <c r="G28" s="74"/>
      <c r="H28" s="69"/>
      <c r="I28" s="74"/>
      <c r="J28" s="69"/>
      <c r="K28" s="74"/>
      <c r="L28" s="69"/>
      <c r="M28" s="74"/>
      <c r="N28" s="69"/>
      <c r="O28" s="74"/>
      <c r="P28" s="69"/>
      <c r="Q28" s="74"/>
      <c r="R28" s="69"/>
      <c r="S28" s="74"/>
      <c r="T28" s="69"/>
      <c r="U28" s="74"/>
      <c r="V28" s="69"/>
      <c r="W28" s="74"/>
      <c r="X28" s="69"/>
      <c r="Y28" s="74"/>
      <c r="Z28" s="69"/>
      <c r="AA28" s="74"/>
      <c r="AB28" s="69"/>
      <c r="AC28" s="46"/>
      <c r="AD28" s="69"/>
      <c r="AE28" s="102"/>
      <c r="AF28" s="103"/>
      <c r="AG28" s="89"/>
      <c r="AH28" s="69"/>
      <c r="AI28" s="46"/>
      <c r="AJ28" s="69"/>
    </row>
    <row r="29" spans="1:36" ht="13" x14ac:dyDescent="0.3">
      <c r="A29" s="47" t="s">
        <v>5</v>
      </c>
      <c r="B29" s="75">
        <f>SUM(B4:B28)</f>
        <v>1330784</v>
      </c>
      <c r="C29" s="76">
        <f>SUM(C4:C28)</f>
        <v>1</v>
      </c>
      <c r="D29" s="69">
        <f>(C29/B29)*1000</f>
        <v>7.5143674706037945E-4</v>
      </c>
      <c r="E29" s="76">
        <f>SUM(E4:E28)</f>
        <v>109</v>
      </c>
      <c r="F29" s="69">
        <f>(E29/B29)*1000</f>
        <v>8.1906605429581364E-2</v>
      </c>
      <c r="G29" s="76">
        <f>SUM(G4:G28)</f>
        <v>21</v>
      </c>
      <c r="H29" s="69">
        <f>(G29/B29)*1000</f>
        <v>1.5780171688267966E-2</v>
      </c>
      <c r="I29" s="76">
        <f>SUM(I4:I28)</f>
        <v>3</v>
      </c>
      <c r="J29" s="69">
        <f>(I29/B29)*1000</f>
        <v>2.2543102411811382E-3</v>
      </c>
      <c r="K29" s="76">
        <f>SUM(K4:K28)</f>
        <v>24</v>
      </c>
      <c r="L29" s="69">
        <f>(K29/B29)*1000</f>
        <v>1.8034481929449106E-2</v>
      </c>
      <c r="M29" s="76">
        <f>SUM(M4:M28)</f>
        <v>0</v>
      </c>
      <c r="N29" s="69">
        <f>(M29/B29)*1000</f>
        <v>0</v>
      </c>
      <c r="O29" s="76">
        <f>SUM(O4:O28)</f>
        <v>2</v>
      </c>
      <c r="P29" s="69">
        <f>(O29/B29)*1000</f>
        <v>1.5028734941207589E-3</v>
      </c>
      <c r="Q29" s="76">
        <f>SUM(Q4:Q28)</f>
        <v>0</v>
      </c>
      <c r="R29" s="69">
        <f>(Q29/B29)*1000</f>
        <v>0</v>
      </c>
      <c r="S29" s="76">
        <f>SUM(S4:S28)</f>
        <v>3</v>
      </c>
      <c r="T29" s="69">
        <f>(S29/B29)*1000</f>
        <v>2.2543102411811382E-3</v>
      </c>
      <c r="U29" s="76">
        <f>SUM(U4:U28)</f>
        <v>33</v>
      </c>
      <c r="V29" s="69">
        <f>(U29/B29)*1000</f>
        <v>2.4797412652992522E-2</v>
      </c>
      <c r="W29" s="76">
        <f>SUM(W4:W28)</f>
        <v>33</v>
      </c>
      <c r="X29" s="69">
        <f>(W29/B29)*1000</f>
        <v>2.4797412652992522E-2</v>
      </c>
      <c r="Y29" s="76">
        <f>SUM(Y4:Y28)</f>
        <v>47</v>
      </c>
      <c r="Z29" s="69">
        <f>(Y29/B29)*1000</f>
        <v>3.5317527111837832E-2</v>
      </c>
      <c r="AA29" s="76">
        <f>SUM(AA4:AA28)</f>
        <v>1</v>
      </c>
      <c r="AB29" s="69">
        <f>(AA29/B29)*1000</f>
        <v>7.5143674706037945E-4</v>
      </c>
      <c r="AC29" s="76">
        <f>SUM(AC4:AC28)</f>
        <v>11</v>
      </c>
      <c r="AD29" s="69">
        <f>(AC29/B29)*1000</f>
        <v>8.2658042176641747E-3</v>
      </c>
      <c r="AE29" s="102">
        <f>SUM(AE4:AE28)</f>
        <v>0</v>
      </c>
      <c r="AF29" s="103">
        <f>(AE29/D29)*1000</f>
        <v>0</v>
      </c>
      <c r="AG29" s="90">
        <f>SUM(AG4:AG28)</f>
        <v>16</v>
      </c>
      <c r="AH29" s="69">
        <f>(AG29/B29)*1000</f>
        <v>1.2022987952966071E-2</v>
      </c>
      <c r="AI29" s="76">
        <f>SUM(AI4:AI28)</f>
        <v>3</v>
      </c>
      <c r="AJ29" s="69">
        <f>(AI29/B29)*1000</f>
        <v>2.2543102411811382E-3</v>
      </c>
    </row>
    <row r="30" spans="1:36" ht="13" x14ac:dyDescent="0.3">
      <c r="A30" s="47"/>
      <c r="B30" s="75"/>
      <c r="C30" s="76"/>
      <c r="D30" s="69"/>
      <c r="E30" s="76"/>
      <c r="F30" s="69"/>
      <c r="G30" s="76"/>
      <c r="H30" s="69"/>
      <c r="I30" s="76"/>
      <c r="J30" s="69"/>
      <c r="K30" s="76"/>
      <c r="L30" s="69"/>
      <c r="M30" s="76"/>
      <c r="N30" s="69"/>
      <c r="O30" s="76"/>
      <c r="P30" s="69"/>
      <c r="Q30" s="76"/>
      <c r="R30" s="69"/>
      <c r="S30" s="76"/>
      <c r="T30" s="69"/>
      <c r="U30" s="76"/>
      <c r="V30" s="69"/>
      <c r="W30" s="76"/>
      <c r="X30" s="69"/>
      <c r="Y30" s="76"/>
      <c r="Z30" s="69"/>
      <c r="AA30" s="76"/>
      <c r="AB30" s="69"/>
      <c r="AC30" s="76"/>
      <c r="AD30" s="69"/>
      <c r="AE30" s="102"/>
      <c r="AF30" s="103"/>
      <c r="AG30" s="90"/>
      <c r="AH30" s="69"/>
      <c r="AI30" s="76"/>
      <c r="AJ30" s="69"/>
    </row>
    <row r="31" spans="1:36" ht="13" x14ac:dyDescent="0.3">
      <c r="A31" s="47"/>
      <c r="B31" s="75"/>
      <c r="C31" s="76"/>
      <c r="D31" s="69"/>
      <c r="E31" s="76"/>
      <c r="F31" s="69"/>
      <c r="G31" s="76"/>
      <c r="H31" s="69"/>
      <c r="I31" s="76"/>
      <c r="J31" s="69"/>
      <c r="K31" s="76"/>
      <c r="L31" s="69"/>
      <c r="M31" s="76"/>
      <c r="N31" s="69"/>
      <c r="O31" s="76"/>
      <c r="P31" s="69"/>
      <c r="Q31" s="76"/>
      <c r="R31" s="69"/>
      <c r="S31" s="76"/>
      <c r="T31" s="69"/>
      <c r="U31" s="76"/>
      <c r="V31" s="69"/>
      <c r="W31" s="76"/>
      <c r="X31" s="69"/>
      <c r="Y31" s="76"/>
      <c r="Z31" s="69"/>
      <c r="AA31" s="76"/>
      <c r="AB31" s="69"/>
      <c r="AC31" s="76"/>
      <c r="AD31" s="69"/>
      <c r="AE31" s="102"/>
      <c r="AF31" s="103"/>
      <c r="AG31" s="90"/>
      <c r="AH31" s="69"/>
      <c r="AI31" s="76"/>
      <c r="AJ31" s="69"/>
    </row>
    <row r="32" spans="1:36" x14ac:dyDescent="0.25">
      <c r="A32" s="62" t="s">
        <v>49</v>
      </c>
      <c r="B32" s="104"/>
      <c r="C32" s="46"/>
      <c r="D32" s="84"/>
      <c r="E32" s="46"/>
      <c r="F32" s="84"/>
      <c r="G32" s="46"/>
      <c r="H32" s="84"/>
      <c r="I32" s="46"/>
      <c r="J32" s="84"/>
      <c r="K32" s="46"/>
      <c r="L32" s="84"/>
      <c r="M32" s="46"/>
      <c r="N32" s="84"/>
      <c r="O32" s="46"/>
      <c r="P32" s="84"/>
      <c r="Q32" s="46"/>
      <c r="R32" s="84"/>
      <c r="S32" s="46"/>
      <c r="T32" s="84"/>
      <c r="U32" s="46"/>
      <c r="V32" s="84"/>
      <c r="W32" s="46"/>
      <c r="X32" s="84"/>
      <c r="Y32" s="46"/>
      <c r="Z32" s="84"/>
      <c r="AA32" s="46"/>
      <c r="AB32" s="84"/>
      <c r="AC32" s="46"/>
      <c r="AD32" s="84"/>
      <c r="AE32" s="92"/>
      <c r="AG32" s="89"/>
      <c r="AH32" s="84"/>
      <c r="AI32" s="46"/>
      <c r="AJ32" s="84"/>
    </row>
    <row r="33" spans="1:36" x14ac:dyDescent="0.25">
      <c r="A33" s="62" t="s">
        <v>89</v>
      </c>
      <c r="B33" s="104"/>
      <c r="C33" s="46"/>
      <c r="D33" s="84"/>
      <c r="E33" s="46"/>
      <c r="F33" s="84"/>
      <c r="G33" s="46"/>
      <c r="H33" s="84"/>
      <c r="I33" s="46"/>
      <c r="J33" s="84"/>
      <c r="K33" s="46"/>
      <c r="L33" s="84"/>
      <c r="M33" s="46"/>
      <c r="N33" s="84"/>
      <c r="O33" s="46"/>
      <c r="P33" s="84"/>
      <c r="Q33" s="46"/>
      <c r="R33" s="84"/>
      <c r="S33" s="46"/>
      <c r="T33" s="84"/>
      <c r="U33" s="46"/>
      <c r="V33" s="84"/>
      <c r="W33" s="46"/>
      <c r="X33" s="84"/>
      <c r="Y33" s="46"/>
      <c r="Z33" s="84"/>
      <c r="AA33" s="46"/>
      <c r="AB33" s="84"/>
      <c r="AC33" s="46"/>
      <c r="AD33" s="84"/>
      <c r="AE33" s="92"/>
      <c r="AG33" s="89"/>
      <c r="AH33" s="84"/>
      <c r="AI33" s="46"/>
      <c r="AJ33" s="84"/>
    </row>
    <row r="34" spans="1:36" x14ac:dyDescent="0.25">
      <c r="A34" s="62" t="s">
        <v>54</v>
      </c>
      <c r="B34" s="104"/>
      <c r="C34" s="104"/>
      <c r="D34" s="105"/>
      <c r="E34" s="46"/>
      <c r="F34" s="84"/>
      <c r="G34" s="46"/>
      <c r="H34" s="84"/>
      <c r="I34" s="46"/>
      <c r="J34" s="84"/>
      <c r="K34" s="46"/>
      <c r="L34" s="84"/>
      <c r="M34" s="46"/>
      <c r="N34" s="84"/>
      <c r="O34" s="46"/>
      <c r="P34" s="84"/>
      <c r="Q34" s="46"/>
      <c r="R34" s="84"/>
      <c r="S34" s="46"/>
      <c r="T34" s="84"/>
      <c r="U34" s="46"/>
      <c r="V34" s="84"/>
      <c r="W34" s="46"/>
      <c r="X34" s="84"/>
      <c r="Y34" s="46"/>
      <c r="Z34" s="84"/>
      <c r="AA34" s="46"/>
      <c r="AB34" s="84"/>
      <c r="AC34" s="46"/>
      <c r="AD34" s="84"/>
      <c r="AE34" s="92"/>
      <c r="AG34" s="89"/>
      <c r="AH34" s="84"/>
      <c r="AI34" s="46"/>
      <c r="AJ34" s="84"/>
    </row>
    <row r="35" spans="1:36" x14ac:dyDescent="0.25">
      <c r="A35" s="39"/>
      <c r="C35" s="31"/>
      <c r="D35" s="106"/>
    </row>
    <row r="36" spans="1:36" x14ac:dyDescent="0.25">
      <c r="A36" s="107"/>
    </row>
  </sheetData>
  <pageMargins left="0.7" right="0.7" top="0.75" bottom="0.75" header="0.3" footer="0.3"/>
  <pageSetup paperSize="5" scale="1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topLeftCell="A7" zoomScaleNormal="100" zoomScaleSheetLayoutView="74" workbookViewId="0">
      <selection activeCell="G30" sqref="G30"/>
    </sheetView>
  </sheetViews>
  <sheetFormatPr defaultColWidth="8.81640625" defaultRowHeight="12.5" x14ac:dyDescent="0.25"/>
  <cols>
    <col min="1" max="1" width="49" style="30" customWidth="1"/>
    <col min="2" max="2" width="13.54296875" style="30" customWidth="1"/>
    <col min="3" max="3" width="12.453125" style="30" customWidth="1"/>
    <col min="4" max="4" width="11.453125" style="32" customWidth="1"/>
    <col min="5" max="16384" width="8.81640625" style="30"/>
  </cols>
  <sheetData>
    <row r="1" spans="1:4" ht="17.5" x14ac:dyDescent="0.4">
      <c r="A1" s="67" t="s">
        <v>91</v>
      </c>
      <c r="B1" s="66"/>
      <c r="C1" s="66"/>
      <c r="D1" s="64"/>
    </row>
    <row r="2" spans="1:4" x14ac:dyDescent="0.25">
      <c r="A2" s="66"/>
      <c r="B2" s="66"/>
      <c r="C2" s="66"/>
      <c r="D2" s="64"/>
    </row>
    <row r="3" spans="1:4" ht="30.75" customHeight="1" x14ac:dyDescent="0.3">
      <c r="A3" s="50" t="s">
        <v>0</v>
      </c>
      <c r="B3" s="51" t="s">
        <v>6</v>
      </c>
      <c r="C3" s="51" t="s">
        <v>30</v>
      </c>
      <c r="D3" s="52" t="s">
        <v>21</v>
      </c>
    </row>
    <row r="4" spans="1:4" x14ac:dyDescent="0.25">
      <c r="A4" s="53" t="s">
        <v>48</v>
      </c>
      <c r="B4" s="108">
        <v>8</v>
      </c>
      <c r="C4" s="110">
        <v>22297</v>
      </c>
      <c r="D4" s="78">
        <f>(B4/C4)*1000</f>
        <v>0.358792662690048</v>
      </c>
    </row>
    <row r="5" spans="1:4" x14ac:dyDescent="0.25">
      <c r="A5" s="53" t="s">
        <v>1</v>
      </c>
      <c r="B5" s="108">
        <v>13</v>
      </c>
      <c r="C5" s="110">
        <v>54087</v>
      </c>
      <c r="D5" s="78">
        <f t="shared" ref="D5:D27" si="0">(B5/C5)*1000</f>
        <v>0.24035350453898349</v>
      </c>
    </row>
    <row r="6" spans="1:4" ht="15" customHeight="1" x14ac:dyDescent="0.25">
      <c r="A6" s="53" t="s">
        <v>39</v>
      </c>
      <c r="B6" s="108">
        <v>7</v>
      </c>
      <c r="C6" s="110">
        <v>20331</v>
      </c>
      <c r="D6" s="78">
        <f t="shared" si="0"/>
        <v>0.34430180512517833</v>
      </c>
    </row>
    <row r="7" spans="1:4" x14ac:dyDescent="0.25">
      <c r="A7" s="53" t="s">
        <v>22</v>
      </c>
      <c r="B7" s="108">
        <v>2</v>
      </c>
      <c r="C7" s="110">
        <v>28103</v>
      </c>
      <c r="D7" s="78">
        <f t="shared" si="0"/>
        <v>7.1166779347400635E-2</v>
      </c>
    </row>
    <row r="8" spans="1:4" x14ac:dyDescent="0.25">
      <c r="A8" s="53" t="s">
        <v>23</v>
      </c>
      <c r="B8" s="108">
        <v>7</v>
      </c>
      <c r="C8" s="110">
        <v>56622</v>
      </c>
      <c r="D8" s="78">
        <f t="shared" si="0"/>
        <v>0.12362685881812724</v>
      </c>
    </row>
    <row r="9" spans="1:4" x14ac:dyDescent="0.25">
      <c r="A9" s="53" t="s">
        <v>44</v>
      </c>
      <c r="B9" s="108">
        <v>100</v>
      </c>
      <c r="C9" s="110">
        <v>347054</v>
      </c>
      <c r="D9" s="78">
        <f t="shared" si="0"/>
        <v>0.28813959787237725</v>
      </c>
    </row>
    <row r="10" spans="1:4" x14ac:dyDescent="0.25">
      <c r="A10" s="53" t="s">
        <v>33</v>
      </c>
      <c r="B10" s="108">
        <v>10</v>
      </c>
      <c r="C10" s="110">
        <v>61950</v>
      </c>
      <c r="D10" s="78">
        <f t="shared" si="0"/>
        <v>0.16142050040355127</v>
      </c>
    </row>
    <row r="11" spans="1:4" x14ac:dyDescent="0.25">
      <c r="A11" s="57" t="s">
        <v>26</v>
      </c>
      <c r="B11" s="108">
        <v>13</v>
      </c>
      <c r="C11" s="110">
        <v>50031</v>
      </c>
      <c r="D11" s="78">
        <f t="shared" si="0"/>
        <v>0.25983889988207315</v>
      </c>
    </row>
    <row r="12" spans="1:4" x14ac:dyDescent="0.25">
      <c r="A12" s="53" t="s">
        <v>52</v>
      </c>
      <c r="B12" s="108">
        <v>25</v>
      </c>
      <c r="C12" s="110">
        <v>54395</v>
      </c>
      <c r="D12" s="78">
        <f t="shared" si="0"/>
        <v>0.45960106627447378</v>
      </c>
    </row>
    <row r="13" spans="1:4" x14ac:dyDescent="0.25">
      <c r="A13" s="53" t="s">
        <v>53</v>
      </c>
      <c r="B13" s="108">
        <v>6</v>
      </c>
      <c r="C13" s="110">
        <v>13199</v>
      </c>
      <c r="D13" s="78">
        <f t="shared" si="0"/>
        <v>0.45457989241609215</v>
      </c>
    </row>
    <row r="14" spans="1:4" x14ac:dyDescent="0.25">
      <c r="A14" s="53" t="s">
        <v>72</v>
      </c>
      <c r="B14" s="108">
        <v>53</v>
      </c>
      <c r="C14" s="110">
        <v>62045</v>
      </c>
      <c r="D14" s="78">
        <f t="shared" si="0"/>
        <v>0.85421871222499801</v>
      </c>
    </row>
    <row r="15" spans="1:4" x14ac:dyDescent="0.25">
      <c r="A15" s="53" t="s">
        <v>76</v>
      </c>
      <c r="B15" s="108">
        <v>76</v>
      </c>
      <c r="C15" s="110">
        <v>108858</v>
      </c>
      <c r="D15" s="78">
        <f t="shared" si="0"/>
        <v>0.69815723235775051</v>
      </c>
    </row>
    <row r="16" spans="1:4" x14ac:dyDescent="0.25">
      <c r="A16" s="53" t="s">
        <v>3</v>
      </c>
      <c r="B16" s="108">
        <v>15</v>
      </c>
      <c r="C16" s="110">
        <v>50975</v>
      </c>
      <c r="D16" s="78">
        <f t="shared" si="0"/>
        <v>0.29426189308484552</v>
      </c>
    </row>
    <row r="17" spans="1:4" x14ac:dyDescent="0.25">
      <c r="A17" s="53" t="s">
        <v>24</v>
      </c>
      <c r="B17" s="108">
        <v>14</v>
      </c>
      <c r="C17" s="110">
        <v>30374</v>
      </c>
      <c r="D17" s="78">
        <f t="shared" si="0"/>
        <v>0.46092052413248175</v>
      </c>
    </row>
    <row r="18" spans="1:4" ht="13.5" customHeight="1" x14ac:dyDescent="0.25">
      <c r="A18" s="53" t="s">
        <v>25</v>
      </c>
      <c r="B18" s="108">
        <v>11</v>
      </c>
      <c r="C18" s="110">
        <v>30206</v>
      </c>
      <c r="D18" s="78">
        <f>(B18/C18)*1000</f>
        <v>0.36416605972323379</v>
      </c>
    </row>
    <row r="19" spans="1:4" x14ac:dyDescent="0.25">
      <c r="A19" s="53" t="s">
        <v>4</v>
      </c>
      <c r="B19" s="108">
        <v>1</v>
      </c>
      <c r="C19" s="55">
        <v>0</v>
      </c>
      <c r="D19" s="78" t="e">
        <f t="shared" si="0"/>
        <v>#DIV/0!</v>
      </c>
    </row>
    <row r="20" spans="1:4" x14ac:dyDescent="0.25">
      <c r="A20" s="53"/>
      <c r="B20" s="109"/>
      <c r="C20" s="58"/>
      <c r="D20" s="78"/>
    </row>
    <row r="21" spans="1:4" x14ac:dyDescent="0.25">
      <c r="A21" s="53" t="s">
        <v>34</v>
      </c>
      <c r="B21" s="108">
        <v>0</v>
      </c>
      <c r="C21" s="55">
        <v>21337</v>
      </c>
      <c r="D21" s="78">
        <f t="shared" si="0"/>
        <v>0</v>
      </c>
    </row>
    <row r="22" spans="1:4" x14ac:dyDescent="0.25">
      <c r="A22" s="53" t="s">
        <v>35</v>
      </c>
      <c r="B22" s="108">
        <v>0</v>
      </c>
      <c r="C22" s="55">
        <v>13751</v>
      </c>
      <c r="D22" s="78">
        <f t="shared" si="0"/>
        <v>0</v>
      </c>
    </row>
    <row r="23" spans="1:4" x14ac:dyDescent="0.25">
      <c r="A23" s="53" t="s">
        <v>36</v>
      </c>
      <c r="B23" s="108">
        <v>0</v>
      </c>
      <c r="C23" s="55">
        <v>2537</v>
      </c>
      <c r="D23" s="78">
        <f t="shared" si="0"/>
        <v>0</v>
      </c>
    </row>
    <row r="24" spans="1:4" x14ac:dyDescent="0.25">
      <c r="A24" s="53" t="s">
        <v>37</v>
      </c>
      <c r="B24" s="108">
        <v>0</v>
      </c>
      <c r="C24" s="55">
        <v>2370</v>
      </c>
      <c r="D24" s="78">
        <f t="shared" si="0"/>
        <v>0</v>
      </c>
    </row>
    <row r="25" spans="1:4" x14ac:dyDescent="0.25">
      <c r="A25" s="53" t="s">
        <v>70</v>
      </c>
      <c r="B25" s="108">
        <v>0</v>
      </c>
      <c r="C25" s="55">
        <v>12013</v>
      </c>
      <c r="D25" s="78">
        <f t="shared" si="0"/>
        <v>0</v>
      </c>
    </row>
    <row r="26" spans="1:4" x14ac:dyDescent="0.25">
      <c r="A26" s="53"/>
      <c r="B26" s="58"/>
      <c r="C26" s="55"/>
      <c r="D26" s="78"/>
    </row>
    <row r="27" spans="1:4" x14ac:dyDescent="0.25">
      <c r="A27" s="53" t="s">
        <v>2</v>
      </c>
      <c r="B27" s="55">
        <v>46</v>
      </c>
      <c r="C27" s="30">
        <v>289625</v>
      </c>
      <c r="D27" s="78">
        <f t="shared" si="0"/>
        <v>0.15882606819162712</v>
      </c>
    </row>
    <row r="28" spans="1:4" x14ac:dyDescent="0.25">
      <c r="A28" s="53"/>
      <c r="B28" s="79">
        <v>5</v>
      </c>
      <c r="C28" s="71"/>
      <c r="D28" s="78"/>
    </row>
    <row r="29" spans="1:4" ht="13" x14ac:dyDescent="0.3">
      <c r="A29" s="80" t="s">
        <v>5</v>
      </c>
      <c r="B29" s="75">
        <f>SUM(B4:B28)</f>
        <v>412</v>
      </c>
      <c r="C29" s="75">
        <f>SUM(C4:C28)</f>
        <v>1332160</v>
      </c>
      <c r="D29" s="78">
        <f>(B29/C29)*1000</f>
        <v>0.3092721595003603</v>
      </c>
    </row>
    <row r="30" spans="1:4" ht="13" x14ac:dyDescent="0.3">
      <c r="A30" s="80"/>
      <c r="B30" s="77"/>
      <c r="C30" s="77"/>
      <c r="D30" s="81"/>
    </row>
    <row r="31" spans="1:4" x14ac:dyDescent="0.25">
      <c r="A31" s="66"/>
      <c r="B31" s="66"/>
      <c r="C31" s="66"/>
      <c r="D31" s="64"/>
    </row>
    <row r="32" spans="1:4" x14ac:dyDescent="0.25">
      <c r="A32" s="62" t="s">
        <v>49</v>
      </c>
      <c r="B32" s="66"/>
      <c r="C32" s="66"/>
      <c r="D32" s="64"/>
    </row>
    <row r="33" spans="1:4" x14ac:dyDescent="0.25">
      <c r="A33" s="62" t="s">
        <v>89</v>
      </c>
      <c r="B33" s="66"/>
      <c r="C33" s="66"/>
      <c r="D33" s="64"/>
    </row>
    <row r="34" spans="1:4" x14ac:dyDescent="0.25">
      <c r="A34" s="62" t="s">
        <v>54</v>
      </c>
      <c r="B34" s="66"/>
      <c r="C34" s="66"/>
      <c r="D34" s="64"/>
    </row>
    <row r="36" spans="1:4" x14ac:dyDescent="0.25">
      <c r="A36" s="39"/>
    </row>
    <row r="37" spans="1:4" x14ac:dyDescent="0.25">
      <c r="A37" s="40"/>
    </row>
    <row r="38" spans="1:4" x14ac:dyDescent="0.25">
      <c r="A38" s="31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34"/>
  <sheetViews>
    <sheetView zoomScaleNormal="100" zoomScaleSheetLayoutView="56" workbookViewId="0">
      <pane xSplit="1" ySplit="3" topLeftCell="I10" activePane="bottomRight" state="frozen"/>
      <selection pane="topRight" activeCell="B1" sqref="B1"/>
      <selection pane="bottomLeft" activeCell="A4" sqref="A4"/>
      <selection pane="bottomRight" activeCell="Q34" sqref="Q34"/>
    </sheetView>
  </sheetViews>
  <sheetFormatPr defaultColWidth="44" defaultRowHeight="12.5" x14ac:dyDescent="0.25"/>
  <cols>
    <col min="1" max="1" width="43.7265625" style="30" customWidth="1"/>
    <col min="2" max="2" width="9.7265625" style="30" customWidth="1"/>
    <col min="3" max="3" width="15.7265625" style="30" customWidth="1"/>
    <col min="4" max="4" width="17" style="30" customWidth="1"/>
    <col min="5" max="5" width="20" style="30" customWidth="1"/>
    <col min="6" max="6" width="21" style="30" customWidth="1"/>
    <col min="7" max="7" width="16.54296875" style="30" customWidth="1"/>
    <col min="8" max="8" width="16.7265625" style="30" customWidth="1"/>
    <col min="9" max="9" width="16.453125" style="30" customWidth="1"/>
    <col min="10" max="10" width="10.7265625" style="30" customWidth="1"/>
    <col min="11" max="11" width="15" style="30" customWidth="1"/>
    <col min="12" max="12" width="19.1796875" style="30" customWidth="1"/>
    <col min="13" max="13" width="15.1796875" style="30" customWidth="1"/>
    <col min="14" max="14" width="11" style="30" customWidth="1"/>
    <col min="15" max="15" width="12" style="30" customWidth="1"/>
    <col min="16" max="16" width="12.453125" style="30" customWidth="1"/>
    <col min="17" max="17" width="12.1796875" style="30" customWidth="1"/>
    <col min="18" max="18" width="14" style="30" customWidth="1"/>
    <col min="19" max="16384" width="44" style="30"/>
  </cols>
  <sheetData>
    <row r="1" spans="1:18" ht="17.5" x14ac:dyDescent="0.4">
      <c r="A1" s="113" t="s">
        <v>86</v>
      </c>
      <c r="B1" s="114"/>
      <c r="C1" s="114"/>
      <c r="D1" s="88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66"/>
      <c r="P1" s="66"/>
    </row>
    <row r="2" spans="1:18" x14ac:dyDescent="0.25">
      <c r="A2" s="114"/>
      <c r="B2" s="114"/>
      <c r="C2" s="114"/>
      <c r="D2" s="88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6"/>
      <c r="P2" s="66"/>
    </row>
    <row r="3" spans="1:18" ht="27" customHeight="1" thickBot="1" x14ac:dyDescent="0.3">
      <c r="A3" s="131" t="s">
        <v>0</v>
      </c>
      <c r="B3" s="126" t="s">
        <v>7</v>
      </c>
      <c r="C3" s="126" t="s">
        <v>77</v>
      </c>
      <c r="D3" s="127" t="s">
        <v>78</v>
      </c>
      <c r="E3" s="128" t="s">
        <v>79</v>
      </c>
      <c r="F3" s="128" t="s">
        <v>80</v>
      </c>
      <c r="G3" s="128" t="s">
        <v>81</v>
      </c>
      <c r="H3" s="128" t="s">
        <v>9</v>
      </c>
      <c r="I3" s="128" t="s">
        <v>55</v>
      </c>
      <c r="J3" s="128" t="s">
        <v>57</v>
      </c>
      <c r="K3" s="128" t="s">
        <v>82</v>
      </c>
      <c r="L3" s="128" t="s">
        <v>83</v>
      </c>
      <c r="M3" s="128" t="s">
        <v>84</v>
      </c>
      <c r="N3" s="128" t="s">
        <v>43</v>
      </c>
      <c r="O3" s="129" t="s">
        <v>85</v>
      </c>
      <c r="P3" s="130" t="s">
        <v>8</v>
      </c>
      <c r="Q3" s="132"/>
      <c r="R3" s="132"/>
    </row>
    <row r="4" spans="1:18" s="33" customFormat="1" ht="13" x14ac:dyDescent="0.3">
      <c r="A4" s="124" t="s">
        <v>48</v>
      </c>
      <c r="B4" s="125">
        <v>3</v>
      </c>
      <c r="C4" s="125">
        <v>0</v>
      </c>
      <c r="D4" s="125">
        <v>0</v>
      </c>
      <c r="E4" s="125">
        <v>0</v>
      </c>
      <c r="F4" s="125">
        <v>2</v>
      </c>
      <c r="G4" s="125">
        <v>0</v>
      </c>
      <c r="H4" s="125">
        <v>0</v>
      </c>
      <c r="I4" s="125">
        <v>0</v>
      </c>
      <c r="J4" s="125">
        <v>0</v>
      </c>
      <c r="K4" s="125">
        <v>5</v>
      </c>
      <c r="L4" s="125">
        <v>0</v>
      </c>
      <c r="M4" s="125">
        <v>0</v>
      </c>
      <c r="N4" s="125">
        <v>0</v>
      </c>
      <c r="O4" s="125">
        <v>0</v>
      </c>
      <c r="P4" s="120">
        <f t="shared" ref="P4:P19" si="0">SUM(B4:O4)</f>
        <v>10</v>
      </c>
    </row>
    <row r="5" spans="1:18" s="33" customFormat="1" ht="13" x14ac:dyDescent="0.3">
      <c r="A5" s="115" t="s">
        <v>1</v>
      </c>
      <c r="B5" s="114">
        <v>0</v>
      </c>
      <c r="C5" s="114">
        <v>0</v>
      </c>
      <c r="D5" s="114">
        <v>0</v>
      </c>
      <c r="E5" s="114">
        <v>0</v>
      </c>
      <c r="F5" s="114">
        <v>1</v>
      </c>
      <c r="G5" s="114">
        <v>0</v>
      </c>
      <c r="H5" s="114">
        <v>0</v>
      </c>
      <c r="I5" s="114">
        <v>1</v>
      </c>
      <c r="J5" s="114">
        <v>0</v>
      </c>
      <c r="K5" s="114">
        <v>9</v>
      </c>
      <c r="L5" s="114">
        <v>0</v>
      </c>
      <c r="M5" s="114">
        <v>0</v>
      </c>
      <c r="N5" s="114">
        <v>0</v>
      </c>
      <c r="O5" s="114">
        <v>0</v>
      </c>
      <c r="P5" s="118">
        <f t="shared" si="0"/>
        <v>11</v>
      </c>
    </row>
    <row r="6" spans="1:18" s="33" customFormat="1" ht="13" x14ac:dyDescent="0.3">
      <c r="A6" s="115" t="s">
        <v>39</v>
      </c>
      <c r="B6" s="114">
        <v>0</v>
      </c>
      <c r="C6" s="114">
        <v>0</v>
      </c>
      <c r="D6" s="114">
        <v>0</v>
      </c>
      <c r="E6" s="114">
        <v>0</v>
      </c>
      <c r="F6" s="114">
        <v>0</v>
      </c>
      <c r="G6" s="114">
        <v>0</v>
      </c>
      <c r="H6" s="114">
        <v>0</v>
      </c>
      <c r="I6" s="114">
        <v>0</v>
      </c>
      <c r="J6" s="114">
        <v>3</v>
      </c>
      <c r="K6" s="114">
        <v>3</v>
      </c>
      <c r="L6" s="114">
        <v>0</v>
      </c>
      <c r="M6" s="114">
        <v>0</v>
      </c>
      <c r="N6" s="114">
        <v>0</v>
      </c>
      <c r="O6" s="114">
        <v>0</v>
      </c>
      <c r="P6" s="118">
        <f t="shared" si="0"/>
        <v>6</v>
      </c>
    </row>
    <row r="7" spans="1:18" s="33" customFormat="1" ht="13" x14ac:dyDescent="0.3">
      <c r="A7" s="115" t="s">
        <v>22</v>
      </c>
      <c r="B7" s="114">
        <v>1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1</v>
      </c>
      <c r="L7" s="114">
        <v>0</v>
      </c>
      <c r="M7" s="114">
        <v>0</v>
      </c>
      <c r="N7" s="114">
        <v>0</v>
      </c>
      <c r="O7" s="114">
        <v>0</v>
      </c>
      <c r="P7" s="118">
        <f t="shared" si="0"/>
        <v>2</v>
      </c>
    </row>
    <row r="8" spans="1:18" s="33" customFormat="1" ht="13" x14ac:dyDescent="0.3">
      <c r="A8" s="115" t="s">
        <v>23</v>
      </c>
      <c r="B8" s="114">
        <v>3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2</v>
      </c>
      <c r="L8" s="114">
        <v>0</v>
      </c>
      <c r="M8" s="114">
        <v>0</v>
      </c>
      <c r="N8" s="114">
        <v>0</v>
      </c>
      <c r="O8" s="114">
        <v>0</v>
      </c>
      <c r="P8" s="118">
        <f t="shared" si="0"/>
        <v>5</v>
      </c>
    </row>
    <row r="9" spans="1:18" s="33" customFormat="1" ht="13" x14ac:dyDescent="0.3">
      <c r="A9" s="115" t="s">
        <v>44</v>
      </c>
      <c r="B9" s="114">
        <v>8</v>
      </c>
      <c r="C9" s="114">
        <v>0</v>
      </c>
      <c r="D9" s="114">
        <v>0</v>
      </c>
      <c r="E9" s="114">
        <v>0</v>
      </c>
      <c r="F9" s="114">
        <v>2</v>
      </c>
      <c r="G9" s="114">
        <v>2</v>
      </c>
      <c r="H9" s="114">
        <v>0</v>
      </c>
      <c r="I9" s="114">
        <v>2</v>
      </c>
      <c r="J9" s="114">
        <v>8</v>
      </c>
      <c r="K9" s="114">
        <v>74</v>
      </c>
      <c r="L9" s="114">
        <v>3</v>
      </c>
      <c r="M9" s="114">
        <v>0</v>
      </c>
      <c r="N9" s="114">
        <v>1</v>
      </c>
      <c r="O9" s="114">
        <v>0</v>
      </c>
      <c r="P9" s="118">
        <f t="shared" si="0"/>
        <v>100</v>
      </c>
    </row>
    <row r="10" spans="1:18" s="33" customFormat="1" ht="13" x14ac:dyDescent="0.3">
      <c r="A10" s="115" t="s">
        <v>33</v>
      </c>
      <c r="B10" s="114">
        <v>1</v>
      </c>
      <c r="C10" s="114">
        <v>0</v>
      </c>
      <c r="D10" s="114">
        <v>0</v>
      </c>
      <c r="E10" s="114">
        <v>0</v>
      </c>
      <c r="F10" s="114">
        <v>1</v>
      </c>
      <c r="G10" s="114">
        <v>0</v>
      </c>
      <c r="H10" s="114">
        <v>0</v>
      </c>
      <c r="I10" s="114">
        <v>1</v>
      </c>
      <c r="J10" s="114">
        <v>0</v>
      </c>
      <c r="K10" s="114">
        <v>7</v>
      </c>
      <c r="L10" s="114">
        <v>0</v>
      </c>
      <c r="M10" s="114">
        <v>0</v>
      </c>
      <c r="N10" s="114">
        <v>0</v>
      </c>
      <c r="O10" s="114">
        <v>0</v>
      </c>
      <c r="P10" s="118">
        <f t="shared" si="0"/>
        <v>10</v>
      </c>
    </row>
    <row r="11" spans="1:18" s="33" customFormat="1" ht="13" x14ac:dyDescent="0.3">
      <c r="A11" s="116" t="s">
        <v>26</v>
      </c>
      <c r="B11" s="114">
        <v>2</v>
      </c>
      <c r="C11" s="114">
        <v>0</v>
      </c>
      <c r="D11" s="114">
        <v>0</v>
      </c>
      <c r="E11" s="114">
        <v>0</v>
      </c>
      <c r="F11" s="114">
        <v>0</v>
      </c>
      <c r="G11" s="114">
        <v>1</v>
      </c>
      <c r="H11" s="114">
        <v>0</v>
      </c>
      <c r="I11" s="114">
        <v>1</v>
      </c>
      <c r="J11" s="114">
        <v>0</v>
      </c>
      <c r="K11" s="114">
        <v>12</v>
      </c>
      <c r="L11" s="114">
        <v>0</v>
      </c>
      <c r="M11" s="114">
        <v>0</v>
      </c>
      <c r="N11" s="114">
        <v>0</v>
      </c>
      <c r="O11" s="114">
        <v>0</v>
      </c>
      <c r="P11" s="118">
        <f t="shared" si="0"/>
        <v>16</v>
      </c>
    </row>
    <row r="12" spans="1:18" s="33" customFormat="1" ht="13" x14ac:dyDescent="0.3">
      <c r="A12" s="115" t="s">
        <v>52</v>
      </c>
      <c r="B12" s="114">
        <v>4</v>
      </c>
      <c r="C12" s="114">
        <v>0</v>
      </c>
      <c r="D12" s="114">
        <v>1</v>
      </c>
      <c r="E12" s="114">
        <v>0</v>
      </c>
      <c r="F12" s="114">
        <v>1</v>
      </c>
      <c r="G12" s="114">
        <v>0</v>
      </c>
      <c r="H12" s="114">
        <v>0</v>
      </c>
      <c r="I12" s="114">
        <v>0</v>
      </c>
      <c r="J12" s="114">
        <v>1</v>
      </c>
      <c r="K12" s="114">
        <v>16</v>
      </c>
      <c r="L12" s="114">
        <v>0</v>
      </c>
      <c r="M12" s="114">
        <v>0</v>
      </c>
      <c r="N12" s="114">
        <v>0</v>
      </c>
      <c r="O12" s="114">
        <v>0</v>
      </c>
      <c r="P12" s="118">
        <f t="shared" si="0"/>
        <v>23</v>
      </c>
    </row>
    <row r="13" spans="1:18" s="33" customFormat="1" ht="13" x14ac:dyDescent="0.3">
      <c r="A13" s="115" t="s">
        <v>53</v>
      </c>
      <c r="B13" s="114">
        <v>0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4</v>
      </c>
      <c r="L13" s="114">
        <v>0</v>
      </c>
      <c r="M13" s="114">
        <v>0</v>
      </c>
      <c r="N13" s="114">
        <v>0</v>
      </c>
      <c r="O13" s="114">
        <v>0</v>
      </c>
      <c r="P13" s="118">
        <f t="shared" si="0"/>
        <v>4</v>
      </c>
    </row>
    <row r="14" spans="1:18" s="33" customFormat="1" ht="13" x14ac:dyDescent="0.3">
      <c r="A14" s="115" t="s">
        <v>72</v>
      </c>
      <c r="B14" s="114">
        <v>0</v>
      </c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3</v>
      </c>
      <c r="J14" s="114">
        <v>3</v>
      </c>
      <c r="K14" s="114">
        <v>34</v>
      </c>
      <c r="L14" s="114">
        <v>1</v>
      </c>
      <c r="M14" s="114">
        <v>0</v>
      </c>
      <c r="N14" s="114">
        <v>1</v>
      </c>
      <c r="O14" s="114">
        <v>0</v>
      </c>
      <c r="P14" s="118">
        <f t="shared" si="0"/>
        <v>42</v>
      </c>
    </row>
    <row r="15" spans="1:18" s="33" customFormat="1" ht="13" x14ac:dyDescent="0.3">
      <c r="A15" s="115" t="s">
        <v>73</v>
      </c>
      <c r="B15" s="114">
        <v>0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3</v>
      </c>
      <c r="J15" s="114">
        <v>2</v>
      </c>
      <c r="K15" s="114">
        <v>71</v>
      </c>
      <c r="L15" s="114">
        <v>0</v>
      </c>
      <c r="M15" s="114">
        <v>1</v>
      </c>
      <c r="N15" s="114">
        <v>0</v>
      </c>
      <c r="O15" s="114">
        <v>0</v>
      </c>
      <c r="P15" s="118">
        <f t="shared" si="0"/>
        <v>77</v>
      </c>
    </row>
    <row r="16" spans="1:18" s="33" customFormat="1" ht="13" x14ac:dyDescent="0.3">
      <c r="A16" s="115" t="s">
        <v>3</v>
      </c>
      <c r="B16" s="114">
        <v>0</v>
      </c>
      <c r="C16" s="114">
        <v>0</v>
      </c>
      <c r="D16" s="114">
        <v>0</v>
      </c>
      <c r="E16" s="114">
        <v>0</v>
      </c>
      <c r="F16" s="114">
        <v>1</v>
      </c>
      <c r="G16" s="114">
        <v>4</v>
      </c>
      <c r="H16" s="114">
        <v>0</v>
      </c>
      <c r="I16" s="114">
        <v>0</v>
      </c>
      <c r="J16" s="114">
        <v>1</v>
      </c>
      <c r="K16" s="114">
        <v>13</v>
      </c>
      <c r="L16" s="114">
        <v>1</v>
      </c>
      <c r="M16" s="114">
        <v>0</v>
      </c>
      <c r="N16" s="114">
        <v>0</v>
      </c>
      <c r="O16" s="114">
        <v>0</v>
      </c>
      <c r="P16" s="118">
        <f t="shared" si="0"/>
        <v>20</v>
      </c>
    </row>
    <row r="17" spans="1:16" s="33" customFormat="1" ht="13" x14ac:dyDescent="0.3">
      <c r="A17" s="115" t="s">
        <v>24</v>
      </c>
      <c r="B17" s="114">
        <v>1</v>
      </c>
      <c r="C17" s="114">
        <v>0</v>
      </c>
      <c r="D17" s="114">
        <v>0</v>
      </c>
      <c r="E17" s="114">
        <v>0</v>
      </c>
      <c r="F17" s="114">
        <v>1</v>
      </c>
      <c r="G17" s="114">
        <v>0</v>
      </c>
      <c r="H17" s="114">
        <v>0</v>
      </c>
      <c r="I17" s="114">
        <v>0</v>
      </c>
      <c r="J17" s="114">
        <v>2</v>
      </c>
      <c r="K17" s="114">
        <v>10</v>
      </c>
      <c r="L17" s="114">
        <v>0</v>
      </c>
      <c r="M17" s="114">
        <v>0</v>
      </c>
      <c r="N17" s="114">
        <v>0</v>
      </c>
      <c r="O17" s="114">
        <v>0</v>
      </c>
      <c r="P17" s="118">
        <f t="shared" si="0"/>
        <v>14</v>
      </c>
    </row>
    <row r="18" spans="1:16" s="33" customFormat="1" ht="13" x14ac:dyDescent="0.3">
      <c r="A18" s="115" t="s">
        <v>25</v>
      </c>
      <c r="B18" s="114">
        <v>0</v>
      </c>
      <c r="C18" s="114">
        <v>0</v>
      </c>
      <c r="D18" s="114">
        <v>0</v>
      </c>
      <c r="E18" s="114">
        <v>0</v>
      </c>
      <c r="F18" s="114">
        <v>1</v>
      </c>
      <c r="G18" s="114">
        <v>0</v>
      </c>
      <c r="H18" s="114">
        <v>0</v>
      </c>
      <c r="I18" s="114">
        <v>0</v>
      </c>
      <c r="J18" s="114">
        <v>2</v>
      </c>
      <c r="K18" s="114">
        <v>7</v>
      </c>
      <c r="L18" s="114">
        <v>0</v>
      </c>
      <c r="M18" s="114">
        <v>0</v>
      </c>
      <c r="N18" s="114">
        <v>0</v>
      </c>
      <c r="O18" s="114">
        <v>0</v>
      </c>
      <c r="P18" s="118">
        <f t="shared" si="0"/>
        <v>10</v>
      </c>
    </row>
    <row r="19" spans="1:16" s="33" customFormat="1" ht="13" x14ac:dyDescent="0.3">
      <c r="A19" s="115" t="s">
        <v>4</v>
      </c>
      <c r="B19" s="114">
        <v>0</v>
      </c>
      <c r="C19" s="114">
        <v>0</v>
      </c>
      <c r="D19" s="114">
        <v>0</v>
      </c>
      <c r="E19" s="114">
        <v>1</v>
      </c>
      <c r="F19" s="114">
        <v>1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8">
        <f t="shared" si="0"/>
        <v>2</v>
      </c>
    </row>
    <row r="20" spans="1:16" s="33" customFormat="1" ht="13" x14ac:dyDescent="0.3">
      <c r="A20" s="115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8"/>
    </row>
    <row r="21" spans="1:16" s="33" customFormat="1" ht="13" x14ac:dyDescent="0.3">
      <c r="A21" s="115" t="s">
        <v>34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8">
        <f>SUM(B21:O21)</f>
        <v>0</v>
      </c>
    </row>
    <row r="22" spans="1:16" s="33" customFormat="1" ht="13" x14ac:dyDescent="0.3">
      <c r="A22" s="115" t="s">
        <v>35</v>
      </c>
      <c r="B22" s="114">
        <v>0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8">
        <f>SUM(B22:O22)</f>
        <v>0</v>
      </c>
    </row>
    <row r="23" spans="1:16" s="33" customFormat="1" ht="13" x14ac:dyDescent="0.3">
      <c r="A23" s="115" t="s">
        <v>36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8">
        <f>SUM(B23:O23)</f>
        <v>0</v>
      </c>
    </row>
    <row r="24" spans="1:16" s="33" customFormat="1" ht="13" x14ac:dyDescent="0.3">
      <c r="A24" s="115" t="s">
        <v>37</v>
      </c>
      <c r="B24" s="114">
        <v>0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8">
        <f>SUM(B24:O24)</f>
        <v>0</v>
      </c>
    </row>
    <row r="25" spans="1:16" s="33" customFormat="1" ht="13" x14ac:dyDescent="0.3">
      <c r="A25" s="115" t="s">
        <v>40</v>
      </c>
      <c r="B25" s="114">
        <v>0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8">
        <f>SUM(B25:O25)</f>
        <v>0</v>
      </c>
    </row>
    <row r="26" spans="1:16" s="33" customFormat="1" ht="13" x14ac:dyDescent="0.3">
      <c r="A26" s="115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8"/>
    </row>
    <row r="27" spans="1:16" s="33" customFormat="1" ht="13" x14ac:dyDescent="0.3">
      <c r="A27" s="115" t="s">
        <v>2</v>
      </c>
      <c r="B27" s="114">
        <v>3</v>
      </c>
      <c r="C27" s="114">
        <v>3</v>
      </c>
      <c r="D27" s="114">
        <v>1</v>
      </c>
      <c r="E27" s="114">
        <v>1</v>
      </c>
      <c r="F27" s="114">
        <v>1</v>
      </c>
      <c r="G27" s="114">
        <v>7</v>
      </c>
      <c r="H27" s="114">
        <v>4</v>
      </c>
      <c r="I27" s="114">
        <v>5</v>
      </c>
      <c r="J27" s="114">
        <v>6</v>
      </c>
      <c r="K27" s="114">
        <v>0</v>
      </c>
      <c r="L27" s="114">
        <v>5</v>
      </c>
      <c r="M27" s="114">
        <v>0</v>
      </c>
      <c r="N27" s="114">
        <v>1</v>
      </c>
      <c r="O27" s="114">
        <v>0</v>
      </c>
      <c r="P27" s="118">
        <f>SUM(B27:O27)</f>
        <v>37</v>
      </c>
    </row>
    <row r="28" spans="1:16" ht="13" x14ac:dyDescent="0.3">
      <c r="A28" s="117"/>
      <c r="B28" s="114">
        <v>0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9</v>
      </c>
      <c r="K28" s="114">
        <v>1</v>
      </c>
      <c r="L28" s="114">
        <v>0</v>
      </c>
      <c r="M28" s="114">
        <v>0</v>
      </c>
      <c r="N28" s="114">
        <v>0</v>
      </c>
      <c r="O28" s="114">
        <v>0</v>
      </c>
      <c r="P28" s="118">
        <f>SUM(B28:O28)</f>
        <v>10</v>
      </c>
    </row>
    <row r="29" spans="1:16" ht="13" x14ac:dyDescent="0.3">
      <c r="A29" s="118" t="s">
        <v>5</v>
      </c>
      <c r="B29" s="118">
        <f t="shared" ref="B29:I29" si="1">SUM(B4:B28)</f>
        <v>26</v>
      </c>
      <c r="C29" s="118">
        <f t="shared" si="1"/>
        <v>3</v>
      </c>
      <c r="D29" s="118">
        <f t="shared" si="1"/>
        <v>2</v>
      </c>
      <c r="E29" s="118">
        <f t="shared" si="1"/>
        <v>2</v>
      </c>
      <c r="F29" s="118">
        <f t="shared" si="1"/>
        <v>12</v>
      </c>
      <c r="G29" s="118">
        <f t="shared" si="1"/>
        <v>14</v>
      </c>
      <c r="H29" s="118">
        <f t="shared" si="1"/>
        <v>4</v>
      </c>
      <c r="I29" s="118">
        <f t="shared" si="1"/>
        <v>16</v>
      </c>
      <c r="J29" s="118">
        <f t="shared" ref="J29:N29" si="2">SUM(J4:J27)</f>
        <v>28</v>
      </c>
      <c r="K29" s="118">
        <f>SUM(K4:K28)</f>
        <v>269</v>
      </c>
      <c r="L29" s="118">
        <f>SUM(L4:L28)</f>
        <v>10</v>
      </c>
      <c r="M29" s="118">
        <f>SUM(M4:M28)</f>
        <v>1</v>
      </c>
      <c r="N29" s="118">
        <f t="shared" si="2"/>
        <v>3</v>
      </c>
      <c r="O29" s="118">
        <f>SUM(O4:O28)</f>
        <v>0</v>
      </c>
      <c r="P29" s="118">
        <f>SUM(B29:N29)</f>
        <v>390</v>
      </c>
    </row>
    <row r="30" spans="1:16" ht="13" x14ac:dyDescent="0.3">
      <c r="A30" s="118"/>
      <c r="B30" s="120"/>
      <c r="C30" s="120"/>
      <c r="D30" s="121"/>
      <c r="E30" s="122"/>
      <c r="F30" s="122"/>
      <c r="G30" s="122"/>
      <c r="H30" s="122"/>
      <c r="I30" s="122"/>
      <c r="J30" s="122"/>
      <c r="K30" s="122"/>
      <c r="L30" s="122"/>
      <c r="M30" s="123"/>
      <c r="N30" s="123"/>
    </row>
    <row r="31" spans="1:16" ht="13" x14ac:dyDescent="0.3">
      <c r="A31" s="118"/>
      <c r="B31" s="118"/>
      <c r="C31" s="118"/>
      <c r="D31" s="112"/>
      <c r="E31" s="111"/>
      <c r="F31" s="111"/>
      <c r="G31" s="111"/>
      <c r="H31" s="111"/>
      <c r="I31" s="111"/>
      <c r="J31" s="111"/>
      <c r="K31" s="111"/>
      <c r="L31" s="111"/>
      <c r="M31" s="110"/>
      <c r="N31" s="110"/>
    </row>
    <row r="32" spans="1:16" x14ac:dyDescent="0.25">
      <c r="A32" s="119" t="s">
        <v>49</v>
      </c>
      <c r="B32" s="114"/>
      <c r="C32" s="114"/>
      <c r="D32" s="88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x14ac:dyDescent="0.25">
      <c r="A33" s="119" t="s">
        <v>89</v>
      </c>
      <c r="B33" s="114"/>
      <c r="C33" s="114"/>
      <c r="D33" s="88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x14ac:dyDescent="0.25">
      <c r="A34" s="119" t="s">
        <v>54</v>
      </c>
      <c r="B34" s="114"/>
      <c r="C34" s="114"/>
      <c r="D34" s="88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</sheetData>
  <pageMargins left="0.7" right="0.7" top="0.75" bottom="0.75" header="0.3" footer="0.3"/>
  <pageSetup paperSize="5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75"/>
  <sheetViews>
    <sheetView topLeftCell="A47" zoomScale="90" zoomScaleNormal="90" zoomScaleSheetLayoutView="74" workbookViewId="0">
      <selection activeCell="J87" sqref="J87"/>
    </sheetView>
  </sheetViews>
  <sheetFormatPr defaultColWidth="9.1796875" defaultRowHeight="12.5" x14ac:dyDescent="0.25"/>
  <cols>
    <col min="1" max="1" width="52.26953125" style="4" customWidth="1"/>
    <col min="2" max="2" width="10.453125" style="4" bestFit="1" customWidth="1"/>
    <col min="3" max="3" width="16" style="4" bestFit="1" customWidth="1"/>
    <col min="4" max="16384" width="9.1796875" style="4"/>
  </cols>
  <sheetData>
    <row r="1" spans="1:3" x14ac:dyDescent="0.25">
      <c r="A1" s="38" t="s">
        <v>28</v>
      </c>
      <c r="B1" s="7" t="s">
        <v>27</v>
      </c>
      <c r="C1" s="7" t="s">
        <v>32</v>
      </c>
    </row>
    <row r="2" spans="1:3" ht="14" x14ac:dyDescent="0.25">
      <c r="A2" s="41" t="s">
        <v>7</v>
      </c>
      <c r="B2" s="133">
        <v>26</v>
      </c>
      <c r="C2" s="5">
        <f>B2/B16</f>
        <v>6.3106796116504854E-2</v>
      </c>
    </row>
    <row r="3" spans="1:3" ht="16.5" customHeight="1" x14ac:dyDescent="0.25">
      <c r="A3" s="41" t="s">
        <v>61</v>
      </c>
      <c r="B3" s="133">
        <v>3</v>
      </c>
      <c r="C3" s="5">
        <f>B3/B16</f>
        <v>7.2815533980582527E-3</v>
      </c>
    </row>
    <row r="4" spans="1:3" ht="14" x14ac:dyDescent="0.25">
      <c r="A4" s="41" t="s">
        <v>59</v>
      </c>
      <c r="B4" s="133">
        <v>1</v>
      </c>
      <c r="C4" s="5">
        <f>B4/B16</f>
        <v>2.4271844660194173E-3</v>
      </c>
    </row>
    <row r="5" spans="1:3" ht="14" x14ac:dyDescent="0.25">
      <c r="A5" s="41" t="s">
        <v>62</v>
      </c>
      <c r="B5" s="133">
        <v>2</v>
      </c>
      <c r="C5" s="5">
        <f>B5/B16</f>
        <v>4.8543689320388345E-3</v>
      </c>
    </row>
    <row r="6" spans="1:3" ht="14" x14ac:dyDescent="0.25">
      <c r="A6" s="134" t="s">
        <v>60</v>
      </c>
      <c r="B6" s="133">
        <v>22</v>
      </c>
      <c r="C6" s="5">
        <f>B6/B16</f>
        <v>5.3398058252427182E-2</v>
      </c>
    </row>
    <row r="7" spans="1:3" ht="14" x14ac:dyDescent="0.25">
      <c r="A7" s="41" t="s">
        <v>63</v>
      </c>
      <c r="B7" s="133">
        <v>13</v>
      </c>
      <c r="C7" s="5">
        <f>B7/B16</f>
        <v>3.1553398058252427E-2</v>
      </c>
    </row>
    <row r="8" spans="1:3" ht="14" x14ac:dyDescent="0.25">
      <c r="A8" s="41" t="s">
        <v>64</v>
      </c>
      <c r="B8" s="133">
        <v>1</v>
      </c>
      <c r="C8" s="5">
        <f>B8/B16</f>
        <v>2.4271844660194173E-3</v>
      </c>
    </row>
    <row r="9" spans="1:3" ht="14" x14ac:dyDescent="0.25">
      <c r="A9" s="41" t="s">
        <v>55</v>
      </c>
      <c r="B9" s="133">
        <v>15</v>
      </c>
      <c r="C9" s="5">
        <f>B9/B16</f>
        <v>3.640776699029126E-2</v>
      </c>
    </row>
    <row r="10" spans="1:3" ht="14" x14ac:dyDescent="0.25">
      <c r="A10" s="41" t="s">
        <v>57</v>
      </c>
      <c r="B10" s="133">
        <v>34</v>
      </c>
      <c r="C10" s="5">
        <f>B10/B16</f>
        <v>8.2524271844660199E-2</v>
      </c>
    </row>
    <row r="11" spans="1:3" ht="14" x14ac:dyDescent="0.25">
      <c r="A11" s="41" t="s">
        <v>58</v>
      </c>
      <c r="B11" s="133">
        <v>280</v>
      </c>
      <c r="C11" s="5">
        <f>B11/B16</f>
        <v>0.67961165048543692</v>
      </c>
    </row>
    <row r="12" spans="1:3" ht="14" x14ac:dyDescent="0.25">
      <c r="A12" s="41" t="s">
        <v>56</v>
      </c>
      <c r="B12" s="133">
        <v>8</v>
      </c>
      <c r="C12" s="5">
        <f>B12/B16</f>
        <v>1.9417475728155338E-2</v>
      </c>
    </row>
    <row r="13" spans="1:3" ht="14" x14ac:dyDescent="0.25">
      <c r="A13" s="41" t="s">
        <v>88</v>
      </c>
      <c r="B13" s="6">
        <v>1</v>
      </c>
      <c r="C13" s="5">
        <f>B13/B16</f>
        <v>2.4271844660194173E-3</v>
      </c>
    </row>
    <row r="14" spans="1:3" ht="14" x14ac:dyDescent="0.25">
      <c r="A14" s="41" t="s">
        <v>43</v>
      </c>
      <c r="B14" s="6">
        <v>3</v>
      </c>
      <c r="C14" s="5">
        <f>B14/B16</f>
        <v>7.2815533980582527E-3</v>
      </c>
    </row>
    <row r="15" spans="1:3" ht="14" x14ac:dyDescent="0.25">
      <c r="A15" s="41" t="s">
        <v>65</v>
      </c>
      <c r="B15" s="6">
        <v>3</v>
      </c>
      <c r="C15" s="5">
        <f>B15/B16</f>
        <v>7.2815533980582527E-3</v>
      </c>
    </row>
    <row r="16" spans="1:3" ht="14" x14ac:dyDescent="0.3">
      <c r="A16" s="41"/>
      <c r="B16" s="42">
        <f>SUM(B2:B15)</f>
        <v>412</v>
      </c>
      <c r="C16" s="7"/>
    </row>
    <row r="54" spans="1:1" ht="13" x14ac:dyDescent="0.3">
      <c r="A54" s="21"/>
    </row>
    <row r="55" spans="1:1" ht="13" x14ac:dyDescent="0.3">
      <c r="A55" s="21"/>
    </row>
    <row r="56" spans="1:1" ht="13" x14ac:dyDescent="0.3">
      <c r="A56" s="21"/>
    </row>
    <row r="62" spans="1:1" x14ac:dyDescent="0.25">
      <c r="A62" s="27"/>
    </row>
    <row r="63" spans="1:1" x14ac:dyDescent="0.25">
      <c r="A63" s="27"/>
    </row>
    <row r="64" spans="1:1" x14ac:dyDescent="0.25">
      <c r="A64" s="27"/>
    </row>
    <row r="65" spans="1:1" x14ac:dyDescent="0.25">
      <c r="A65" s="27"/>
    </row>
    <row r="73" spans="1:1" x14ac:dyDescent="0.25">
      <c r="A73" s="83" t="s">
        <v>49</v>
      </c>
    </row>
    <row r="74" spans="1:1" x14ac:dyDescent="0.25">
      <c r="A74" s="83" t="s">
        <v>89</v>
      </c>
    </row>
    <row r="75" spans="1:1" x14ac:dyDescent="0.25">
      <c r="A75" s="83" t="s">
        <v>54</v>
      </c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8"/>
  <sheetViews>
    <sheetView showWhiteSpace="0" zoomScaleNormal="100" zoomScaleSheetLayoutView="69" workbookViewId="0">
      <selection activeCell="F10" sqref="F10"/>
    </sheetView>
  </sheetViews>
  <sheetFormatPr defaultColWidth="9.1796875" defaultRowHeight="12.5" x14ac:dyDescent="0.25"/>
  <cols>
    <col min="1" max="1" width="37.453125" style="35" customWidth="1"/>
    <col min="2" max="2" width="13.26953125" style="35" customWidth="1"/>
    <col min="3" max="3" width="20.54296875" style="35" customWidth="1"/>
    <col min="4" max="4" width="13.1796875" style="35" bestFit="1" customWidth="1"/>
    <col min="5" max="5" width="13.81640625" style="35" bestFit="1" customWidth="1"/>
    <col min="6" max="6" width="23.54296875" style="35" bestFit="1" customWidth="1"/>
    <col min="7" max="10" width="12" style="35" bestFit="1" customWidth="1"/>
    <col min="11" max="11" width="19.54296875" style="35" bestFit="1" customWidth="1"/>
    <col min="12" max="13" width="9.1796875" style="35"/>
    <col min="14" max="14" width="9.7265625" style="35" bestFit="1" customWidth="1"/>
    <col min="15" max="16" width="11.26953125" style="35" bestFit="1" customWidth="1"/>
    <col min="17" max="16384" width="9.1796875" style="35"/>
  </cols>
  <sheetData>
    <row r="1" spans="1:18" ht="20" x14ac:dyDescent="0.4">
      <c r="A1" s="20" t="s">
        <v>87</v>
      </c>
    </row>
    <row r="4" spans="1:18" ht="15.5" x14ac:dyDescent="0.35">
      <c r="A4" s="8" t="s">
        <v>29</v>
      </c>
      <c r="B4" s="9" t="s">
        <v>90</v>
      </c>
      <c r="C4" s="9" t="s">
        <v>45</v>
      </c>
      <c r="D4" s="10"/>
      <c r="E4" s="36"/>
      <c r="F4" s="37"/>
      <c r="G4" s="37"/>
      <c r="H4" s="37"/>
      <c r="I4" s="37"/>
      <c r="J4" s="37"/>
      <c r="K4" s="37"/>
      <c r="L4" s="37"/>
      <c r="M4" s="36"/>
      <c r="N4" s="36"/>
      <c r="O4" s="36"/>
      <c r="P4" s="36"/>
      <c r="Q4" s="36"/>
      <c r="R4" s="36"/>
    </row>
    <row r="5" spans="1:18" ht="15.5" x14ac:dyDescent="0.35">
      <c r="A5" s="17" t="s">
        <v>10</v>
      </c>
      <c r="B5" s="18">
        <v>158</v>
      </c>
      <c r="C5" s="11">
        <f>B5/B23</f>
        <v>0.38349514563106796</v>
      </c>
      <c r="D5" s="10"/>
      <c r="E5" s="36"/>
      <c r="F5" s="37"/>
      <c r="G5" s="37"/>
      <c r="H5" s="37"/>
      <c r="I5" s="37"/>
      <c r="J5" s="37"/>
      <c r="K5" s="37"/>
      <c r="L5" s="37"/>
      <c r="M5" s="36"/>
      <c r="N5" s="36"/>
      <c r="O5" s="36"/>
      <c r="P5" s="36"/>
      <c r="Q5" s="36"/>
      <c r="R5" s="36"/>
    </row>
    <row r="6" spans="1:18" ht="15.5" x14ac:dyDescent="0.35">
      <c r="A6" s="17" t="s">
        <v>11</v>
      </c>
      <c r="B6" s="18">
        <v>15</v>
      </c>
      <c r="C6" s="11">
        <f>B6/B23</f>
        <v>3.640776699029126E-2</v>
      </c>
      <c r="D6" s="11"/>
      <c r="E6" s="12"/>
      <c r="F6" s="37"/>
      <c r="G6" s="13"/>
      <c r="H6" s="14"/>
      <c r="I6" s="14"/>
      <c r="J6" s="14"/>
      <c r="K6" s="37"/>
      <c r="L6" s="37"/>
      <c r="M6" s="36"/>
      <c r="N6" s="36"/>
      <c r="O6" s="36"/>
      <c r="P6" s="36"/>
      <c r="Q6" s="36"/>
      <c r="R6" s="36"/>
    </row>
    <row r="7" spans="1:18" ht="15.5" x14ac:dyDescent="0.35">
      <c r="A7" s="17" t="s">
        <v>12</v>
      </c>
      <c r="B7" s="18">
        <v>4</v>
      </c>
      <c r="C7" s="11">
        <f>B7/B23</f>
        <v>9.7087378640776691E-3</v>
      </c>
      <c r="D7" s="11"/>
      <c r="E7" s="12"/>
      <c r="F7" s="37"/>
      <c r="G7" s="13"/>
      <c r="H7" s="14"/>
      <c r="I7" s="14"/>
      <c r="J7" s="14"/>
      <c r="K7" s="37"/>
      <c r="L7" s="37"/>
      <c r="M7" s="36"/>
      <c r="N7" s="36"/>
      <c r="O7" s="36"/>
      <c r="P7" s="36"/>
      <c r="Q7" s="36"/>
    </row>
    <row r="8" spans="1:18" ht="15.5" x14ac:dyDescent="0.35">
      <c r="A8" s="17" t="s">
        <v>13</v>
      </c>
      <c r="B8" s="18">
        <v>31</v>
      </c>
      <c r="C8" s="11">
        <f>B8/B23</f>
        <v>7.5242718446601936E-2</v>
      </c>
      <c r="D8" s="11"/>
      <c r="E8" s="12"/>
      <c r="F8" s="37"/>
      <c r="G8" s="13"/>
      <c r="H8" s="14"/>
      <c r="I8" s="14"/>
      <c r="J8" s="14"/>
      <c r="K8" s="37"/>
      <c r="L8" s="37"/>
      <c r="M8" s="36"/>
      <c r="N8" s="36"/>
      <c r="O8" s="36"/>
      <c r="P8" s="36"/>
      <c r="Q8" s="36"/>
      <c r="R8" s="36"/>
    </row>
    <row r="9" spans="1:18" ht="15.5" x14ac:dyDescent="0.35">
      <c r="A9" s="17" t="s">
        <v>51</v>
      </c>
      <c r="B9" s="18">
        <v>0</v>
      </c>
      <c r="C9" s="11">
        <f>B9/B23</f>
        <v>0</v>
      </c>
      <c r="D9" s="11"/>
      <c r="E9" s="12"/>
      <c r="F9" s="37"/>
      <c r="G9" s="15"/>
      <c r="H9" s="15"/>
      <c r="I9" s="15"/>
      <c r="J9" s="15"/>
      <c r="K9" s="37"/>
      <c r="L9" s="37"/>
      <c r="M9" s="36"/>
      <c r="N9" s="36"/>
      <c r="O9" s="36"/>
      <c r="P9" s="36"/>
      <c r="Q9" s="36"/>
      <c r="R9" s="36"/>
    </row>
    <row r="10" spans="1:18" ht="15.5" x14ac:dyDescent="0.35">
      <c r="A10" s="17" t="s">
        <v>14</v>
      </c>
      <c r="B10" s="18">
        <v>2</v>
      </c>
      <c r="C10" s="11">
        <f>B10/B23</f>
        <v>4.8543689320388345E-3</v>
      </c>
      <c r="D10" s="11"/>
      <c r="E10" s="12"/>
      <c r="F10" s="37"/>
      <c r="G10" s="15"/>
      <c r="H10" s="15"/>
      <c r="I10" s="15"/>
      <c r="J10" s="15"/>
      <c r="K10" s="37"/>
      <c r="L10" s="37"/>
      <c r="M10" s="36"/>
      <c r="N10" s="36"/>
      <c r="O10" s="36"/>
      <c r="P10" s="36"/>
      <c r="Q10" s="36"/>
      <c r="R10" s="36"/>
    </row>
    <row r="11" spans="1:18" ht="15.5" x14ac:dyDescent="0.35">
      <c r="A11" s="17" t="s">
        <v>46</v>
      </c>
      <c r="B11" s="18">
        <v>3</v>
      </c>
      <c r="C11" s="11">
        <f>B11/B23</f>
        <v>7.2815533980582527E-3</v>
      </c>
      <c r="D11" s="11"/>
      <c r="E11" s="12"/>
      <c r="F11" s="37"/>
      <c r="G11" s="15"/>
      <c r="H11" s="15"/>
      <c r="I11" s="15"/>
      <c r="J11" s="15"/>
      <c r="K11" s="37"/>
      <c r="L11" s="37"/>
      <c r="M11" s="36"/>
      <c r="N11" s="36"/>
      <c r="O11" s="36"/>
      <c r="P11" s="36"/>
      <c r="Q11" s="36"/>
      <c r="R11" s="36"/>
    </row>
    <row r="12" spans="1:18" ht="15.5" x14ac:dyDescent="0.35">
      <c r="A12" s="17" t="s">
        <v>31</v>
      </c>
      <c r="B12" s="18">
        <v>1</v>
      </c>
      <c r="C12" s="11">
        <f>B12/B23</f>
        <v>2.4271844660194173E-3</v>
      </c>
      <c r="D12" s="11"/>
      <c r="E12" s="12"/>
      <c r="F12" s="37"/>
      <c r="G12" s="37"/>
      <c r="H12" s="37"/>
      <c r="I12" s="37"/>
      <c r="J12" s="37"/>
      <c r="K12" s="37"/>
      <c r="L12" s="37"/>
      <c r="M12" s="36"/>
      <c r="N12" s="36"/>
      <c r="O12" s="36"/>
      <c r="P12" s="36"/>
      <c r="Q12" s="36"/>
      <c r="R12" s="36"/>
    </row>
    <row r="13" spans="1:18" ht="15.5" x14ac:dyDescent="0.35">
      <c r="A13" s="17" t="s">
        <v>67</v>
      </c>
      <c r="B13" s="18">
        <v>6</v>
      </c>
      <c r="C13" s="11">
        <f>B13/B23</f>
        <v>1.4563106796116505E-2</v>
      </c>
      <c r="D13" s="11"/>
      <c r="E13" s="12"/>
      <c r="F13" s="37"/>
      <c r="G13" s="37"/>
      <c r="H13" s="37"/>
      <c r="I13" s="37"/>
      <c r="J13" s="37"/>
      <c r="K13" s="37"/>
      <c r="L13" s="37"/>
      <c r="M13" s="36"/>
      <c r="N13" s="36"/>
      <c r="O13" s="36"/>
      <c r="P13" s="36"/>
      <c r="Q13" s="36"/>
      <c r="R13" s="36"/>
    </row>
    <row r="14" spans="1:18" ht="15.5" x14ac:dyDescent="0.35">
      <c r="A14" s="17" t="s">
        <v>68</v>
      </c>
      <c r="B14" s="18">
        <v>0</v>
      </c>
      <c r="C14" s="11">
        <f>B14/B23</f>
        <v>0</v>
      </c>
      <c r="D14" s="11"/>
      <c r="E14" s="12"/>
      <c r="F14" s="37"/>
      <c r="G14" s="37"/>
      <c r="H14" s="37"/>
      <c r="I14" s="37"/>
      <c r="J14" s="37"/>
      <c r="K14" s="37"/>
      <c r="L14" s="37"/>
      <c r="M14" s="36"/>
      <c r="N14" s="36"/>
      <c r="O14" s="36"/>
      <c r="P14" s="36"/>
      <c r="Q14" s="36"/>
      <c r="R14" s="36"/>
    </row>
    <row r="15" spans="1:18" ht="15.5" x14ac:dyDescent="0.35">
      <c r="A15" s="17" t="s">
        <v>15</v>
      </c>
      <c r="B15" s="18">
        <v>54</v>
      </c>
      <c r="C15" s="11">
        <f>B15/B23</f>
        <v>0.13106796116504854</v>
      </c>
      <c r="D15" s="11"/>
      <c r="E15" s="12"/>
      <c r="F15" s="37"/>
      <c r="G15" s="37"/>
      <c r="H15" s="37"/>
      <c r="I15" s="37"/>
      <c r="J15" s="37"/>
      <c r="K15" s="37"/>
      <c r="L15" s="37"/>
      <c r="M15" s="36"/>
      <c r="N15" s="36"/>
      <c r="O15" s="36"/>
      <c r="P15" s="36"/>
      <c r="Q15" s="36"/>
      <c r="R15" s="36"/>
    </row>
    <row r="16" spans="1:18" ht="15.5" x14ac:dyDescent="0.35">
      <c r="A16" s="17" t="s">
        <v>66</v>
      </c>
      <c r="B16" s="18">
        <v>41</v>
      </c>
      <c r="C16" s="11">
        <f>B16/B23</f>
        <v>9.9514563106796114E-2</v>
      </c>
      <c r="D16" s="11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25" ht="15.5" x14ac:dyDescent="0.35">
      <c r="A17" s="17" t="s">
        <v>17</v>
      </c>
      <c r="B17" s="18">
        <v>78</v>
      </c>
      <c r="C17" s="11">
        <f>B17/B23</f>
        <v>0.18932038834951456</v>
      </c>
      <c r="D17" s="11"/>
      <c r="E17" s="12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25" ht="15.5" x14ac:dyDescent="0.35">
      <c r="A18" s="17" t="s">
        <v>18</v>
      </c>
      <c r="B18" s="18">
        <v>8</v>
      </c>
      <c r="C18" s="11">
        <f>B18/B23</f>
        <v>1.9417475728155338E-2</v>
      </c>
      <c r="D18" s="16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25" ht="15.5" x14ac:dyDescent="0.35">
      <c r="A19" s="17" t="s">
        <v>38</v>
      </c>
      <c r="B19" s="18">
        <v>0</v>
      </c>
      <c r="C19" s="11">
        <f>B19/B23</f>
        <v>0</v>
      </c>
      <c r="D19" s="16"/>
      <c r="E19" s="12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25" ht="15.5" x14ac:dyDescent="0.35">
      <c r="A20" s="17" t="s">
        <v>19</v>
      </c>
      <c r="B20" s="18">
        <v>7</v>
      </c>
      <c r="C20" s="11">
        <f>B20/B23</f>
        <v>1.6990291262135922E-2</v>
      </c>
      <c r="D20" s="16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25" ht="15.5" x14ac:dyDescent="0.35">
      <c r="A21" s="17" t="s">
        <v>20</v>
      </c>
      <c r="B21" s="18">
        <v>2</v>
      </c>
      <c r="C21" s="11">
        <f>B21/B23</f>
        <v>4.8543689320388345E-3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5" ht="15.5" x14ac:dyDescent="0.35">
      <c r="A22" s="43" t="s">
        <v>69</v>
      </c>
      <c r="B22" s="44">
        <v>2</v>
      </c>
      <c r="C22" s="11">
        <f>B22/B23</f>
        <v>4.8543689320388345E-3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5" ht="15.5" x14ac:dyDescent="0.35">
      <c r="B23" s="19">
        <f>SUM(B5:B22)</f>
        <v>412</v>
      </c>
      <c r="C23" s="11">
        <f>SUM(C5:C22)</f>
        <v>0.99999999999999989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x14ac:dyDescent="0.25"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x14ac:dyDescent="0.25"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x14ac:dyDescent="0.25"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44" spans="1:1" x14ac:dyDescent="0.25">
      <c r="A44" s="34"/>
    </row>
    <row r="45" spans="1:1" x14ac:dyDescent="0.25">
      <c r="A45" s="34"/>
    </row>
    <row r="46" spans="1:1" x14ac:dyDescent="0.25">
      <c r="A46" s="34"/>
    </row>
    <row r="50" spans="1:1" x14ac:dyDescent="0.25">
      <c r="A50" s="27"/>
    </row>
    <row r="51" spans="1:1" x14ac:dyDescent="0.25">
      <c r="A51" s="27"/>
    </row>
    <row r="52" spans="1:1" x14ac:dyDescent="0.25">
      <c r="A52" s="27"/>
    </row>
    <row r="56" spans="1:1" x14ac:dyDescent="0.25">
      <c r="A56" s="83" t="s">
        <v>49</v>
      </c>
    </row>
    <row r="57" spans="1:1" x14ac:dyDescent="0.25">
      <c r="A57" s="83" t="s">
        <v>89</v>
      </c>
    </row>
    <row r="58" spans="1:1" x14ac:dyDescent="0.25">
      <c r="A58" s="83" t="s">
        <v>54</v>
      </c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https://www.oregon.gov/oha/HSD/Medicaid-Policy/QuarterlyAnnualReports/Appendix-D-DY19Q1.xlsx</Url>
      <Description>Attachment D - Medical Hearings by Plan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E2577ECD-757E-473A-96C3-0F80D296DA72}"/>
</file>

<file path=customXml/itemProps2.xml><?xml version="1.0" encoding="utf-8"?>
<ds:datastoreItem xmlns:ds="http://schemas.openxmlformats.org/officeDocument/2006/customXml" ds:itemID="{7C0A524A-B722-425D-A164-224F3CCDC9E2}"/>
</file>

<file path=customXml/itemProps3.xml><?xml version="1.0" encoding="utf-8"?>
<ds:datastoreItem xmlns:ds="http://schemas.openxmlformats.org/officeDocument/2006/customXml" ds:itemID="{4DC02E89-C0C6-4EAC-A056-BD1EEC17E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D - Medical Hearings by Plan</dc:title>
  <dc:creator>ROSE Kimberly</dc:creator>
  <cp:lastModifiedBy>Wunderbro Tom</cp:lastModifiedBy>
  <cp:lastPrinted>2019-04-30T16:37:54Z</cp:lastPrinted>
  <dcterms:created xsi:type="dcterms:W3CDTF">2012-11-30T16:17:16Z</dcterms:created>
  <dcterms:modified xsi:type="dcterms:W3CDTF">2020-12-15T20:22:55Z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ae1f72d3-5367-4409-98bd-27ca16e357b6,3;ae1f72d3-5367-4409-98bd-27ca16e357b6,5;</vt:lpwstr>
  </property>
</Properties>
</file>